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macowner/Desktop/"/>
    </mc:Choice>
  </mc:AlternateContent>
  <xr:revisionPtr revIDLastSave="0" documentId="13_ncr:1_{ED2B862E-8F41-CC40-BDE7-F544C6936F74}" xr6:coauthVersionLast="36" xr6:coauthVersionMax="36" xr10:uidLastSave="{00000000-0000-0000-0000-000000000000}"/>
  <bookViews>
    <workbookView xWindow="13660" yWindow="520" windowWidth="33600" windowHeight="17700" activeTab="6" xr2:uid="{00000000-000D-0000-FFFF-FFFF00000000}"/>
  </bookViews>
  <sheets>
    <sheet name="Data" sheetId="1" r:id="rId1"/>
    <sheet name="Fig1" sheetId="2" r:id="rId2"/>
    <sheet name="Fig2" sheetId="4" r:id="rId3"/>
    <sheet name="Fig3" sheetId="6" r:id="rId4"/>
    <sheet name="Fig4" sheetId="8" r:id="rId5"/>
    <sheet name="Fig5" sheetId="11" r:id="rId6"/>
    <sheet name="Fig6" sheetId="12" r:id="rId7"/>
    <sheet name="Bonus" sheetId="9" r:id="rId8"/>
  </sheets>
  <definedNames>
    <definedName name="_xlnm.Print_Titles" localSheetId="1">'Fig1'!$A:$A,'Fig1'!$2:$5</definedName>
    <definedName name="Slicer_Category">#N/A</definedName>
    <definedName name="Slicer_Category_and_Sub_Category">#N/A</definedName>
    <definedName name="Slicer_Category_and_Sub_Category1">#N/A</definedName>
    <definedName name="Slicer_Category_and_Sub_Category2">#N/A</definedName>
    <definedName name="Slicer_Category_and_Sub_Category21">#N/A</definedName>
    <definedName name="Slicer_country">#N/A</definedName>
    <definedName name="Slicer_country1">#N/A</definedName>
    <definedName name="Slicer_Date_Created_Convertion">#N/A</definedName>
    <definedName name="Slicer_Date_Created_Convertion1">#N/A</definedName>
    <definedName name="Slicer_Years">#N/A</definedName>
    <definedName name="Slicer_Years1">#N/A</definedName>
    <definedName name="Slicer_Years2">#N/A</definedName>
  </definedNames>
  <calcPr calcId="181029"/>
  <pivotCaches>
    <pivotCache cacheId="3" r:id="rId9"/>
    <pivotCache cacheId="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 i="9" l="1"/>
  <c r="H12" i="9"/>
  <c r="H11" i="9"/>
  <c r="H10" i="9"/>
  <c r="H9" i="9"/>
  <c r="H8" i="9"/>
  <c r="H7" i="9"/>
  <c r="H6" i="9"/>
  <c r="H5" i="9"/>
  <c r="H4" i="9"/>
  <c r="H3" i="9"/>
  <c r="H2" i="9"/>
  <c r="G13" i="9"/>
  <c r="G12" i="9"/>
  <c r="G11" i="9"/>
  <c r="G10" i="9"/>
  <c r="G9" i="9"/>
  <c r="G8" i="9"/>
  <c r="G7" i="9"/>
  <c r="G6" i="9"/>
  <c r="G5" i="9"/>
  <c r="G4" i="9"/>
  <c r="G3" i="9"/>
  <c r="G2" i="9"/>
  <c r="F3" i="9"/>
  <c r="F4" i="9"/>
  <c r="F5" i="9"/>
  <c r="F6" i="9"/>
  <c r="F7" i="9"/>
  <c r="F8" i="9"/>
  <c r="F9" i="9"/>
  <c r="F10" i="9"/>
  <c r="F11" i="9"/>
  <c r="F12" i="9"/>
  <c r="F13" i="9"/>
  <c r="F2" i="9"/>
  <c r="E13" i="9"/>
  <c r="E12" i="9"/>
  <c r="E11" i="9"/>
  <c r="E10" i="9"/>
  <c r="E9" i="9"/>
  <c r="E8" i="9"/>
  <c r="E7" i="9"/>
  <c r="E6" i="9"/>
  <c r="E5" i="9"/>
  <c r="E4" i="9"/>
  <c r="E3" i="9"/>
  <c r="E2" i="9"/>
  <c r="D13" i="9"/>
  <c r="D12" i="9"/>
  <c r="D11" i="9"/>
  <c r="D10" i="9"/>
  <c r="D9" i="9"/>
  <c r="D8" i="9"/>
  <c r="D7" i="9"/>
  <c r="D6" i="9"/>
  <c r="D5" i="9"/>
  <c r="D4" i="9"/>
  <c r="D3" i="9"/>
  <c r="C13" i="9"/>
  <c r="C12" i="9"/>
  <c r="C11" i="9"/>
  <c r="C10" i="9"/>
  <c r="C9" i="9"/>
  <c r="C8" i="9"/>
  <c r="C7" i="9"/>
  <c r="C6" i="9"/>
  <c r="C5" i="9"/>
  <c r="C4" i="9"/>
  <c r="C3" i="9"/>
  <c r="D2" i="9"/>
  <c r="C2" i="9"/>
  <c r="B13" i="9"/>
  <c r="B12" i="9"/>
  <c r="B11" i="9"/>
  <c r="B10" i="9"/>
  <c r="B9" i="9"/>
  <c r="B8" i="9"/>
  <c r="B7" i="9"/>
  <c r="B6" i="9"/>
  <c r="B5" i="9"/>
  <c r="B4" i="9"/>
  <c r="B3" i="9"/>
  <c r="B2" i="9"/>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l="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899"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2" i="1"/>
  <c r="O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2" i="1"/>
</calcChain>
</file>

<file path=xl/sharedStrings.xml><?xml version="1.0" encoding="utf-8"?>
<sst xmlns="http://schemas.openxmlformats.org/spreadsheetml/2006/main" count="24873" uniqueCount="8416">
  <si>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</si>
  <si>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</si>
  <si>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</si>
  <si>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</si>
  <si>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</si>
  <si>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</si>
  <si>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</si>
  <si>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</si>
  <si>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</si>
  <si>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</si>
  <si>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</si>
  <si>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</si>
  <si>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</si>
  <si>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</si>
  <si>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</si>
  <si>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</si>
  <si>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</si>
  <si>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</si>
  <si>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</si>
  <si>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</si>
  <si>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</si>
  <si>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</si>
  <si>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</si>
  <si>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</si>
  <si>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</si>
  <si>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</si>
  <si>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</si>
  <si>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</si>
  <si>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</si>
  <si>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</si>
  <si>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</si>
  <si>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</si>
  <si>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</si>
  <si>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</si>
  <si>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</si>
  <si>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</si>
  <si>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</si>
  <si>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</si>
  <si>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</si>
  <si>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</si>
  <si>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</si>
  <si>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</si>
  <si>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</si>
  <si>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</si>
  <si>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</si>
  <si>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</si>
  <si>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</si>
  <si>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</si>
  <si>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</si>
  <si>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</si>
  <si>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</si>
  <si>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</si>
  <si>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</si>
  <si>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</si>
  <si>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</si>
  <si>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</si>
  <si>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</si>
  <si>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</si>
  <si>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</si>
  <si>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</si>
  <si>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</si>
  <si>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</si>
  <si>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</si>
  <si>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</si>
  <si>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</si>
  <si>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</si>
  <si>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</si>
  <si>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</si>
  <si>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</si>
  <si>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</si>
  <si>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</si>
  <si>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</si>
  <si>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</si>
  <si>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</si>
  <si>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</si>
  <si>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</si>
  <si>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</si>
  <si>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</si>
  <si>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</si>
  <si>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</si>
  <si>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</si>
  <si>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</si>
  <si>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</si>
  <si>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</si>
  <si>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</si>
  <si>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</si>
  <si>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</si>
  <si>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</si>
  <si>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</si>
  <si>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</si>
  <si>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</si>
  <si>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</si>
  <si>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</si>
  <si>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</si>
  <si>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</si>
  <si>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</si>
  <si>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</si>
  <si>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</si>
  <si>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</si>
  <si>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</si>
  <si>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</si>
  <si>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</si>
  <si>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</si>
  <si>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</si>
  <si>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</si>
  <si>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</si>
  <si>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</si>
  <si>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</si>
  <si>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</si>
  <si>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</si>
  <si>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</si>
  <si>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</si>
  <si>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</si>
  <si>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</si>
  <si>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</si>
  <si>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</si>
  <si>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</si>
  <si>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</si>
  <si>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</si>
  <si>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</si>
  <si>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</si>
  <si>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</si>
  <si>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</si>
  <si>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</si>
  <si>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</si>
  <si>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</si>
  <si>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</si>
  <si>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</si>
  <si>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</si>
  <si>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</si>
  <si>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</si>
  <si>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</si>
  <si>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</si>
  <si>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</si>
  <si>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</si>
  <si>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</si>
  <si>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</si>
  <si>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</si>
  <si>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</si>
  <si>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</si>
  <si>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</si>
  <si>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</si>
  <si>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</si>
  <si>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</si>
  <si>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</si>
  <si>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</si>
  <si>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</si>
  <si>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</si>
  <si>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</si>
  <si>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</si>
  <si>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</si>
  <si>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</si>
  <si>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</si>
  <si>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</si>
  <si>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</si>
  <si>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</si>
  <si>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</si>
  <si>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</si>
  <si>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</si>
  <si>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</si>
  <si>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</si>
  <si>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</si>
  <si>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</si>
  <si>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</si>
  <si>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</si>
  <si>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</si>
  <si>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</si>
  <si>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</si>
  <si>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</si>
  <si>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</si>
  <si>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</si>
  <si>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</si>
  <si>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</si>
  <si>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</si>
  <si>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</si>
  <si>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</si>
  <si>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</si>
  <si>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</si>
  <si>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</si>
  <si>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</si>
  <si>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</si>
  <si>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</si>
  <si>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</si>
  <si>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</si>
  <si>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</si>
  <si>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</si>
  <si>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</si>
  <si>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</si>
  <si>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</si>
  <si>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</si>
  <si>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</si>
  <si>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</si>
  <si>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</si>
  <si>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</si>
  <si>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</si>
  <si>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</si>
  <si>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</si>
  <si>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</si>
  <si>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</si>
  <si>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</si>
  <si>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</si>
  <si>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</si>
  <si>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</si>
  <si>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</si>
  <si>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</si>
  <si>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</si>
  <si>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</si>
  <si>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</si>
  <si>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</si>
  <si>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</si>
  <si>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</si>
  <si>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</si>
  <si>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</si>
  <si>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</si>
  <si>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</si>
  <si>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</si>
  <si>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</si>
  <si>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</si>
  <si>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</si>
  <si>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</si>
  <si>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</si>
  <si>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</si>
  <si>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</si>
  <si>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</si>
  <si>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</si>
  <si>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</si>
  <si>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</si>
  <si>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</si>
  <si>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</si>
  <si>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</si>
  <si>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</si>
  <si>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</si>
  <si>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</si>
  <si>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</si>
  <si>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</si>
  <si>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</si>
  <si>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</si>
  <si>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</si>
  <si>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</si>
  <si>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</si>
  <si>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</si>
  <si>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</si>
  <si>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</si>
  <si>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</si>
  <si>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</si>
  <si>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</si>
  <si>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</si>
  <si>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</si>
  <si>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</si>
  <si>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</si>
  <si>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</si>
  <si>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</si>
  <si>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</si>
  <si>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</si>
  <si>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</si>
  <si>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</si>
  <si>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</si>
  <si>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</si>
  <si>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</si>
  <si>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</si>
  <si>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</si>
  <si>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</si>
  <si>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</si>
  <si>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</si>
  <si>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</si>
  <si>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</si>
  <si>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</si>
  <si>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</si>
  <si>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</si>
  <si>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</si>
  <si>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</si>
  <si>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</si>
  <si>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</si>
  <si>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</si>
  <si>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</si>
  <si>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</si>
  <si>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</si>
  <si>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</si>
  <si>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</si>
  <si>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</si>
  <si>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</si>
  <si>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</si>
  <si>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</si>
  <si>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</si>
  <si>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</si>
  <si>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</si>
  <si>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</si>
  <si>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</si>
  <si>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</si>
  <si>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</si>
  <si>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</si>
  <si>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</si>
  <si>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</si>
  <si>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</si>
  <si>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</si>
  <si>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</si>
  <si>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</si>
  <si>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</si>
  <si>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</si>
  <si>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</si>
  <si>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</si>
  <si>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</si>
  <si>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</si>
  <si>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</si>
  <si>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</si>
  <si>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</si>
  <si>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</si>
  <si>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</si>
  <si>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</si>
  <si>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</si>
  <si>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</si>
  <si>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</si>
  <si>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</si>
  <si>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</si>
  <si>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</si>
  <si>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</si>
  <si>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</si>
  <si>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</si>
  <si>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</si>
  <si>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</si>
  <si>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</si>
  <si>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</si>
  <si>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</si>
  <si>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</si>
  <si>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</si>
  <si>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</si>
  <si>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</si>
  <si>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</si>
  <si>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</si>
  <si>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</si>
  <si>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</si>
  <si>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</si>
  <si>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</si>
  <si>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</si>
  <si>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</si>
  <si>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</si>
  <si>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</si>
  <si>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</si>
  <si>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</si>
  <si>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</si>
  <si>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</si>
  <si>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</si>
  <si>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</si>
  <si>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</si>
  <si>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</si>
  <si>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</si>
  <si>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</si>
  <si>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</si>
  <si>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</si>
  <si>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</si>
  <si>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</si>
  <si>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</si>
  <si>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</si>
  <si>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</si>
  <si>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</si>
  <si>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</si>
  <si>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</si>
  <si>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</si>
  <si>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</si>
  <si>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</si>
  <si>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</si>
  <si>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</si>
  <si>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</si>
  <si>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</si>
  <si>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</si>
  <si>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</si>
  <si>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</si>
  <si>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</si>
  <si>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</si>
  <si>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</si>
  <si>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</si>
  <si>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</si>
  <si>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</si>
  <si>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</si>
  <si>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</si>
  <si>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</si>
  <si>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</si>
  <si>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</si>
  <si>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</si>
  <si>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</si>
  <si>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</si>
  <si>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</si>
  <si>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</si>
  <si>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</si>
  <si>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</si>
  <si>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</si>
  <si>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</si>
  <si>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</si>
  <si>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</si>
  <si>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</si>
  <si>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</si>
  <si>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</si>
  <si>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</si>
  <si>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</si>
  <si>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</si>
  <si>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</si>
  <si>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</si>
  <si>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</si>
  <si>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</si>
  <si>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</si>
  <si>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</si>
  <si>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</si>
  <si>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</si>
  <si>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</si>
  <si>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</si>
  <si>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</si>
  <si>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</si>
  <si>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</si>
  <si>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</si>
  <si>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</si>
  <si>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</si>
  <si>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</si>
  <si>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</si>
  <si>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</si>
  <si>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</si>
  <si>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</si>
  <si>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</si>
  <si>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</si>
  <si>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</si>
  <si>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</si>
  <si>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</si>
  <si>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</si>
  <si>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</si>
  <si>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</si>
  <si>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</si>
  <si>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</si>
  <si>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</si>
  <si>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</si>
  <si>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</si>
  <si>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</si>
  <si>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</si>
  <si>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</si>
  <si>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</si>
  <si>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</si>
  <si>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</si>
  <si>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</si>
  <si>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</si>
  <si>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</si>
  <si>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</si>
  <si>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</si>
  <si>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</si>
  <si>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</si>
  <si>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</si>
  <si>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</si>
  <si>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</si>
  <si>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</si>
  <si>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</si>
  <si>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</si>
  <si>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</si>
  <si>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</si>
  <si>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</si>
  <si>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</si>
  <si>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</si>
  <si>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</si>
  <si>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</si>
  <si>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</si>
  <si>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</si>
  <si>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</si>
  <si>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</si>
  <si>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</si>
  <si>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</si>
  <si>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</si>
  <si>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</si>
  <si>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</si>
  <si>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</si>
  <si>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</si>
  <si>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</si>
  <si>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</si>
  <si>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</si>
  <si>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</si>
  <si>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</si>
  <si>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</si>
  <si>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</si>
  <si>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</si>
  <si>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</si>
  <si>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</si>
  <si>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</si>
  <si>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</si>
  <si>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</si>
  <si>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</si>
  <si>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</si>
  <si>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</si>
  <si>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</si>
  <si>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</si>
  <si>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</si>
  <si>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</si>
  <si>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</si>
  <si>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</si>
  <si>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</si>
  <si>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</si>
  <si>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</si>
  <si>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</si>
  <si>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</si>
  <si>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</si>
  <si>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</si>
  <si>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</si>
  <si>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</si>
  <si>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</si>
  <si>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</si>
  <si>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</si>
  <si>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</si>
  <si>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</si>
  <si>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</si>
  <si>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</si>
  <si>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</si>
  <si>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</si>
  <si>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</si>
  <si>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</si>
  <si>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</si>
  <si>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</si>
  <si>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</si>
  <si>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</si>
  <si>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</si>
  <si>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</si>
  <si>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</si>
  <si>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</si>
  <si>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</si>
  <si>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</si>
  <si>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</si>
  <si>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</si>
  <si>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</si>
  <si>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</si>
  <si>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</si>
  <si>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</si>
  <si>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</si>
  <si>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</si>
  <si>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</si>
  <si>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</si>
  <si>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</si>
  <si>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</si>
  <si>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</si>
  <si>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</si>
  <si>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</si>
  <si>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</si>
  <si>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</si>
  <si>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</si>
  <si>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</si>
  <si>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</si>
  <si>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</si>
  <si>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</si>
  <si>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</si>
  <si>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</si>
  <si>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</si>
  <si>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</si>
  <si>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</si>
  <si>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</si>
  <si>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</si>
  <si>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</si>
  <si>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</si>
  <si>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</si>
  <si>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</si>
  <si>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</si>
  <si>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</si>
  <si>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</si>
  <si>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</si>
  <si>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</si>
  <si>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</si>
  <si>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</si>
  <si>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</si>
  <si>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</si>
  <si>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</si>
  <si>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</si>
  <si>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</si>
  <si>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</si>
  <si>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</si>
  <si>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</si>
  <si>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</si>
  <si>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</si>
  <si>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</si>
  <si>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</si>
  <si>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</si>
  <si>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</si>
  <si>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</si>
  <si>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</si>
  <si>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</si>
  <si>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</si>
  <si>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</si>
  <si>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</si>
  <si>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</si>
  <si>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</si>
  <si>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</si>
  <si>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</si>
  <si>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</si>
  <si>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</si>
  <si>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</si>
  <si>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</si>
  <si>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</si>
  <si>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</si>
  <si>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</si>
  <si>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</si>
  <si>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</si>
  <si>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</si>
  <si>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</si>
  <si>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</si>
  <si>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</si>
  <si>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</si>
  <si>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</si>
  <si>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</si>
  <si>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</si>
  <si>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</si>
  <si>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</si>
  <si>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</si>
  <si>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</si>
  <si>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</si>
  <si>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</si>
  <si>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</si>
  <si>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</si>
  <si>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</si>
  <si>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</si>
  <si>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</si>
  <si>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</si>
  <si>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</si>
  <si>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</si>
  <si>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</si>
  <si>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</si>
  <si>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</si>
  <si>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</si>
  <si>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</si>
  <si>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</si>
  <si>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</si>
  <si>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</si>
  <si>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</si>
  <si>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</si>
  <si>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</si>
  <si>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</si>
  <si>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</si>
  <si>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</si>
  <si>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</si>
  <si>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</si>
  <si>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</si>
  <si>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</si>
  <si>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</si>
  <si>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</si>
  <si>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</si>
  <si>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</si>
  <si>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</si>
  <si>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</si>
  <si>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</si>
  <si>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</si>
  <si>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</si>
  <si>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</si>
  <si>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</si>
  <si>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</si>
  <si>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</si>
  <si>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</si>
  <si>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</si>
  <si>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</si>
  <si>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</si>
  <si>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</si>
  <si>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</si>
  <si>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</si>
  <si>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</si>
  <si>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</si>
  <si>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</si>
  <si>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</si>
  <si>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</si>
  <si>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</si>
  <si>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</si>
  <si>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</si>
  <si>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</si>
  <si>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</si>
  <si>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</si>
  <si>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</si>
  <si>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</si>
  <si>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</si>
  <si>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</si>
  <si>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</si>
  <si>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</si>
  <si>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</si>
  <si>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</si>
  <si>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</si>
  <si>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</si>
  <si>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</si>
  <si>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</si>
  <si>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</si>
  <si>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</si>
  <si>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</si>
  <si>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</si>
  <si>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</si>
  <si>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</si>
  <si>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</si>
  <si>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</si>
  <si>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</si>
  <si>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</si>
  <si>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</si>
  <si>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</si>
  <si>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</si>
  <si>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</si>
  <si>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</si>
  <si>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</si>
  <si>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</si>
  <si>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</si>
  <si>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</si>
  <si>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</si>
  <si>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</si>
  <si>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</si>
  <si>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</si>
  <si>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</si>
  <si>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</si>
  <si>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</si>
  <si>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</si>
  <si>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</si>
  <si>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</si>
  <si>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</si>
  <si>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</si>
  <si>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</si>
  <si>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</si>
  <si>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</si>
  <si>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</si>
  <si>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</si>
  <si>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</si>
  <si>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</si>
  <si>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</si>
  <si>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</si>
  <si>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</si>
  <si>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</si>
  <si>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</si>
  <si>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</si>
  <si>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</si>
  <si>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</si>
  <si>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</si>
  <si>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</si>
  <si>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</si>
  <si>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</si>
  <si>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</si>
  <si>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</si>
  <si>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</si>
  <si>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</si>
  <si>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</si>
  <si>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</si>
  <si>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</si>
  <si>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</si>
  <si>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</si>
  <si>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</si>
  <si>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</si>
  <si>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</si>
  <si>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</si>
  <si>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</si>
  <si>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</si>
  <si>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</si>
  <si>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</si>
  <si>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</si>
  <si>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</si>
  <si>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</si>
  <si>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</si>
  <si>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</si>
  <si>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</si>
  <si>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</si>
  <si>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</si>
  <si>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</si>
  <si>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</si>
  <si>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</si>
  <si>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</si>
  <si>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</si>
  <si>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</si>
  <si>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</si>
  <si>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</si>
  <si>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</si>
  <si>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</si>
  <si>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</si>
  <si>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</si>
  <si>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</si>
  <si>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</si>
  <si>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</si>
  <si>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</si>
  <si>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</si>
  <si>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</si>
  <si>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</si>
  <si>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</si>
  <si>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</si>
  <si>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</si>
  <si>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</si>
  <si>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</si>
  <si>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</si>
  <si>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</si>
  <si>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</si>
  <si>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</si>
  <si>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</si>
  <si>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</si>
  <si>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</si>
  <si>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</si>
  <si>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</si>
  <si>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</si>
  <si>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</si>
  <si>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</si>
  <si>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</si>
  <si>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</si>
  <si>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</si>
  <si>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</si>
  <si>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</si>
  <si>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</si>
  <si>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</si>
  <si>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</si>
  <si>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</si>
  <si>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</si>
  <si>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</si>
  <si>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</si>
  <si>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</si>
  <si>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</si>
  <si>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</si>
  <si>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</si>
  <si>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</si>
  <si>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</si>
  <si>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</si>
  <si>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</si>
  <si>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</si>
  <si>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</si>
  <si>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</si>
  <si>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</si>
  <si>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</si>
  <si>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</si>
  <si>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</si>
  <si>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</si>
  <si>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</si>
  <si>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</si>
  <si>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</si>
  <si>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</si>
  <si>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</si>
  <si>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</si>
  <si>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</si>
  <si>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</si>
  <si>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</si>
  <si>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</si>
  <si>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</si>
  <si>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</si>
  <si>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</si>
  <si>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</si>
  <si>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</si>
  <si>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</si>
  <si>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</si>
  <si>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</si>
  <si>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</si>
  <si>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</si>
  <si>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</si>
  <si>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</si>
  <si>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</si>
  <si>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</si>
  <si>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</si>
  <si>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</si>
  <si>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</si>
  <si>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</si>
  <si>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</si>
  <si>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</si>
  <si>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</si>
  <si>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</si>
  <si>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</si>
  <si>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</si>
  <si>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</si>
  <si>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</si>
  <si>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</si>
  <si>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</si>
  <si>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</si>
  <si>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</si>
  <si>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</si>
  <si>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</si>
  <si>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</si>
  <si>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</si>
  <si>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</si>
  <si>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</si>
  <si>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</si>
  <si>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</si>
  <si>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</si>
  <si>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</si>
  <si>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</si>
  <si>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</si>
  <si>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</si>
  <si>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</si>
  <si>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</si>
  <si>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</si>
  <si>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</si>
  <si>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</si>
  <si>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</si>
  <si>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</si>
  <si>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</si>
  <si>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</si>
  <si>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</si>
  <si>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</si>
  <si>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</si>
  <si>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</si>
  <si>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</si>
  <si>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</si>
  <si>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</si>
  <si>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</si>
  <si>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</si>
  <si>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</si>
  <si>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</si>
  <si>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</si>
  <si>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</si>
  <si>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</si>
  <si>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</si>
  <si>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</si>
  <si>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</si>
  <si>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</si>
  <si>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</si>
  <si>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</si>
  <si>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</si>
  <si>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</si>
  <si>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</si>
  <si>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</si>
  <si>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</si>
  <si>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</si>
  <si>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</si>
  <si>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</si>
  <si>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</si>
  <si>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</si>
  <si>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</si>
  <si>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</si>
  <si>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</si>
  <si>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</si>
  <si>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</si>
  <si>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</si>
  <si>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</si>
  <si>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</si>
  <si>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</si>
  <si>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</si>
  <si>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</si>
  <si>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</si>
  <si>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</si>
  <si>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</si>
  <si>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</si>
  <si>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</si>
  <si>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</si>
  <si>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</si>
  <si>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</si>
  <si>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</si>
  <si>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</si>
  <si>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</si>
  <si>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</si>
  <si>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</si>
  <si>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</si>
  <si>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</si>
  <si>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</si>
  <si>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</si>
  <si>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</si>
  <si>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</si>
  <si>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</si>
  <si>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</si>
  <si>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</si>
  <si>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</si>
  <si>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</si>
  <si>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</si>
  <si>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</si>
  <si>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</si>
  <si>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</si>
  <si>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</si>
  <si>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</si>
  <si>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</si>
  <si>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</si>
  <si>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</si>
  <si>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</si>
  <si>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</si>
  <si>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</si>
  <si>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</si>
  <si>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</si>
  <si>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</si>
  <si>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</si>
  <si>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</si>
  <si>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</si>
  <si>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</si>
  <si>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</si>
  <si>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</si>
  <si>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</si>
  <si>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</si>
  <si>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</si>
  <si>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</si>
  <si>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</si>
  <si>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</si>
  <si>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</si>
  <si>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</si>
  <si>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</si>
  <si>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</si>
  <si>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</si>
  <si>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</si>
  <si>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</si>
  <si>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</si>
  <si>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</si>
  <si>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</si>
  <si>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</si>
  <si>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</si>
  <si>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</si>
  <si>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</si>
  <si>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</si>
  <si>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</si>
  <si>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</si>
  <si>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</si>
  <si>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</si>
  <si>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</si>
  <si>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</si>
  <si>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</si>
  <si>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</si>
  <si>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</si>
  <si>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</si>
  <si>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</si>
  <si>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</si>
  <si>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</si>
  <si>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</si>
  <si>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</si>
  <si>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</si>
  <si>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</si>
  <si>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</si>
  <si>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</si>
  <si>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</si>
  <si>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</si>
  <si>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</si>
  <si>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</si>
  <si>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</si>
  <si>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</si>
  <si>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</si>
  <si>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</si>
  <si>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</si>
  <si>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</si>
  <si>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</si>
  <si>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</si>
  <si>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</si>
  <si>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</si>
  <si>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</si>
  <si>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</si>
  <si>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</si>
  <si>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</si>
  <si>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</si>
  <si>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</si>
  <si>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</si>
  <si>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</si>
  <si>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</si>
  <si>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</si>
  <si>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</si>
  <si>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</si>
  <si>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</si>
  <si>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</si>
  <si>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</si>
  <si>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</si>
  <si>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</si>
  <si>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</si>
  <si>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</si>
  <si>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</si>
  <si>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</si>
  <si>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</si>
  <si>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</si>
  <si>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</si>
  <si>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</si>
  <si>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</si>
  <si>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</si>
  <si>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</si>
  <si>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</si>
  <si>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</si>
  <si>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</si>
  <si>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</si>
  <si>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</si>
  <si>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</si>
  <si>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</si>
  <si>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</si>
  <si>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</si>
  <si>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</si>
  <si>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</si>
  <si>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</si>
  <si>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</si>
  <si>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</si>
  <si>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</si>
  <si>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</si>
  <si>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</si>
  <si>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</si>
  <si>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</si>
  <si>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</si>
  <si>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</si>
  <si>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</si>
  <si>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</si>
  <si>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</si>
  <si>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</si>
  <si>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</si>
  <si>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</si>
  <si>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</si>
  <si>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</si>
  <si>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</si>
  <si>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</si>
  <si>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</si>
  <si>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</si>
  <si>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</si>
  <si>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</si>
  <si>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</si>
  <si>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</si>
  <si>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</si>
  <si>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</si>
  <si>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</si>
  <si>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</si>
  <si>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</si>
  <si>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</si>
  <si>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</si>
  <si>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</si>
  <si>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</si>
  <si>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</si>
  <si>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</si>
  <si>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</si>
  <si>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</si>
  <si>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</si>
  <si>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</si>
  <si>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</si>
  <si>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</si>
  <si>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</si>
  <si>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</si>
  <si>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</si>
  <si>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</si>
  <si>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</si>
  <si>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</si>
  <si>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</si>
  <si>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</si>
  <si>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</si>
  <si>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</si>
  <si>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</si>
  <si>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</si>
  <si>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</si>
  <si>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</si>
  <si>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</si>
  <si>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</si>
  <si>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</si>
  <si>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</si>
  <si>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</si>
  <si>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</si>
  <si>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</si>
  <si>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</si>
  <si>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</si>
  <si>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</si>
  <si>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</si>
  <si>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</si>
  <si>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</si>
  <si>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</si>
  <si>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</si>
  <si>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</si>
  <si>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</si>
  <si>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</si>
  <si>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</si>
  <si>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</si>
  <si>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</si>
  <si>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</si>
  <si>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</si>
  <si>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</si>
  <si>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</si>
  <si>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</si>
  <si>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</si>
  <si>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</si>
  <si>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</si>
  <si>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</si>
  <si>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</si>
  <si>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</si>
  <si>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</si>
  <si>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</si>
  <si>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</si>
  <si>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</si>
  <si>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</si>
  <si>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</si>
  <si>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</si>
  <si>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</si>
  <si>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</si>
  <si>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</si>
  <si>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</si>
  <si>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</si>
  <si>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</si>
  <si>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</si>
  <si>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</si>
  <si>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</si>
  <si>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</si>
  <si>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</si>
  <si>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</si>
  <si>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</si>
  <si>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</si>
  <si>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</si>
  <si>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</si>
  <si>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</si>
  <si>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</si>
  <si>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</si>
  <si>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</si>
  <si>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</si>
  <si>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</si>
  <si>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</si>
  <si>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</si>
  <si>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</si>
  <si>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</si>
  <si>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</si>
  <si>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</si>
  <si>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</si>
  <si>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</si>
  <si>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</si>
  <si>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</si>
  <si>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</si>
  <si>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</si>
  <si>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</si>
  <si>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</si>
  <si>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</si>
  <si>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</si>
  <si>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</si>
  <si>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</si>
  <si>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</si>
  <si>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</si>
  <si>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</si>
  <si>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</si>
  <si>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</si>
  <si>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</si>
  <si>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</si>
  <si>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</si>
  <si>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</si>
  <si>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</si>
  <si>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</si>
  <si>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</si>
  <si>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</si>
  <si>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</si>
  <si>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</si>
  <si>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</si>
  <si>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</si>
  <si>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</si>
  <si>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</si>
  <si>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</si>
  <si>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</si>
  <si>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</si>
  <si>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</si>
  <si>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</si>
  <si>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</si>
  <si>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</si>
  <si>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</si>
  <si>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</si>
  <si>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</si>
  <si>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</si>
  <si>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</si>
  <si>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</si>
  <si>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</si>
  <si>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</si>
  <si>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</si>
  <si>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</si>
  <si>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</si>
  <si>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</si>
  <si>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</si>
  <si>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</si>
  <si>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</si>
  <si>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</si>
  <si>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</si>
  <si>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</si>
  <si>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</si>
  <si>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</si>
  <si>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</si>
  <si>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</si>
  <si>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</si>
  <si>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</si>
  <si>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</si>
  <si>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</si>
  <si>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</si>
  <si>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</si>
  <si>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</si>
  <si>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</si>
  <si>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</si>
  <si>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</si>
  <si>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</si>
  <si>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</si>
  <si>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</si>
  <si>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</si>
  <si>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</si>
  <si>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</si>
  <si>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</si>
  <si>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</si>
  <si>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</si>
  <si>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</si>
  <si>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</si>
  <si>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</si>
  <si>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</si>
  <si>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</si>
  <si>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</si>
  <si>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</si>
  <si>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</si>
  <si>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</si>
  <si>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</si>
  <si>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</si>
  <si>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</si>
  <si>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</si>
  <si>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</si>
  <si>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</si>
  <si>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</si>
  <si>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</si>
  <si>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</si>
  <si>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</si>
  <si>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</si>
  <si>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</si>
  <si>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</si>
  <si>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</si>
  <si>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</si>
  <si>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</si>
  <si>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</si>
  <si>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</si>
  <si>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</si>
  <si>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</si>
  <si>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</si>
  <si>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</si>
  <si>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</si>
  <si>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</si>
  <si>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</si>
  <si>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</si>
  <si>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</si>
  <si>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</si>
  <si>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</si>
  <si>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</si>
  <si>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</si>
  <si>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</si>
  <si>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</si>
  <si>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</si>
  <si>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</si>
  <si>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</si>
  <si>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</si>
  <si>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</si>
  <si>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</si>
  <si>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</si>
  <si>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</si>
  <si>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</si>
  <si>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</si>
  <si>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</si>
  <si>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</si>
  <si>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</si>
  <si>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</si>
  <si>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</si>
  <si>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</si>
  <si>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</si>
  <si>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</si>
  <si>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</si>
  <si>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</si>
  <si>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</si>
  <si>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</si>
  <si>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</si>
  <si>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</si>
  <si>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</si>
  <si>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</si>
  <si>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</si>
  <si>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</si>
  <si>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</si>
  <si>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</si>
  <si>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</si>
  <si>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</si>
  <si>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</si>
  <si>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</si>
  <si>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</si>
  <si>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</si>
  <si>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</si>
  <si>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</si>
  <si>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</si>
  <si>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</si>
  <si>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</si>
  <si>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</si>
  <si>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</si>
  <si>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</si>
  <si>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</si>
  <si>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</si>
  <si>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</si>
  <si>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</si>
  <si>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</si>
  <si>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</si>
  <si>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</si>
  <si>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</si>
  <si>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</si>
  <si>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</si>
  <si>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</si>
  <si>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</si>
  <si>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</si>
  <si>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</si>
  <si>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</si>
  <si>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</si>
  <si>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</si>
  <si>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</si>
  <si>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</si>
  <si>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</si>
  <si>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</si>
  <si>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</si>
  <si>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</si>
  <si>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</si>
  <si>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</si>
  <si>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</si>
  <si>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</si>
  <si>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</si>
  <si>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</si>
  <si>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</si>
  <si>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</si>
  <si>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</si>
  <si>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</si>
  <si>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</si>
  <si>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</si>
  <si>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</si>
  <si>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</si>
  <si>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</si>
  <si>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</si>
  <si>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</si>
  <si>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</si>
  <si>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</si>
  <si>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</si>
  <si>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</si>
  <si>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</si>
  <si>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</si>
  <si>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</si>
  <si>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</si>
  <si>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</si>
  <si>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</si>
  <si>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</si>
  <si>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</si>
  <si>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</si>
  <si>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</si>
  <si>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</si>
  <si>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</si>
  <si>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</si>
  <si>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</si>
  <si>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</si>
  <si>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</si>
  <si>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</si>
  <si>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</si>
  <si>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</si>
  <si>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</si>
  <si>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</si>
  <si>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</si>
  <si>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</si>
  <si>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</si>
  <si>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</si>
  <si>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</si>
  <si>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</si>
  <si>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</si>
  <si>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</si>
  <si>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</si>
  <si>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</si>
  <si>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</si>
  <si>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</si>
  <si>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</si>
  <si>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</si>
  <si>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</si>
  <si>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</si>
  <si>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</si>
  <si>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</si>
  <si>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</si>
  <si>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</si>
  <si>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</si>
  <si>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</si>
  <si>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</si>
  <si>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</si>
  <si>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</si>
  <si>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</si>
  <si>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</si>
  <si>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</si>
  <si>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</si>
  <si>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</si>
  <si>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</si>
  <si>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</si>
  <si>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</si>
  <si>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</si>
  <si>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</si>
  <si>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</si>
  <si>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</si>
  <si>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</si>
  <si>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</si>
  <si>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</si>
  <si>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</si>
  <si>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</si>
  <si>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</si>
  <si>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</si>
  <si>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</si>
  <si>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</si>
  <si>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</si>
  <si>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</si>
  <si>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</si>
  <si>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</si>
  <si>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</si>
  <si>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</si>
  <si>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</si>
  <si>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</si>
  <si>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</si>
  <si>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</si>
  <si>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</si>
  <si>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</si>
  <si>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</si>
  <si>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</si>
  <si>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</si>
  <si>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</si>
  <si>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</si>
  <si>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</si>
  <si>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</si>
  <si>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</si>
  <si>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</si>
  <si>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</si>
  <si>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</si>
  <si>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</si>
  <si>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</si>
  <si>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</si>
  <si>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</si>
  <si>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</si>
  <si>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</si>
  <si>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</si>
  <si>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</si>
  <si>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</si>
  <si>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</si>
  <si>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</si>
  <si>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</si>
  <si>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</si>
  <si>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</si>
  <si>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</si>
  <si>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</si>
  <si>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</si>
  <si>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</si>
  <si>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</si>
  <si>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</si>
  <si>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</si>
  <si>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</si>
  <si>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</si>
  <si>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</si>
  <si>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</si>
  <si>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</si>
  <si>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</si>
  <si>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</si>
  <si>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</si>
  <si>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</si>
  <si>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</si>
  <si>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</si>
  <si>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</si>
  <si>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</si>
  <si>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</si>
  <si>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</si>
  <si>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</si>
  <si>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</si>
  <si>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</si>
  <si>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</si>
  <si>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</si>
  <si>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</si>
  <si>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</si>
  <si>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</si>
  <si>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</si>
  <si>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</si>
  <si>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</si>
  <si>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</si>
  <si>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</si>
  <si>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</si>
  <si>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</si>
  <si>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</si>
  <si>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</si>
  <si>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</si>
  <si>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</si>
  <si>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</si>
  <si>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</si>
  <si>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</si>
  <si>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</si>
  <si>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</si>
  <si>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</si>
  <si>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</si>
  <si>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</si>
  <si>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</si>
  <si>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</si>
  <si>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</si>
  <si>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</si>
  <si>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</si>
  <si>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</si>
  <si>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</si>
  <si>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</si>
  <si>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</si>
  <si>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</si>
  <si>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</si>
  <si>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</si>
  <si>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</si>
  <si>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</si>
  <si>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</si>
  <si>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</si>
  <si>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</si>
  <si>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</si>
  <si>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</si>
  <si>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</si>
  <si>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</si>
  <si>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</si>
  <si>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</si>
  <si>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</si>
  <si>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</si>
  <si>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</si>
  <si>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</si>
  <si>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</si>
  <si>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</si>
  <si>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</si>
  <si>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</si>
  <si>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</si>
  <si>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</si>
  <si>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</si>
  <si>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</si>
  <si>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</si>
  <si>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</si>
  <si>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</si>
  <si>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</si>
  <si>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</si>
  <si>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</si>
  <si>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</si>
  <si>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</si>
  <si>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</si>
  <si>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</si>
  <si>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</si>
  <si>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</si>
  <si>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</si>
  <si>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</si>
  <si>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</si>
  <si>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</si>
  <si>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</si>
  <si>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</si>
  <si>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</si>
  <si>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</si>
  <si>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</si>
  <si>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</si>
  <si>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</si>
  <si>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</si>
  <si>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</si>
  <si>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</si>
  <si>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</si>
  <si>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</si>
  <si>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</si>
  <si>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</si>
  <si>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</si>
  <si>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</si>
  <si>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</si>
  <si>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</si>
  <si>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</si>
  <si>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</si>
  <si>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</si>
  <si>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</si>
  <si>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</si>
  <si>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</si>
  <si>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</si>
  <si>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</si>
  <si>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</si>
  <si>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</si>
  <si>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</si>
  <si>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</si>
  <si>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</si>
  <si>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</si>
  <si>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</si>
  <si>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</si>
  <si>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</si>
  <si>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</si>
  <si>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</si>
  <si>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</si>
  <si>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</si>
  <si>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</si>
  <si>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</si>
  <si>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</si>
  <si>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</si>
  <si>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</si>
  <si>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</si>
  <si>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</si>
  <si>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</si>
  <si>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</si>
  <si>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</si>
  <si>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</si>
  <si>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</si>
  <si>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</si>
  <si>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</si>
  <si>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</si>
  <si>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</si>
  <si>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</si>
  <si>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</si>
  <si>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</si>
  <si>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</si>
  <si>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</si>
  <si>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</si>
  <si>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</si>
  <si>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</si>
  <si>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</si>
  <si>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</si>
  <si>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</si>
  <si>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</si>
  <si>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</si>
  <si>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</si>
  <si>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</si>
  <si>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</si>
  <si>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</si>
  <si>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</si>
  <si>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</si>
  <si>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</si>
  <si>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</si>
  <si>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</si>
  <si>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</si>
  <si>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</si>
  <si>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</si>
  <si>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</si>
  <si>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</si>
  <si>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</si>
  <si>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</si>
  <si>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</si>
  <si>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</si>
  <si>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</si>
  <si>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</si>
  <si>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</si>
  <si>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</si>
  <si>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</si>
  <si>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</si>
  <si>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</si>
  <si>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</si>
  <si>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</si>
  <si>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</si>
  <si>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</si>
  <si>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</si>
  <si>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</si>
  <si>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</si>
  <si>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</si>
  <si>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</si>
  <si>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</si>
  <si>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</si>
  <si>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</si>
  <si>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</si>
  <si>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</si>
  <si>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</si>
  <si>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</si>
  <si>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</si>
  <si>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</si>
  <si>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</si>
  <si>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</si>
  <si>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</si>
  <si>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</si>
  <si>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</si>
  <si>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</si>
  <si>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</si>
  <si>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</si>
  <si>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</si>
  <si>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</si>
  <si>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</si>
  <si>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</si>
  <si>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</si>
  <si>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</si>
  <si>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</si>
  <si>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</si>
  <si>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</si>
  <si>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</si>
  <si>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</si>
  <si>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</si>
  <si>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</si>
  <si>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</si>
  <si>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</si>
  <si>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</si>
  <si>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</si>
  <si>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</si>
  <si>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</si>
  <si>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</si>
  <si>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</si>
  <si>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</si>
  <si>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</si>
  <si>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</si>
  <si>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</si>
  <si>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</si>
  <si>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</si>
  <si>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</si>
  <si>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</si>
  <si>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</si>
  <si>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</si>
  <si>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</si>
  <si>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</si>
  <si>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</si>
  <si>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</si>
  <si>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</si>
  <si>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</si>
  <si>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</si>
  <si>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</si>
  <si>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</si>
  <si>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</si>
  <si>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</si>
  <si>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</si>
  <si>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</si>
  <si>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</si>
  <si>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</si>
  <si>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</si>
  <si>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</si>
  <si>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</si>
  <si>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</si>
  <si>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</si>
  <si>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</si>
  <si>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</si>
  <si>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</si>
  <si>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</si>
  <si>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</si>
  <si>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</si>
  <si>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</si>
  <si>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</si>
  <si>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</si>
  <si>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</si>
  <si>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</si>
  <si>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</si>
  <si>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</si>
  <si>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</si>
  <si>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</si>
  <si>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</si>
  <si>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</si>
  <si>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</si>
  <si>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</si>
  <si>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</si>
  <si>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</si>
  <si>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</si>
  <si>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</si>
  <si>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</si>
  <si>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</si>
  <si>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</si>
  <si>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</si>
  <si>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</si>
  <si>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</si>
  <si>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</si>
  <si>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</si>
  <si>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</si>
  <si>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</si>
  <si>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</si>
  <si>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</si>
  <si>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</si>
  <si>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</si>
  <si>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</si>
  <si>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</si>
  <si>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</si>
  <si>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</si>
  <si>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</si>
  <si>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</si>
  <si>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</si>
  <si>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</si>
  <si>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</si>
  <si>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</si>
  <si>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</si>
  <si>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</si>
  <si>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</si>
  <si>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</si>
  <si>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</si>
  <si>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</si>
  <si>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</si>
  <si>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</si>
  <si>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</si>
  <si>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</si>
  <si>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</si>
  <si>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</si>
  <si>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</si>
  <si>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</si>
  <si>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</si>
  <si>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</si>
  <si>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</si>
  <si>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</si>
  <si>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</si>
  <si>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</si>
  <si>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</si>
  <si>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</si>
  <si>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</si>
  <si>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</si>
  <si>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</si>
  <si>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</si>
  <si>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</si>
  <si>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</si>
  <si>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</si>
  <si>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</si>
  <si>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</si>
  <si>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</si>
  <si>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</si>
  <si>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</si>
  <si>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</si>
  <si>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</si>
  <si>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</si>
  <si>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</si>
  <si>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</si>
  <si>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</si>
  <si>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</si>
  <si>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</si>
  <si>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</si>
  <si>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</si>
  <si>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</si>
  <si>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</si>
  <si>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</si>
  <si>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</si>
  <si>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</si>
  <si>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</si>
  <si>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</si>
  <si>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</si>
  <si>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</si>
  <si>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</si>
  <si>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</si>
  <si>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</si>
  <si>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</si>
  <si>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</si>
  <si>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</si>
  <si>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</si>
  <si>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</si>
  <si>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</si>
  <si>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</si>
  <si>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</si>
  <si>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</si>
  <si>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</si>
  <si>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</si>
  <si>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</si>
  <si>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</si>
  <si>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</si>
  <si>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</si>
  <si>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</si>
  <si>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</si>
  <si>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</si>
  <si>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</si>
  <si>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</si>
  <si>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</si>
  <si>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</si>
  <si>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</si>
  <si>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</si>
  <si>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</si>
  <si>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</si>
  <si>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</si>
  <si>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</si>
  <si>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</si>
  <si>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</si>
  <si>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</si>
  <si>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</si>
  <si>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</si>
  <si>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</si>
  <si>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</si>
  <si>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</si>
  <si>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</si>
  <si>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</si>
  <si>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</si>
  <si>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</si>
  <si>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</si>
  <si>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</si>
  <si>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</si>
  <si>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</si>
  <si>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</si>
  <si>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</si>
  <si>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</si>
  <si>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</si>
  <si>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</si>
  <si>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</si>
  <si>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</si>
  <si>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</si>
  <si>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</si>
  <si>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</si>
  <si>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</si>
  <si>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</si>
  <si>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</si>
  <si>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</si>
  <si>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</si>
  <si>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</si>
  <si>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</si>
  <si>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</si>
  <si>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</si>
  <si>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</si>
  <si>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</si>
  <si>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</si>
  <si>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</si>
  <si>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</si>
  <si>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</si>
  <si>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</si>
  <si>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</si>
  <si>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</si>
  <si>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</si>
  <si>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</si>
  <si>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</si>
  <si>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</si>
  <si>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</si>
  <si>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</si>
  <si>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</si>
  <si>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</si>
  <si>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</si>
  <si>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</si>
  <si>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</si>
  <si>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</si>
  <si>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</si>
  <si>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</si>
  <si>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</si>
  <si>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</si>
  <si>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</si>
  <si>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</si>
  <si>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</si>
  <si>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</si>
  <si>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</si>
  <si>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</si>
  <si>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</si>
  <si>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</si>
  <si>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</si>
  <si>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</si>
  <si>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</si>
  <si>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</si>
  <si>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</si>
  <si>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</si>
  <si>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</si>
  <si>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</si>
  <si>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</si>
  <si>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</si>
  <si>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</si>
  <si>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</si>
  <si>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</si>
  <si>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</si>
  <si>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</si>
  <si>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</si>
  <si>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</si>
  <si>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</si>
  <si>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</si>
  <si>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</si>
  <si>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</si>
  <si>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</si>
  <si>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</si>
  <si>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</si>
  <si>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</si>
  <si>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</si>
  <si>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</si>
  <si>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</si>
  <si>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</si>
  <si>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</si>
  <si>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</si>
  <si>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</si>
  <si>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</si>
  <si>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</si>
  <si>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</si>
  <si>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</si>
  <si>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</si>
  <si>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</si>
  <si>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</si>
  <si>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</si>
  <si>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</si>
  <si>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</si>
  <si>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</si>
  <si>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</si>
  <si>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</si>
  <si>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</si>
  <si>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</si>
  <si>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</si>
  <si>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</si>
  <si>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</si>
  <si>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</si>
  <si>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</si>
  <si>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</si>
  <si>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</si>
  <si>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</si>
  <si>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</si>
  <si>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</si>
  <si>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</si>
  <si>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</si>
  <si>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</si>
  <si>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</si>
  <si>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</si>
  <si>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</si>
  <si>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</si>
  <si>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</si>
  <si>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</si>
  <si>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</si>
  <si>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</si>
  <si>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</si>
  <si>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</si>
  <si>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</si>
  <si>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</si>
  <si>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</si>
  <si>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</si>
  <si>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</si>
  <si>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</si>
  <si>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</si>
  <si>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</si>
  <si>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</si>
  <si>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</si>
  <si>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</si>
  <si>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</si>
  <si>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</si>
  <si>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</si>
  <si>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</si>
  <si>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</si>
  <si>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</si>
  <si>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</si>
  <si>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</si>
  <si>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</si>
  <si>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</si>
  <si>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</si>
  <si>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</si>
  <si>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</si>
  <si>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</si>
  <si>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</si>
  <si>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</si>
  <si>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</si>
  <si>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</si>
  <si>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</si>
  <si>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</si>
  <si>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</si>
  <si>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</si>
  <si>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</si>
  <si>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</si>
  <si>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</si>
  <si>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</si>
  <si>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</si>
  <si>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</si>
  <si>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</si>
  <si>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</si>
  <si>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</si>
  <si>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</si>
  <si>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</si>
  <si>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</si>
  <si>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</si>
  <si>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</si>
  <si>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</si>
  <si>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</si>
  <si>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</si>
  <si>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</si>
  <si>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</si>
  <si>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</si>
  <si>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</si>
  <si>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</si>
  <si>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</si>
  <si>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</si>
  <si>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</si>
  <si>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</si>
  <si>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</si>
  <si>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</si>
  <si>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</si>
  <si>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</si>
  <si>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</si>
  <si>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</si>
  <si>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</si>
  <si>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</si>
  <si>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</si>
  <si>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</si>
  <si>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</si>
  <si>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</si>
  <si>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</si>
  <si>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</si>
  <si>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</si>
  <si>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</si>
  <si>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</si>
  <si>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</si>
  <si>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</si>
  <si>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</si>
  <si>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</si>
  <si>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</si>
  <si>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</si>
  <si>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</si>
  <si>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</si>
  <si>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</si>
  <si>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</si>
  <si>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</si>
  <si>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</si>
  <si>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</si>
  <si>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</si>
  <si>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</si>
  <si>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</si>
  <si>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</si>
  <si>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</si>
  <si>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</si>
  <si>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</si>
  <si>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</si>
  <si>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</si>
  <si>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</si>
  <si>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</si>
  <si>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</si>
  <si>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</si>
  <si>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</si>
  <si>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</si>
  <si>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</si>
  <si>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</si>
  <si>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</si>
  <si>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</si>
  <si>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</si>
  <si>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</si>
  <si>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</si>
  <si>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</si>
  <si>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</si>
  <si>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</si>
  <si>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</si>
  <si>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</si>
  <si>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</si>
  <si>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</si>
  <si>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</si>
  <si>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</si>
  <si>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</si>
  <si>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</si>
  <si>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</si>
  <si>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</si>
  <si>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</si>
  <si>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</si>
  <si>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</si>
  <si>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</si>
  <si>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</si>
  <si>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</si>
  <si>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</si>
  <si>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</si>
  <si>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</si>
  <si>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</si>
  <si>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</si>
  <si>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</si>
  <si>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</si>
  <si>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</si>
  <si>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</si>
  <si>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</si>
  <si>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</si>
  <si>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</si>
  <si>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</si>
  <si>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</si>
  <si>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</si>
  <si>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</si>
  <si>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</si>
  <si>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</si>
  <si>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</si>
  <si>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</si>
  <si>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</si>
  <si>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</si>
  <si>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</si>
  <si>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</si>
  <si>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</si>
  <si>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</si>
  <si>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</si>
  <si>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</si>
  <si>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</si>
  <si>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</si>
  <si>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</si>
  <si>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</si>
  <si>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</si>
  <si>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</si>
  <si>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</si>
  <si>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</si>
  <si>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</si>
  <si>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</si>
  <si>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</si>
  <si>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</si>
  <si>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</si>
  <si>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</si>
  <si>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</si>
  <si>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</si>
  <si>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</si>
  <si>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</si>
  <si>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</si>
  <si>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</si>
  <si>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</si>
  <si>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</si>
  <si>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</si>
  <si>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</si>
  <si>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</si>
  <si>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</si>
  <si>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</si>
  <si>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</si>
  <si>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</si>
  <si>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</si>
  <si>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</si>
  <si>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</si>
  <si>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</si>
  <si>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</si>
  <si>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</si>
  <si>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</si>
  <si>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</si>
  <si>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</si>
  <si>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</si>
  <si>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</si>
  <si>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</si>
  <si>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</si>
  <si>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</si>
  <si>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</si>
  <si>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</si>
  <si>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</si>
  <si>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</si>
  <si>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</si>
  <si>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</si>
  <si>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</si>
  <si>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</si>
  <si>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</si>
  <si>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</si>
  <si>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</si>
  <si>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</si>
  <si>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</si>
  <si>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</si>
  <si>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</si>
  <si>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</si>
  <si>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</si>
  <si>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</si>
  <si>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</si>
  <si>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</si>
  <si>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</si>
  <si>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</si>
  <si>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</si>
  <si>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</si>
  <si>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</si>
  <si>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</si>
  <si>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</si>
  <si>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</si>
  <si>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</si>
  <si>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</si>
  <si>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</si>
  <si>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</si>
  <si>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</si>
  <si>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</si>
  <si>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</si>
  <si>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</si>
  <si>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</si>
  <si>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</si>
  <si>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</si>
  <si>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</si>
  <si>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</si>
  <si>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</si>
  <si>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</si>
  <si>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</si>
  <si>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</si>
  <si>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</si>
  <si>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</si>
  <si>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</si>
  <si>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</si>
  <si>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</si>
  <si>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</si>
  <si>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</si>
  <si>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</si>
  <si>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</si>
  <si>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</si>
  <si>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</si>
  <si>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</si>
  <si>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</si>
  <si>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</si>
  <si>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</si>
  <si>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</si>
  <si>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</si>
  <si>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</si>
  <si>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</si>
  <si>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</si>
  <si>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</si>
  <si>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</si>
  <si>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</si>
  <si>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</si>
  <si>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</si>
  <si>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</si>
  <si>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</si>
  <si>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</si>
  <si>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</si>
  <si>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</si>
  <si>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</si>
  <si>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</si>
  <si>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</si>
  <si>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</si>
  <si>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</si>
  <si>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</si>
  <si>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</si>
  <si>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</si>
  <si>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</si>
  <si>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</si>
  <si>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</si>
  <si>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</si>
  <si>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</si>
  <si>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</si>
  <si>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</si>
  <si>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</si>
  <si>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</si>
  <si>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</si>
  <si>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</si>
  <si>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</si>
  <si>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</si>
  <si>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</si>
  <si>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</si>
  <si>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</si>
  <si>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</si>
  <si>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</si>
  <si>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</si>
  <si>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</si>
  <si>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</si>
  <si>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</si>
  <si>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</si>
  <si>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</si>
  <si>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</si>
  <si>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</si>
  <si>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</si>
  <si>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</si>
  <si>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</si>
  <si>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</si>
  <si>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</si>
  <si>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</si>
  <si>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</si>
  <si>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</si>
  <si>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</si>
  <si>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</si>
  <si>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</si>
  <si>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</si>
  <si>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</si>
  <si>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</si>
  <si>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</si>
  <si>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</si>
  <si>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</si>
  <si>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</si>
  <si>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</si>
  <si>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</si>
  <si>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</si>
  <si>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</si>
  <si>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</si>
  <si>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</si>
  <si>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</si>
  <si>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</si>
  <si>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</si>
  <si>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</si>
  <si>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</si>
  <si>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</si>
  <si>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</si>
  <si>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</si>
  <si>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</si>
  <si>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</si>
  <si>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</si>
  <si>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</si>
  <si>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</si>
  <si>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</si>
  <si>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</si>
  <si>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</si>
  <si>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</si>
  <si>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</si>
  <si>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</si>
  <si>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</si>
  <si>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</si>
  <si>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</si>
  <si>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</si>
  <si>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</si>
  <si>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</si>
  <si>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</si>
  <si>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</si>
  <si>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</si>
  <si>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</si>
  <si>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</si>
  <si>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</si>
  <si>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</si>
  <si>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</si>
  <si>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</si>
  <si>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</si>
  <si>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</si>
  <si>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</si>
  <si>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</si>
  <si>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</si>
  <si>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</si>
  <si>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</si>
  <si>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</si>
  <si>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</si>
  <si>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</si>
  <si>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</si>
  <si>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</si>
  <si>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</si>
  <si>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</si>
  <si>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</si>
  <si>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</si>
  <si>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</si>
  <si>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</si>
  <si>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</si>
  <si>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</si>
  <si>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</si>
  <si>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</si>
  <si>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</si>
  <si>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</si>
  <si>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</si>
  <si>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</si>
  <si>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</si>
  <si>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</si>
  <si>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</si>
  <si>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</si>
  <si>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</si>
  <si>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</si>
  <si>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</si>
  <si>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</si>
  <si>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</si>
  <si>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</si>
  <si>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</si>
  <si>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</si>
  <si>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</si>
  <si>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</si>
  <si>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</si>
  <si>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</si>
  <si>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</si>
  <si>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</si>
  <si>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</si>
  <si>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</si>
  <si>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</si>
  <si>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</si>
  <si>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</si>
  <si>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</si>
  <si>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</si>
  <si>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</si>
  <si>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</si>
  <si>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</si>
  <si>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</si>
  <si>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</si>
  <si>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</si>
  <si>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</si>
  <si>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</si>
  <si>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</si>
  <si>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</si>
  <si>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</si>
  <si>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</si>
  <si>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</si>
  <si>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</si>
  <si>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</si>
  <si>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</si>
  <si>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</si>
  <si>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</si>
  <si>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</si>
  <si>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</si>
  <si>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</si>
  <si>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</si>
  <si>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</si>
  <si>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</si>
  <si>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</si>
  <si>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</si>
  <si>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</si>
  <si>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</si>
  <si>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</si>
  <si>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</si>
  <si>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</si>
  <si>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</si>
  <si>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</si>
  <si>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</si>
  <si>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</si>
  <si>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</si>
  <si>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</si>
  <si>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</si>
  <si>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</si>
  <si>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</si>
  <si>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</si>
  <si>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</si>
  <si>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</si>
  <si>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</si>
  <si>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</si>
  <si>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</si>
  <si>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</si>
  <si>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</si>
  <si>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</si>
  <si>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</si>
  <si>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</si>
  <si>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</si>
  <si>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</si>
  <si>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</si>
  <si>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</si>
  <si>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</si>
  <si>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</si>
  <si>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</si>
  <si>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</si>
  <si>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</si>
  <si>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</si>
  <si>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</si>
  <si>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</si>
  <si>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</si>
  <si>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</si>
  <si>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</si>
  <si>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</si>
  <si>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</si>
  <si>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</si>
  <si>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</si>
  <si>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</si>
  <si>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</si>
  <si>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</si>
  <si>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</si>
  <si>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</si>
  <si>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</si>
  <si>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</si>
  <si>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</si>
  <si>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</si>
  <si>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</si>
  <si>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</si>
  <si>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</si>
  <si>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</si>
  <si>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</si>
  <si>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</si>
  <si>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</si>
  <si>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</si>
  <si>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</si>
  <si>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</si>
  <si>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</si>
  <si>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</si>
  <si>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</si>
  <si>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</si>
  <si>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</si>
  <si>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</si>
  <si>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</si>
  <si>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</si>
  <si>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</si>
  <si>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</si>
  <si>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</si>
  <si>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</si>
  <si>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</si>
  <si>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</si>
  <si>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</si>
  <si>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</si>
  <si>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</si>
  <si>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</si>
  <si>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</si>
  <si>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</si>
  <si>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</si>
  <si>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</si>
  <si>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</si>
  <si>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</si>
  <si>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</si>
  <si>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</si>
  <si>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</si>
  <si>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</si>
  <si>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</si>
  <si>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</si>
  <si>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</si>
  <si>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</si>
  <si>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</si>
  <si>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</si>
  <si>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</si>
  <si>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</si>
  <si>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</si>
  <si>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</si>
  <si>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</si>
  <si>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</si>
  <si>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</si>
  <si>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</si>
  <si>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</si>
  <si>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</si>
  <si>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</si>
  <si>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</si>
  <si>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</si>
  <si>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</si>
  <si>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</si>
  <si>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</si>
  <si>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</si>
  <si>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</si>
  <si>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</si>
  <si>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</si>
  <si>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</si>
  <si>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</si>
  <si>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</si>
  <si>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</si>
  <si>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</si>
  <si>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</si>
  <si>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</si>
  <si>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</si>
  <si>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</si>
  <si>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</si>
  <si>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</si>
  <si>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</si>
  <si>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</si>
  <si>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</si>
  <si>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</si>
  <si>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</si>
  <si>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</si>
  <si>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</si>
  <si>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</si>
  <si>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</si>
  <si>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</si>
  <si>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</si>
  <si>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</si>
  <si>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</si>
  <si>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</si>
  <si>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</si>
  <si>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</si>
  <si>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</si>
  <si>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</si>
  <si>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</si>
  <si>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</si>
  <si>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</si>
  <si>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</si>
  <si>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</si>
  <si>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</si>
  <si>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</si>
  <si>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</si>
  <si>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</si>
  <si>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</si>
  <si>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</si>
  <si>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</si>
  <si>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</si>
  <si>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</si>
  <si>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</si>
  <si>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</si>
  <si>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</si>
  <si>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</si>
  <si>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</si>
  <si>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</si>
  <si>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</si>
  <si>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</si>
  <si>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</si>
  <si>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</si>
  <si>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</si>
  <si>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</si>
  <si>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</si>
  <si>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</si>
  <si>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</si>
  <si>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</si>
  <si>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</si>
  <si>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</si>
  <si>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</si>
  <si>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</si>
  <si>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</si>
  <si>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</si>
  <si>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</si>
  <si>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</si>
  <si>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</si>
  <si>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</si>
  <si>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</si>
  <si>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</si>
  <si>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</si>
  <si>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</si>
  <si>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</si>
  <si>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</si>
  <si>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</si>
  <si>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</si>
  <si>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</si>
  <si>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</si>
  <si>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</si>
  <si>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</si>
  <si>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</si>
  <si>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</si>
  <si>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</si>
  <si>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</si>
  <si>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</si>
  <si>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</si>
  <si>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</si>
  <si>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</si>
  <si>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</si>
  <si>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</si>
  <si>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</si>
  <si>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</si>
  <si>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</si>
  <si>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</si>
  <si>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</si>
  <si>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</si>
  <si>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</si>
  <si>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</si>
  <si>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</si>
  <si>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</si>
  <si>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</si>
  <si>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</si>
  <si>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</si>
  <si>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</si>
  <si>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</si>
  <si>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</si>
  <si>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</si>
  <si>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</si>
  <si>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</si>
  <si>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</si>
  <si>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</si>
  <si>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</si>
  <si>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</si>
  <si>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</si>
  <si>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</si>
  <si>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</si>
  <si>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</si>
  <si>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</si>
  <si>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</si>
  <si>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</si>
  <si>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</si>
  <si>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</si>
  <si>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</si>
  <si>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</si>
  <si>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</si>
  <si>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</si>
  <si>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</si>
  <si>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</si>
  <si>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</si>
  <si>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</si>
  <si>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</si>
  <si>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</si>
  <si>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</si>
  <si>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</si>
  <si>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</si>
  <si>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</si>
  <si>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</si>
  <si>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</si>
  <si>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</si>
  <si>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</si>
  <si>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</si>
  <si>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</si>
  <si>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</si>
  <si>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</si>
  <si>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</si>
  <si>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</si>
  <si>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</si>
  <si>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</si>
  <si>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</si>
  <si>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</si>
  <si>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</si>
  <si>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</si>
  <si>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</si>
  <si>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</si>
  <si>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</si>
  <si>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</si>
  <si>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</si>
  <si>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</si>
  <si>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</si>
  <si>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</si>
  <si>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</si>
  <si>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</si>
  <si>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</si>
  <si>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</si>
  <si>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</si>
  <si>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</si>
  <si>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</si>
  <si>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</si>
  <si>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</si>
  <si>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</si>
  <si>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</si>
  <si>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</si>
  <si>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</si>
  <si>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</si>
  <si>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</si>
  <si>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</si>
  <si>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</si>
  <si>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</si>
  <si>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</si>
  <si>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</si>
  <si>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</si>
  <si>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</si>
  <si>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</si>
  <si>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</si>
  <si>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</si>
  <si>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</si>
  <si>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</si>
  <si>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</si>
  <si>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</si>
  <si>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</si>
  <si>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</si>
  <si>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</si>
  <si>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</si>
  <si>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</si>
  <si>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</si>
  <si>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</si>
  <si>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</si>
  <si>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</si>
  <si>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</si>
  <si>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</si>
  <si>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</si>
  <si>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</si>
  <si>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</si>
  <si>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</si>
  <si>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</si>
  <si>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</si>
  <si>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</si>
  <si>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</si>
  <si>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</si>
  <si>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</si>
  <si>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</si>
  <si>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</si>
  <si>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</si>
  <si>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</si>
  <si>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</si>
  <si>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</si>
  <si>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</si>
  <si>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</si>
  <si>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</si>
  <si>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</si>
  <si>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</si>
  <si>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</si>
  <si>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</si>
  <si>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</si>
  <si>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</si>
  <si>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</si>
  <si>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</si>
  <si>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</si>
  <si>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</si>
  <si>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</si>
  <si>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</si>
  <si>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</si>
  <si>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</si>
  <si>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</si>
  <si>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</si>
  <si>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</si>
  <si>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</si>
  <si>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</si>
  <si>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</si>
  <si>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</si>
  <si>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</si>
  <si>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</si>
  <si>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</si>
  <si>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</si>
  <si>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</si>
  <si>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</si>
  <si>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</si>
  <si>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</si>
  <si>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</si>
  <si>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</si>
  <si>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</si>
  <si>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</si>
  <si>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</si>
  <si>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</si>
  <si>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</si>
  <si>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</si>
  <si>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</si>
  <si>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</si>
  <si>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</si>
  <si>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</si>
  <si>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</si>
  <si>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</si>
  <si>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</si>
  <si>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</si>
  <si>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</si>
  <si>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</si>
  <si>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</si>
  <si>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</si>
  <si>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</si>
  <si>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</si>
  <si>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</si>
  <si>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</si>
  <si>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</si>
  <si>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</si>
  <si>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</si>
  <si>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</si>
  <si>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</si>
  <si>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</si>
  <si>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</si>
  <si>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</si>
  <si>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</si>
  <si>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</si>
  <si>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</si>
  <si>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</si>
  <si>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</si>
  <si>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</si>
  <si>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</si>
  <si>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</si>
  <si>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</si>
  <si>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</si>
  <si>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</si>
  <si>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</si>
  <si>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</si>
  <si>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</si>
  <si>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</si>
  <si>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</si>
  <si>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</si>
  <si>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</si>
  <si>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</si>
  <si>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</si>
  <si>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</si>
  <si>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</si>
  <si>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</si>
  <si>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</si>
  <si>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</si>
  <si>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</si>
  <si>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</si>
  <si>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</si>
  <si>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</si>
  <si>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</si>
  <si>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</si>
  <si>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</si>
  <si>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</si>
  <si>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</si>
  <si>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</si>
  <si>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</si>
  <si>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</si>
  <si>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</si>
  <si>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</si>
  <si>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</si>
  <si>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</si>
  <si>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</si>
  <si>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</si>
  <si>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</si>
  <si>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</si>
  <si>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</si>
  <si>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</si>
  <si>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</si>
  <si>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</si>
  <si>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</si>
  <si>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</si>
  <si>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</si>
  <si>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</si>
  <si>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</si>
  <si>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</si>
  <si>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</si>
  <si>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</si>
  <si>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</si>
  <si>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</si>
  <si>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</si>
  <si>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</si>
  <si>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</si>
  <si>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</si>
  <si>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</si>
  <si>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</si>
  <si>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</si>
  <si>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</si>
  <si>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</si>
  <si>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</si>
  <si>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</si>
  <si>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</si>
  <si>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</si>
  <si>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</si>
  <si>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</si>
  <si>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</si>
  <si>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</si>
  <si>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</si>
  <si>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</si>
  <si>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</si>
  <si>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</si>
  <si>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</si>
  <si>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</si>
  <si>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</si>
  <si>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</si>
  <si>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</si>
  <si>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</si>
  <si>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</si>
  <si>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</si>
  <si>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</si>
  <si>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</si>
  <si>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</si>
  <si>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</si>
  <si>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</si>
  <si>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</si>
  <si>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</si>
  <si>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</si>
  <si>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</si>
  <si>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</si>
  <si>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</si>
  <si>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</si>
  <si>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</si>
  <si>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</si>
  <si>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</si>
  <si>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</si>
  <si>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</si>
  <si>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</si>
  <si>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</si>
  <si>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</si>
  <si>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</si>
  <si>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</si>
  <si>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</si>
  <si>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</si>
  <si>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</si>
  <si>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</si>
  <si>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</si>
  <si>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</si>
  <si>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</si>
  <si>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</si>
  <si>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</si>
  <si>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</si>
  <si>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</si>
  <si>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</si>
  <si>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</si>
  <si>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</si>
  <si>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</si>
  <si>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</si>
  <si>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</si>
  <si>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</si>
  <si>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</si>
  <si>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</si>
  <si>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</si>
  <si>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</si>
  <si>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</si>
  <si>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</si>
  <si>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</si>
  <si>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</si>
  <si>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</si>
  <si>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</si>
  <si>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</si>
  <si>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</si>
  <si>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</si>
  <si>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</si>
  <si>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</si>
  <si>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</si>
  <si>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</si>
  <si>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</si>
  <si>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</si>
  <si>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</si>
  <si>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</si>
  <si>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</si>
  <si>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</si>
  <si>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</si>
  <si>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</si>
  <si>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</si>
  <si>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</si>
  <si>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</si>
  <si>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</si>
  <si>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</si>
  <si>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</si>
  <si>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</si>
  <si>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</si>
  <si>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</si>
  <si>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</si>
  <si>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</si>
  <si>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</si>
  <si>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</si>
  <si>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</si>
  <si>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</si>
  <si>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</si>
  <si>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</si>
  <si>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</si>
  <si>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</si>
  <si>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</si>
  <si>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</si>
  <si>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</si>
  <si>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</si>
  <si>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</si>
  <si>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</si>
  <si>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</si>
  <si>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</si>
  <si>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</si>
  <si>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</si>
  <si>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</si>
  <si>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</si>
  <si>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</si>
  <si>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</si>
  <si>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</si>
  <si>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</si>
  <si>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</si>
  <si>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</si>
  <si>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</si>
  <si>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</si>
  <si>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</si>
  <si>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</si>
  <si>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</si>
  <si>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</si>
  <si>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</si>
  <si>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</si>
  <si>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</si>
  <si>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</si>
  <si>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</si>
  <si>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</si>
  <si>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</si>
  <si>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</si>
  <si>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</si>
  <si>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</si>
  <si>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</si>
  <si>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</si>
  <si>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</si>
  <si>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</si>
  <si>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</si>
  <si>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</si>
  <si>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</si>
  <si>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</si>
  <si>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</si>
  <si>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</si>
  <si>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</si>
  <si>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</si>
  <si>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</si>
  <si>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</si>
  <si>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</si>
  <si>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</si>
  <si>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</si>
  <si>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</si>
  <si>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</si>
  <si>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</si>
  <si>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</si>
  <si>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</si>
  <si>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</si>
  <si>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</si>
  <si>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</si>
  <si>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</si>
  <si>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</si>
  <si>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</si>
  <si>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</si>
  <si>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</si>
  <si>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</si>
  <si>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</si>
  <si>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</si>
  <si>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</si>
  <si>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</si>
  <si>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</si>
  <si>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</si>
  <si>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</si>
  <si>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</si>
  <si>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</si>
  <si>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</si>
  <si>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</si>
  <si>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</si>
  <si>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</si>
  <si>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</si>
  <si>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</si>
  <si>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</si>
  <si>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</si>
  <si>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</si>
  <si>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</si>
  <si>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</si>
  <si>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</si>
  <si>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</si>
  <si>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</si>
  <si>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</si>
  <si>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</si>
  <si>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</si>
  <si>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</si>
  <si>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</si>
  <si>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</si>
  <si>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</si>
  <si>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</si>
  <si>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</si>
  <si>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</si>
  <si>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</si>
  <si>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</si>
  <si>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</si>
  <si>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</si>
  <si>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</si>
  <si>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</si>
  <si>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</si>
  <si>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</si>
  <si>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</si>
  <si>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</si>
  <si>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</si>
  <si>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</si>
  <si>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</si>
  <si>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</si>
  <si>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</si>
  <si>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</si>
  <si>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</si>
  <si>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</si>
  <si>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</si>
  <si>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</si>
  <si>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</si>
  <si>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</si>
  <si>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</si>
  <si>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</si>
  <si>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</si>
  <si>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</si>
  <si>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</si>
  <si>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</si>
  <si>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</si>
  <si>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</si>
  <si>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</si>
  <si>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</si>
  <si>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</si>
  <si>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</si>
  <si>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</si>
  <si>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</si>
  <si>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</si>
  <si>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</si>
  <si>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</si>
  <si>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</si>
  <si>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</si>
  <si>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</si>
  <si>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</si>
  <si>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</si>
  <si>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</si>
  <si>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</si>
  <si>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</si>
  <si>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</si>
  <si>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</si>
  <si>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</si>
  <si>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</si>
  <si>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</si>
  <si>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</si>
  <si>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</si>
  <si>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</si>
  <si>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</si>
  <si>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</si>
  <si>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</si>
  <si>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</si>
  <si>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</si>
  <si>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</si>
  <si>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</si>
  <si>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</si>
  <si>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</si>
  <si>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</si>
  <si>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</si>
  <si>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</si>
  <si>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</si>
  <si>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</si>
  <si>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</si>
  <si>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</si>
  <si>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</si>
  <si>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</si>
  <si>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</si>
  <si>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</si>
  <si>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</si>
  <si>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</si>
  <si>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</si>
  <si>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</si>
  <si>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</si>
  <si>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</si>
  <si>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</si>
  <si>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</si>
  <si>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</si>
  <si>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</si>
  <si>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</si>
  <si>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</si>
  <si>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</si>
  <si>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</si>
  <si>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</si>
  <si>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</si>
  <si>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</si>
  <si>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</si>
  <si>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</si>
  <si>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</si>
  <si>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</si>
  <si>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</si>
  <si>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</si>
  <si>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</si>
  <si>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</si>
  <si>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</si>
  <si>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</si>
  <si>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</si>
  <si>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</si>
  <si>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</si>
  <si>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</si>
  <si>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</si>
  <si>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</si>
  <si>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</si>
  <si>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</si>
  <si>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</si>
  <si>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</si>
  <si>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</si>
  <si>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</si>
  <si>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</si>
  <si>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</si>
  <si>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</si>
  <si>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</si>
  <si>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</si>
  <si>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</si>
  <si>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</si>
  <si>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</si>
  <si>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</si>
  <si>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</si>
  <si>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</si>
  <si>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</si>
  <si>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</si>
  <si>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</si>
  <si>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</si>
  <si>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</si>
  <si>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</si>
  <si>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</si>
  <si>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</si>
  <si>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</si>
  <si>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</si>
  <si>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</si>
  <si>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</si>
  <si>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</si>
  <si>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</si>
  <si>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</si>
  <si>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</si>
  <si>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</si>
  <si>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</si>
  <si>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</si>
  <si>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</si>
  <si>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</si>
  <si>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</si>
  <si>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</si>
  <si>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</si>
  <si>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</si>
  <si>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</si>
  <si>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</si>
  <si>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</si>
  <si>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</si>
  <si>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</si>
  <si>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</si>
  <si>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</si>
  <si>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</si>
  <si>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</si>
  <si>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</si>
  <si>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</si>
  <si>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</si>
  <si>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</si>
  <si>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</si>
  <si>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</si>
  <si>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</si>
  <si>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</si>
  <si>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</si>
  <si>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</si>
  <si>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</si>
  <si>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</si>
  <si>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</si>
  <si>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</si>
  <si>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</si>
  <si>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</si>
  <si>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</si>
  <si>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</si>
  <si>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</si>
  <si>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</si>
  <si>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</si>
  <si>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</si>
  <si>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</si>
  <si>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</si>
  <si>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</si>
  <si>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</si>
  <si>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</si>
  <si>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</si>
  <si>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</si>
  <si>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</si>
  <si>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</si>
  <si>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</si>
  <si>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</si>
  <si>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</si>
  <si>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</si>
  <si>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</si>
  <si>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</si>
  <si>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</si>
  <si>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</si>
  <si>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</si>
  <si>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</si>
  <si>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</si>
  <si>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</si>
  <si>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</si>
  <si>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</si>
  <si>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</si>
  <si>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</si>
  <si>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</si>
  <si>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</si>
  <si>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</si>
  <si>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</si>
  <si>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</si>
  <si>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</si>
  <si>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</si>
  <si>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</si>
  <si>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</si>
  <si>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</si>
  <si>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</si>
  <si>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</si>
  <si>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</si>
  <si>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</si>
  <si>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</si>
  <si>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</si>
  <si>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</si>
  <si>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</si>
  <si>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</si>
  <si>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</si>
  <si>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</si>
  <si>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</si>
  <si>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</si>
  <si>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</si>
  <si>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</si>
  <si>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</si>
  <si>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</si>
  <si>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</si>
  <si>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</si>
  <si>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</si>
  <si>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</si>
  <si>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</si>
  <si>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</si>
  <si>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</si>
  <si>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</si>
  <si>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</si>
  <si>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</si>
  <si>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</si>
  <si>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</si>
  <si>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</si>
  <si>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</si>
  <si>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</si>
  <si>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</si>
  <si>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</si>
  <si>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</si>
  <si>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</si>
  <si>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</si>
  <si>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</si>
  <si>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</si>
  <si>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</si>
  <si>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</si>
  <si>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</si>
  <si>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</si>
  <si>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</si>
  <si>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</si>
  <si>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</si>
  <si>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</si>
  <si>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</si>
  <si>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</si>
  <si>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</si>
  <si>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</si>
  <si>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</si>
  <si>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</si>
  <si>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</si>
  <si>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</si>
  <si>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</si>
  <si>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</si>
  <si>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</si>
  <si>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</si>
  <si>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</si>
  <si>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</si>
  <si>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</si>
  <si>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</si>
  <si>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</si>
  <si>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</si>
  <si>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</si>
  <si>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</si>
  <si>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</si>
  <si>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</si>
  <si>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</si>
  <si>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</si>
  <si>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</si>
  <si>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</si>
  <si>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</si>
  <si>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</si>
  <si>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</si>
  <si>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</si>
  <si>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</si>
  <si>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</si>
  <si>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</si>
  <si>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</si>
  <si>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</si>
  <si>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</si>
  <si>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</si>
  <si>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</si>
  <si>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</si>
  <si>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</si>
  <si>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</si>
  <si>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</si>
  <si>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</si>
  <si>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</si>
  <si>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</si>
  <si>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</si>
  <si>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</si>
  <si>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</si>
  <si>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</si>
  <si>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</si>
  <si>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</si>
  <si>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</si>
  <si>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</si>
  <si>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</si>
  <si>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</si>
  <si>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</si>
  <si>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</si>
  <si>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</si>
  <si>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</si>
  <si>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</si>
  <si>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</si>
  <si>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</si>
  <si>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</si>
  <si>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</si>
  <si>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</si>
  <si>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</si>
  <si>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</si>
  <si>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</si>
  <si>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</si>
  <si>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</si>
  <si>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</si>
  <si>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</si>
  <si>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</si>
  <si>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</si>
  <si>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</si>
  <si>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</si>
  <si>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</si>
  <si>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</si>
  <si>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</si>
  <si>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</si>
  <si>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</si>
  <si>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</si>
  <si>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</si>
  <si>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</si>
  <si>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</si>
  <si>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</si>
  <si>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</si>
  <si>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</si>
  <si>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</si>
  <si>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</si>
  <si>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</si>
  <si>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</si>
  <si>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</si>
  <si>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</si>
  <si>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</si>
  <si>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</si>
  <si>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</si>
  <si>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</si>
  <si>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</si>
  <si>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</si>
  <si>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</si>
  <si>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</si>
  <si>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</si>
  <si>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</si>
  <si>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</si>
  <si>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</si>
  <si>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</si>
  <si>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</si>
  <si>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</si>
  <si>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</si>
  <si>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</si>
  <si>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</si>
  <si>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</si>
  <si>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</si>
  <si>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</si>
  <si>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</si>
  <si>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</si>
  <si>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</si>
  <si>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</si>
  <si>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</si>
  <si>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</si>
  <si>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</si>
  <si>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</si>
  <si>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</si>
  <si>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</si>
  <si>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</si>
  <si>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</si>
  <si>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</si>
  <si>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</si>
  <si>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</si>
  <si>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</si>
  <si>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</si>
  <si>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</si>
  <si>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</si>
  <si>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</si>
  <si>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</si>
  <si>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</si>
  <si>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</si>
  <si>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</si>
  <si>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</si>
  <si>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</si>
  <si>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</si>
  <si>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</si>
  <si>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</si>
  <si>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</si>
  <si>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</si>
  <si>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</si>
  <si>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</si>
  <si>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</si>
  <si>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</si>
  <si>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</si>
  <si>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</si>
  <si>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</si>
  <si>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</si>
  <si>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</si>
  <si>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</si>
  <si>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</si>
  <si>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</si>
  <si>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</si>
  <si>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</si>
  <si>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</si>
  <si>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</si>
  <si>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</si>
  <si>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</si>
  <si>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</si>
  <si>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</si>
  <si>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</si>
  <si>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</si>
  <si>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</si>
  <si>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</si>
  <si>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</si>
  <si>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</si>
  <si>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</si>
  <si>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</si>
  <si>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</si>
  <si>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</si>
  <si>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</si>
  <si>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</si>
  <si>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</si>
  <si>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</si>
  <si>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</si>
  <si>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</si>
  <si>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</si>
  <si>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</si>
  <si>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</si>
  <si>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</si>
  <si>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</si>
  <si>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</si>
  <si>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</si>
  <si>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</si>
  <si>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</si>
  <si>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</si>
  <si>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</si>
  <si>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</si>
  <si>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</si>
  <si>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</si>
  <si>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</si>
  <si>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</si>
  <si>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</si>
  <si>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</si>
  <si>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</si>
  <si>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</si>
  <si>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</si>
  <si>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</si>
  <si>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</si>
  <si>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</si>
  <si>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</si>
  <si>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</si>
  <si>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</si>
  <si>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</si>
  <si>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</si>
  <si>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</si>
  <si>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</si>
  <si>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</si>
  <si>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</si>
  <si>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</si>
  <si>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</si>
  <si>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</si>
  <si>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</si>
  <si>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</si>
  <si>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</si>
  <si>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</si>
  <si>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</si>
  <si>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</si>
  <si>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</si>
  <si>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</si>
  <si>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</si>
  <si>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</si>
  <si>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</si>
  <si>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</si>
  <si>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</si>
  <si>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</si>
  <si>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</si>
  <si>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</si>
  <si>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</si>
  <si>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</si>
  <si>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</si>
  <si>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</si>
  <si>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</si>
  <si>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</si>
  <si>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</si>
  <si>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</si>
  <si>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</si>
  <si>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</si>
  <si>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</si>
  <si>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</si>
  <si>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</si>
  <si>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</si>
  <si>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</si>
  <si>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</si>
  <si>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</si>
  <si>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</si>
  <si>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</si>
  <si>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</si>
  <si>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</si>
  <si>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</si>
  <si>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</si>
  <si>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</si>
  <si>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</si>
  <si>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</si>
  <si>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</si>
  <si>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</si>
  <si>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</si>
  <si>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</si>
  <si>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</si>
  <si>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</si>
  <si>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</si>
  <si>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</si>
  <si>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</si>
  <si>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</si>
  <si>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</si>
  <si>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</si>
  <si>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</si>
  <si>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</si>
  <si>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</si>
  <si>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</si>
  <si>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</si>
  <si>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</si>
  <si>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</si>
  <si>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</si>
  <si>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</si>
  <si>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</si>
  <si>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</si>
  <si>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</si>
  <si>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</si>
  <si>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</si>
  <si>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</si>
  <si>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</si>
  <si>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</si>
  <si>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</si>
  <si>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</si>
  <si>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</si>
  <si>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</si>
  <si>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</si>
  <si>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</si>
  <si>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</si>
  <si>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</si>
  <si>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</si>
  <si>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</si>
  <si>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</si>
  <si>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</si>
  <si>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</si>
  <si>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</si>
  <si>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</si>
  <si>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</si>
  <si>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</si>
  <si>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</si>
  <si>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</si>
  <si>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</si>
  <si>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</si>
  <si>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</si>
  <si>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</si>
  <si>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</si>
  <si>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</si>
  <si>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</si>
  <si>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</si>
  <si>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</si>
  <si>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</si>
  <si>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</si>
  <si>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</si>
  <si>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</si>
  <si>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</si>
  <si>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</si>
  <si>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</si>
  <si>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</si>
  <si>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</si>
  <si>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</si>
  <si>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</si>
  <si>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</si>
  <si>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</si>
  <si>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</si>
  <si>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</si>
  <si>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</si>
  <si>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</si>
  <si>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</si>
  <si>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</si>
  <si>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</si>
  <si>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</si>
  <si>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</si>
  <si>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</si>
  <si>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</si>
  <si>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</si>
  <si>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</si>
  <si>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</si>
  <si>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</si>
  <si>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</si>
  <si>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</si>
  <si>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</si>
  <si>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</si>
  <si>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</si>
  <si>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</si>
  <si>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</si>
  <si>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</si>
  <si>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</si>
  <si>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</si>
  <si>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</si>
  <si>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</si>
  <si>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</si>
  <si>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</si>
  <si>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</si>
  <si>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</si>
  <si>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</si>
  <si>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</si>
  <si>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</si>
  <si>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</si>
  <si>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</si>
  <si>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</si>
  <si>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</si>
  <si>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</si>
  <si>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</si>
  <si>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</si>
  <si>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</si>
  <si>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</si>
  <si>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</si>
  <si>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</si>
  <si>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</si>
  <si>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</si>
  <si>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</si>
  <si>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</si>
  <si>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</si>
  <si>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</si>
  <si>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</si>
  <si>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</si>
  <si>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</si>
  <si>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</si>
  <si>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</si>
  <si>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</si>
  <si>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</si>
  <si>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</si>
  <si>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</si>
  <si>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</si>
  <si>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</si>
  <si>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</si>
  <si>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</si>
  <si>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</si>
  <si>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</si>
  <si>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</si>
  <si>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</si>
  <si>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</si>
  <si>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</si>
  <si>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</si>
  <si>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</si>
  <si>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</si>
  <si>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</si>
  <si>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</si>
  <si>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</si>
  <si>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</si>
  <si>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</si>
  <si>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</si>
  <si>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</si>
  <si>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</si>
  <si>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</si>
  <si>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</si>
  <si>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</si>
  <si>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</si>
  <si>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</si>
  <si>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</si>
  <si>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</si>
  <si>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</si>
  <si>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</si>
  <si>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</si>
  <si>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</si>
  <si>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</si>
  <si>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</si>
  <si>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</si>
  <si>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</si>
  <si>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</si>
  <si>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</si>
  <si>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</si>
  <si>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</si>
  <si>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</si>
  <si>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</si>
  <si>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</si>
  <si>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</si>
  <si>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</si>
  <si>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</si>
  <si>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</si>
  <si>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</si>
  <si>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</si>
  <si>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</si>
  <si>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</si>
  <si>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</si>
  <si>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</si>
  <si>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</si>
  <si>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</si>
  <si>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</si>
  <si>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</si>
  <si>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</si>
  <si>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</si>
  <si>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</si>
  <si>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</si>
  <si>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</si>
  <si>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</si>
  <si>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</si>
  <si>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</si>
  <si>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</si>
  <si>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</si>
  <si>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</si>
  <si>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</si>
  <si>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</si>
  <si>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</si>
  <si>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</si>
  <si>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</si>
  <si>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</si>
  <si>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</si>
  <si>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</si>
  <si>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</si>
  <si>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</si>
  <si>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</si>
  <si>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</si>
  <si>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</si>
  <si>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</si>
  <si>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</si>
  <si>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</si>
  <si>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</si>
  <si>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</si>
  <si>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</si>
  <si>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</si>
  <si>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</si>
  <si>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</si>
  <si>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</si>
  <si>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</si>
  <si>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</si>
  <si>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</si>
  <si>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</si>
  <si>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</si>
  <si>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</si>
  <si>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</si>
  <si>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</si>
  <si>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</si>
  <si>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</si>
  <si>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</si>
  <si>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</si>
  <si>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</si>
  <si>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</si>
  <si>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</si>
  <si>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</si>
  <si>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</si>
  <si>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</si>
  <si>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</si>
  <si>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</si>
  <si>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</si>
  <si>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</si>
  <si>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</si>
  <si>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</si>
  <si>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</si>
  <si>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</si>
  <si>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</si>
  <si>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</si>
  <si>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</si>
  <si>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</si>
  <si>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</si>
  <si>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</si>
  <si>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</si>
  <si>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</si>
  <si>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</si>
  <si>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</si>
  <si>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</si>
  <si>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</si>
  <si>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</si>
  <si>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</si>
  <si>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</si>
  <si>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</si>
  <si>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</si>
  <si>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</si>
  <si>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</si>
  <si>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</si>
  <si>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</si>
  <si>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</si>
  <si>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</si>
  <si>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</si>
  <si>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</si>
  <si>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</si>
  <si>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</si>
  <si>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</si>
  <si>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</si>
  <si>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</si>
  <si>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</si>
  <si>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</si>
  <si>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</si>
  <si>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</si>
  <si>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</si>
  <si>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</si>
  <si>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</si>
  <si>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</si>
  <si>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</si>
  <si>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</si>
  <si>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</si>
  <si>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</si>
  <si>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</si>
  <si>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</si>
  <si>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</si>
  <si>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</si>
  <si>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</si>
  <si>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</si>
  <si>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</si>
  <si>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</si>
  <si>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</si>
  <si>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</si>
  <si>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</si>
  <si>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</si>
  <si>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</si>
  <si>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</si>
  <si>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</si>
  <si>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</si>
  <si>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</si>
  <si>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</si>
  <si>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</si>
  <si>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</si>
  <si>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</si>
  <si>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</si>
  <si>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</si>
  <si>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</si>
  <si>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</si>
  <si>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</si>
  <si>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</si>
  <si>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</si>
  <si>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</si>
  <si>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</si>
  <si>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</si>
  <si>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</si>
  <si>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</si>
  <si>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</si>
  <si>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</si>
  <si>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</si>
  <si>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</si>
  <si>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</si>
  <si>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</si>
  <si>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</si>
  <si>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</si>
  <si>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</si>
  <si>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</si>
  <si>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</si>
  <si>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</si>
  <si>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</si>
  <si>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</si>
  <si>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</si>
  <si>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</si>
  <si>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</si>
  <si>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</si>
  <si>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</si>
  <si>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</si>
  <si>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</si>
  <si>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</si>
  <si>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</si>
  <si>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</si>
  <si>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</si>
  <si>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</si>
  <si>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</si>
  <si>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</si>
  <si>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</si>
  <si>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</si>
  <si>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</si>
  <si>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</si>
  <si>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</si>
  <si>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</si>
  <si>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</si>
  <si>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</si>
  <si>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</si>
  <si>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</si>
  <si>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</si>
  <si>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</si>
  <si>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</si>
  <si>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</si>
  <si>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</si>
  <si>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</si>
  <si>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</si>
  <si>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</si>
  <si>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</si>
  <si>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</si>
  <si>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</si>
  <si>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</si>
  <si>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</si>
  <si>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</si>
  <si>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</si>
  <si>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</si>
  <si>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</si>
  <si>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</si>
  <si>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</si>
  <si>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</si>
  <si>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</si>
  <si>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</si>
  <si>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</si>
  <si>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</si>
  <si>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</si>
  <si>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</si>
  <si>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</si>
  <si>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</si>
  <si>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</si>
  <si>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</si>
  <si>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</si>
  <si>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</si>
  <si>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</si>
  <si>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</si>
  <si>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</si>
  <si>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</si>
  <si>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</si>
  <si>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</si>
  <si>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</si>
  <si>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</si>
  <si>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</si>
  <si>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</si>
  <si>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</si>
  <si>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</si>
  <si>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</si>
  <si>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</si>
  <si>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</si>
  <si>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</si>
  <si>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</si>
  <si>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</si>
  <si>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</si>
  <si>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</si>
  <si>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</si>
  <si>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</si>
  <si>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</si>
  <si>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</si>
  <si>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</si>
  <si>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</si>
  <si>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</si>
  <si>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</si>
  <si>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</si>
  <si>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</si>
  <si>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</si>
  <si>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</si>
  <si>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</si>
  <si>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</si>
  <si>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</si>
  <si>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</si>
  <si>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</si>
  <si>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</si>
  <si>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</si>
  <si>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</si>
  <si>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</si>
  <si>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</si>
  <si>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</si>
  <si>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</si>
  <si>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</si>
  <si>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</si>
  <si>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</si>
  <si>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</si>
  <si>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</si>
  <si>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</si>
  <si>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</si>
  <si>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</si>
  <si>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</si>
  <si>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</si>
  <si>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</si>
  <si>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</si>
  <si>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</si>
  <si>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</si>
  <si>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</si>
  <si>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</si>
  <si>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</si>
  <si>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</si>
  <si>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</si>
  <si>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</si>
  <si>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</si>
  <si>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</si>
  <si>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</si>
  <si>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</si>
  <si>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</si>
  <si>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</si>
  <si>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</si>
  <si>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</si>
  <si>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</si>
  <si>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</si>
  <si>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</si>
  <si>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</si>
  <si>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</si>
  <si>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</si>
  <si>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</si>
  <si>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</si>
  <si>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</si>
  <si>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</si>
  <si>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</si>
  <si>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</si>
  <si>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</si>
  <si>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</si>
  <si>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</si>
  <si>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</si>
  <si>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</si>
  <si>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</si>
  <si>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</si>
  <si>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</si>
  <si>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</si>
  <si>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</si>
  <si>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</si>
  <si>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</si>
  <si>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</si>
  <si>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</si>
  <si>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</si>
  <si>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</si>
  <si>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</si>
  <si>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</si>
  <si>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</si>
  <si>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</si>
  <si>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</si>
  <si>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</si>
  <si>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</si>
  <si>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</si>
  <si>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</si>
  <si>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</si>
  <si>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</si>
  <si>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</si>
  <si>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</si>
  <si>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</si>
  <si>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</si>
  <si>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</si>
  <si>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</si>
  <si>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</si>
  <si>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</si>
  <si>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</si>
  <si>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</si>
  <si>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</si>
  <si>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</si>
  <si>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</si>
  <si>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</si>
  <si>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</si>
  <si>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</si>
  <si>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</si>
  <si>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</si>
  <si>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</si>
  <si>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</si>
  <si>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</si>
  <si>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</si>
  <si>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</si>
  <si>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</si>
  <si>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</si>
  <si>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</si>
  <si>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</si>
  <si>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</si>
  <si>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</si>
  <si>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</si>
  <si>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</si>
  <si>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</si>
  <si>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</si>
  <si>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</si>
  <si>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</si>
  <si>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</si>
  <si>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</si>
  <si>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</si>
  <si>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</si>
  <si>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</si>
  <si>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</si>
  <si>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</si>
  <si>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</si>
  <si>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</si>
  <si>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</si>
  <si>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</si>
  <si>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</si>
  <si>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</si>
  <si>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</si>
  <si>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</si>
  <si>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</si>
  <si>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</si>
  <si>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</si>
  <si>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</si>
  <si>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</si>
  <si>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</si>
  <si>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</si>
  <si>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</si>
  <si>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</si>
  <si>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</si>
  <si>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</si>
  <si>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</si>
  <si>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</si>
  <si>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</si>
  <si>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</si>
  <si>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</si>
  <si>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</si>
  <si>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</si>
  <si>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</si>
  <si>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</si>
  <si>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</si>
  <si>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</si>
  <si>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</si>
  <si>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</si>
  <si>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</si>
  <si>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</si>
  <si>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</si>
  <si>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</si>
  <si>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</si>
  <si>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</si>
  <si>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</si>
  <si>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</si>
  <si>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</si>
  <si>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</si>
  <si>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</si>
  <si>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</si>
  <si>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</si>
  <si>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</si>
  <si>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</si>
  <si>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</si>
  <si>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</si>
  <si>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</si>
  <si>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</si>
  <si>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</si>
  <si>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</si>
  <si>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</si>
  <si>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</si>
  <si>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</si>
  <si>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</si>
  <si>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</si>
  <si>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</si>
  <si>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</si>
  <si>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</si>
  <si>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</si>
  <si>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</si>
  <si>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</si>
  <si>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</si>
  <si>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</si>
  <si>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</si>
  <si>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</si>
  <si>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</si>
  <si>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</si>
  <si>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</si>
  <si>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</si>
  <si>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</si>
  <si>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</si>
  <si>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</si>
  <si>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</si>
  <si>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</si>
  <si>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</si>
  <si>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</si>
  <si>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</si>
  <si>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</si>
  <si>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</si>
  <si>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</si>
  <si>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</si>
  <si>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</si>
  <si>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</si>
  <si>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</si>
  <si>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</si>
  <si>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</si>
  <si>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</si>
  <si>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</si>
  <si>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</si>
  <si>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</si>
  <si>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</si>
  <si>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</si>
  <si>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</si>
  <si>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</si>
  <si>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</si>
  <si>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</si>
  <si>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</si>
  <si>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</si>
  <si>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</si>
  <si>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</si>
  <si>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</si>
  <si>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</si>
  <si>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</si>
  <si>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</si>
  <si>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</si>
  <si>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</si>
  <si>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</si>
  <si>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</si>
  <si>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</si>
  <si>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</si>
  <si>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</si>
  <si>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</si>
  <si>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</si>
  <si>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</si>
  <si>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</si>
  <si>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</si>
  <si>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</si>
  <si>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</si>
  <si>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</si>
  <si>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</si>
  <si>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</si>
  <si>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</si>
  <si>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</si>
  <si>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</si>
  <si>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</si>
  <si>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</si>
  <si>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</si>
  <si>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</si>
  <si>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</si>
  <si>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</si>
  <si>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</si>
  <si>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</si>
  <si>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</si>
  <si>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</si>
  <si>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</si>
  <si>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</si>
  <si>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</si>
  <si>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</si>
  <si>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</si>
  <si>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</si>
  <si>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</si>
  <si>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</si>
  <si>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</si>
  <si>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</si>
  <si>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</si>
  <si>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</si>
  <si>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</si>
  <si>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</si>
  <si>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</si>
  <si>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</si>
  <si>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</si>
  <si>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</si>
  <si>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</si>
  <si>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</si>
  <si>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</si>
  <si>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</si>
  <si>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</si>
  <si>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</si>
  <si>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</si>
  <si>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</si>
  <si>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</si>
  <si>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</si>
  <si>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</si>
  <si>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</si>
  <si>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</si>
  <si>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</si>
  <si>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</si>
  <si>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</si>
  <si>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</si>
  <si>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</si>
  <si>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</si>
  <si>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</si>
  <si>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</si>
  <si>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</si>
  <si>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</si>
  <si>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</si>
  <si>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</si>
  <si>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</si>
  <si>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</si>
  <si>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</si>
  <si>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</si>
  <si>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</si>
  <si>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</si>
  <si>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</si>
  <si>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</si>
  <si>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</si>
  <si>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</si>
  <si>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</si>
  <si>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</si>
  <si>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</si>
  <si>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</si>
  <si>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</si>
  <si>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</si>
  <si>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</si>
  <si>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</si>
  <si>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</si>
  <si>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</si>
  <si>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</si>
  <si>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</si>
  <si>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</si>
  <si>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</si>
  <si>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</si>
  <si>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</si>
  <si>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</si>
  <si>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</si>
  <si>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</si>
  <si>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</si>
  <si>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</si>
  <si>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</si>
  <si>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</si>
  <si>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</si>
  <si>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</si>
  <si>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</si>
  <si>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</si>
  <si>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</si>
  <si>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</si>
  <si>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</si>
  <si>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</si>
  <si>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</si>
  <si>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</si>
  <si>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</si>
  <si>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</si>
  <si>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</si>
  <si>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</si>
  <si>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</si>
  <si>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</si>
  <si>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</si>
  <si>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</si>
  <si>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</si>
  <si>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</si>
  <si>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</si>
  <si>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</si>
  <si>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</si>
  <si>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</si>
  <si>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</si>
  <si>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</si>
  <si>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</si>
  <si>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</si>
  <si>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</si>
  <si>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</si>
  <si>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</si>
  <si>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</si>
  <si>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</si>
  <si>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</si>
  <si>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</si>
  <si>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</si>
  <si>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</si>
  <si>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</si>
  <si>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</si>
  <si>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</si>
  <si>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</si>
  <si>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</si>
  <si>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</si>
  <si>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</si>
  <si>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</si>
  <si>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</si>
  <si>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</si>
  <si>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</si>
  <si>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</si>
  <si>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</si>
  <si>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</si>
  <si>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</si>
  <si>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</si>
  <si>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</si>
  <si>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</si>
  <si>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</si>
  <si>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</si>
  <si>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</si>
  <si>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</si>
  <si>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</si>
  <si>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</si>
  <si>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</si>
  <si>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</si>
  <si>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</si>
  <si>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</si>
  <si>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</si>
  <si>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</si>
  <si>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</si>
  <si>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</si>
  <si>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</si>
  <si>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</si>
  <si>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</si>
  <si>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</si>
  <si>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</si>
  <si>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</si>
  <si>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</si>
  <si>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</si>
  <si>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</si>
  <si>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</si>
  <si>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</si>
  <si>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</si>
  <si>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</si>
  <si>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</si>
  <si>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</si>
  <si>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</si>
  <si>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</si>
  <si>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</si>
  <si>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</si>
  <si>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</si>
  <si>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</si>
  <si>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</si>
  <si>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</si>
  <si>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</si>
  <si>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</si>
  <si>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</si>
  <si>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</si>
  <si>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</si>
  <si>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</si>
  <si>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</si>
  <si>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</si>
  <si>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</si>
  <si>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</si>
  <si>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</si>
  <si>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</si>
  <si>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</si>
  <si>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</si>
  <si>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</si>
  <si>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</si>
  <si>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</si>
  <si>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</si>
  <si>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</si>
  <si>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</si>
  <si>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</si>
  <si>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</si>
  <si>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</si>
  <si>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</si>
  <si>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</si>
  <si>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</si>
  <si>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</si>
  <si>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</si>
  <si>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</si>
  <si>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</si>
  <si>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</si>
  <si>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</si>
  <si>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</si>
  <si>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</si>
  <si>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</si>
  <si>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</si>
  <si>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</si>
  <si>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</si>
  <si>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</si>
  <si>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</si>
  <si>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</si>
  <si>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</si>
  <si>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</si>
  <si>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</si>
  <si>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</si>
  <si>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</si>
  <si>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</si>
  <si>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</si>
  <si>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</si>
  <si>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</si>
  <si>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</si>
  <si>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</si>
  <si>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</si>
  <si>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</si>
  <si>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</si>
  <si>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</si>
  <si>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</si>
  <si>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</si>
  <si>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</si>
  <si>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</si>
  <si>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</si>
  <si>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</si>
  <si>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</si>
  <si>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</si>
  <si>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</si>
  <si>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</si>
  <si>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</si>
  <si>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</si>
  <si>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</si>
  <si>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</si>
  <si>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</si>
  <si>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</si>
  <si>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</si>
  <si>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</si>
  <si>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</si>
  <si>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</si>
  <si>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</si>
  <si>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</si>
  <si>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</si>
  <si>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</si>
  <si>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</si>
  <si>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</si>
  <si>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</si>
  <si>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</si>
  <si>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</si>
  <si>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</si>
  <si>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</si>
  <si>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</si>
  <si>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</si>
  <si>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</si>
  <si>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</si>
  <si>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</si>
  <si>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</si>
  <si>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</si>
  <si>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</si>
  <si>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</si>
  <si>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</si>
  <si>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</si>
  <si>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</si>
  <si>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</si>
  <si>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</si>
  <si>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</si>
  <si>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</si>
  <si>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</si>
  <si>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</si>
  <si>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</si>
  <si>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</si>
  <si>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</si>
  <si>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</si>
  <si>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</si>
  <si>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</si>
  <si>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</si>
  <si>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</si>
  <si>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</si>
  <si>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</si>
  <si>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</si>
  <si>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</si>
  <si>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</si>
  <si>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</si>
  <si>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</si>
  <si>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</si>
  <si>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</si>
  <si>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</si>
  <si>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</si>
  <si>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</si>
  <si>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</si>
  <si>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</si>
  <si>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</si>
  <si>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</si>
  <si>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</si>
  <si>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</si>
  <si>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</si>
  <si>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</si>
  <si>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</si>
  <si>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</si>
  <si>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</si>
  <si>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</si>
  <si>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</si>
  <si>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</si>
  <si>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</si>
  <si>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</si>
  <si>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</si>
  <si>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</si>
  <si>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</si>
  <si>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</si>
  <si>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</si>
  <si>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</si>
  <si>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</si>
  <si>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</si>
  <si>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</si>
  <si>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</si>
  <si>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</si>
  <si>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</si>
  <si>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</si>
  <si>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</si>
  <si>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</si>
  <si>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</si>
  <si>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</si>
  <si>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</si>
  <si>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</si>
  <si>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</si>
  <si>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</si>
  <si>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</si>
  <si>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</si>
  <si>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</si>
  <si>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</si>
  <si>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</si>
  <si>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</si>
  <si>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</si>
  <si>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</si>
  <si>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</si>
  <si>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</si>
  <si>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</si>
  <si>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</si>
  <si>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</si>
  <si>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</si>
  <si>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</si>
  <si>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</si>
  <si>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</si>
  <si>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</si>
  <si>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</si>
  <si>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</si>
  <si>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</si>
  <si>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</si>
  <si>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</si>
  <si>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</si>
  <si>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</si>
  <si>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</si>
  <si>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</si>
  <si>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</si>
  <si>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</si>
  <si>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</si>
  <si>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</si>
  <si>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</si>
  <si>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</si>
  <si>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</si>
  <si>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</si>
  <si>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</si>
  <si>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</si>
  <si>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</si>
  <si>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</si>
  <si>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</si>
  <si>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</si>
  <si>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</si>
  <si>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</si>
  <si>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</si>
  <si>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</si>
  <si>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</si>
  <si>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</si>
  <si>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</si>
  <si>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</si>
  <si>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</si>
  <si>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</si>
  <si>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</si>
  <si>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</si>
  <si>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</si>
  <si>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</si>
  <si>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</si>
  <si>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</si>
  <si>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</si>
  <si>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</si>
  <si>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</si>
  <si>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</si>
  <si>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</si>
  <si>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</si>
  <si>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</si>
  <si>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</si>
  <si>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</si>
  <si>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</si>
  <si>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</si>
  <si>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</si>
  <si>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</si>
  <si>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</si>
  <si>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</si>
  <si>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</si>
  <si>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</si>
  <si>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</si>
  <si>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</si>
  <si>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</si>
  <si>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</si>
  <si>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</si>
  <si>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</si>
  <si>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</si>
  <si>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</si>
  <si>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</si>
  <si>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</si>
  <si>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</si>
  <si>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</si>
  <si>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</si>
  <si>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</si>
  <si>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</si>
  <si>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</si>
  <si>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</si>
  <si>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</si>
  <si>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</si>
  <si>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</si>
  <si>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</si>
  <si>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</si>
  <si>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</si>
  <si>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</si>
  <si>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</si>
  <si>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</si>
  <si>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</si>
  <si>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</si>
  <si>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</si>
  <si>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</si>
  <si>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</si>
  <si>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</si>
  <si>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</si>
  <si>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</si>
  <si>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</si>
  <si>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</si>
  <si>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</si>
  <si>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</si>
  <si>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</si>
  <si>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</si>
  <si>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</si>
  <si>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</si>
  <si>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</si>
  <si>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</si>
  <si>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</si>
  <si>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</si>
  <si>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</si>
  <si>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</si>
  <si>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</si>
  <si>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</si>
  <si>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</si>
  <si>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</si>
  <si>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</si>
  <si>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</si>
  <si>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</si>
  <si>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</si>
  <si>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</si>
  <si>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</si>
  <si>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</si>
  <si>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</si>
  <si>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</si>
  <si>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</si>
  <si>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</si>
  <si>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</si>
  <si>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</si>
  <si>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</si>
  <si>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</si>
  <si>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</si>
  <si>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</si>
  <si>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</si>
  <si>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</si>
  <si>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</si>
  <si>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</si>
  <si>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</si>
  <si>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</si>
  <si>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</si>
  <si>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</si>
  <si>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</si>
  <si>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</si>
  <si>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</si>
  <si>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</si>
  <si>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</si>
  <si>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</si>
  <si>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</si>
  <si>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</si>
  <si>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</si>
  <si>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</si>
  <si>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</si>
  <si>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</si>
  <si>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</si>
  <si>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</si>
  <si>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</si>
  <si>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</si>
  <si>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</si>
  <si>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</si>
  <si>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</si>
  <si>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</si>
  <si>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</si>
  <si>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</si>
  <si>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</si>
  <si>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</si>
  <si>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</si>
  <si>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</si>
  <si>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</si>
  <si>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</si>
  <si>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</si>
  <si>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</si>
  <si>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</si>
  <si>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</si>
  <si>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</si>
  <si>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</si>
  <si>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</si>
  <si>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</si>
  <si>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</si>
  <si>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</si>
  <si>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</si>
  <si>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</si>
  <si>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</si>
  <si>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</si>
  <si>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</si>
  <si>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</si>
  <si>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</si>
  <si>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</si>
  <si>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</si>
  <si>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</si>
  <si>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</si>
  <si>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</si>
  <si>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</si>
  <si>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</si>
  <si>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</si>
  <si>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</si>
  <si>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</si>
  <si>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</si>
  <si>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</si>
  <si>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</si>
  <si>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</si>
  <si>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</si>
  <si>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</si>
  <si>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</si>
  <si>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</si>
  <si>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</si>
  <si>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</si>
  <si>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</si>
  <si>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</si>
  <si>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</si>
  <si>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</si>
  <si>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</si>
  <si>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</si>
  <si>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</si>
  <si>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</si>
  <si>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</si>
  <si>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</si>
  <si>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</si>
  <si>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</si>
  <si>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</si>
  <si>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</si>
  <si>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</si>
  <si>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</si>
  <si>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</si>
  <si>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</si>
  <si>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</si>
  <si>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</si>
  <si>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</si>
  <si>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</si>
  <si>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</si>
  <si>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</si>
  <si>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</si>
  <si>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</si>
  <si>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</si>
  <si>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</si>
  <si>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</si>
  <si>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</si>
  <si>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</si>
  <si>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</si>
  <si>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</si>
  <si>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</si>
  <si>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</si>
  <si>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</si>
  <si>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</si>
  <si>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</si>
  <si>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</si>
  <si>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</si>
  <si>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</si>
  <si>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</si>
  <si>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</si>
  <si>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</si>
  <si>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</si>
  <si>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</si>
  <si>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</si>
  <si>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</si>
  <si>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</si>
  <si>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</si>
  <si>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</si>
  <si>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</si>
  <si>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</si>
  <si>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</si>
  <si>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</si>
  <si>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</si>
  <si>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</si>
  <si>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</si>
  <si>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</si>
  <si>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</si>
  <si>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</si>
  <si>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</si>
  <si>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</si>
  <si>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</si>
  <si>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</si>
  <si>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</si>
  <si>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</si>
  <si>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</si>
  <si>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</si>
  <si>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</si>
  <si>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</si>
  <si>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</si>
  <si>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</si>
  <si>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</si>
  <si>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</si>
  <si>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</si>
  <si>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</si>
  <si>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</si>
  <si>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</si>
  <si>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</si>
  <si>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</si>
  <si>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</si>
  <si>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</si>
  <si>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</si>
  <si>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</si>
  <si>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</si>
  <si>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</si>
  <si>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</si>
  <si>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</si>
  <si>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</si>
  <si>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</si>
  <si>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</si>
  <si>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</si>
  <si>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</si>
  <si>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</si>
  <si>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</si>
  <si>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</si>
  <si>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</si>
  <si>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</si>
  <si>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</si>
  <si>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</si>
  <si>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</si>
  <si>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</si>
  <si>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</si>
  <si>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</si>
  <si>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</si>
  <si>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</si>
  <si>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</si>
  <si>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</si>
  <si>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</si>
  <si>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</si>
  <si>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</si>
  <si>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</si>
  <si>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</si>
  <si>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</si>
  <si>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</si>
  <si>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</si>
  <si>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</si>
  <si>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</si>
  <si>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</si>
  <si>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</si>
  <si>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</si>
  <si>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</si>
  <si>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</si>
  <si>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</si>
  <si>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</si>
  <si>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</si>
  <si>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</si>
  <si>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</si>
  <si>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</si>
  <si>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</si>
  <si>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</si>
  <si>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</si>
  <si>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</si>
  <si>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</si>
  <si>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</si>
  <si>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</si>
  <si>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</si>
  <si>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</si>
  <si>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</si>
  <si>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</si>
  <si>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</si>
  <si>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</si>
  <si>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</si>
  <si>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</si>
  <si>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</si>
  <si>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</si>
  <si>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</si>
  <si>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</si>
  <si>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</si>
  <si>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</si>
  <si>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</si>
  <si>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</si>
  <si>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</si>
  <si>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</si>
  <si>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</si>
  <si>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</si>
  <si>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</si>
  <si>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</si>
  <si>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</si>
  <si>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</si>
  <si>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</si>
  <si>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</si>
  <si>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</si>
  <si>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</si>
  <si>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</si>
  <si>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</si>
  <si>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</si>
  <si>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</si>
  <si>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</si>
  <si>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</si>
  <si>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</si>
  <si>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</si>
  <si>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</si>
  <si>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</si>
  <si>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</si>
  <si>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</si>
  <si>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</si>
  <si>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</si>
  <si>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</si>
  <si>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</si>
  <si>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</si>
  <si>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</si>
  <si>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</si>
  <si>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</si>
  <si>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</si>
  <si>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</si>
  <si>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</si>
  <si>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</si>
  <si>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</si>
  <si>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</si>
  <si>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</si>
  <si>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</si>
  <si>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</si>
  <si>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</si>
  <si>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</si>
  <si>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</si>
  <si>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</si>
  <si>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</si>
  <si>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</si>
  <si>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</si>
  <si>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</si>
  <si>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</si>
  <si>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</si>
  <si>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</si>
  <si>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</si>
  <si>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</si>
  <si>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</si>
  <si>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</si>
  <si>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</si>
  <si>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</si>
  <si>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</si>
  <si>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</si>
  <si>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</si>
  <si>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</si>
  <si>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</si>
  <si>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</si>
  <si>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</si>
  <si>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</si>
  <si>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</si>
  <si>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</si>
  <si>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</si>
  <si>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</si>
  <si>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</si>
  <si>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</si>
  <si>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</si>
  <si>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</si>
  <si>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</si>
  <si>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</si>
  <si>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</si>
  <si>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</si>
  <si>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</si>
  <si>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</si>
  <si>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</si>
  <si>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</si>
  <si>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</si>
  <si>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</si>
  <si>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</si>
  <si>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</si>
  <si>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</si>
  <si>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</si>
  <si>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</si>
  <si>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</si>
  <si>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</si>
  <si>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</si>
  <si>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</si>
  <si>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</si>
  <si>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</si>
  <si>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</si>
  <si>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</si>
  <si>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</si>
  <si>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</si>
  <si>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</si>
  <si>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</si>
  <si>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</si>
  <si>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</si>
  <si>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</si>
  <si>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</si>
  <si>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</si>
  <si>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</si>
  <si>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</si>
  <si>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</si>
  <si>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</si>
  <si>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</si>
  <si>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</si>
  <si>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</si>
  <si>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</si>
  <si>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</si>
  <si>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</si>
  <si>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</si>
  <si>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</si>
  <si>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</si>
  <si>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</si>
  <si>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</si>
  <si>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</si>
  <si>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</si>
  <si>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</si>
  <si>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</si>
  <si>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</si>
  <si>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</si>
  <si>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</si>
  <si>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</si>
  <si>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</si>
  <si>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</si>
  <si>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</si>
  <si>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</si>
  <si>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</si>
  <si>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</si>
  <si>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</si>
  <si>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</si>
  <si>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</si>
  <si>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</si>
  <si>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</si>
  <si>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</si>
  <si>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</si>
  <si>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</si>
  <si>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</si>
  <si>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</si>
  <si>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</si>
  <si>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</si>
  <si>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</si>
  <si>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</si>
  <si>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</si>
  <si>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</si>
  <si>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</si>
  <si>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</si>
  <si>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</si>
  <si>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</si>
  <si>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</si>
  <si>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</si>
  <si>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</si>
  <si>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</si>
  <si>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</si>
  <si>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</si>
  <si>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</si>
  <si>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</si>
  <si>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</si>
  <si>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</si>
  <si>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</si>
  <si>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</si>
  <si>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</si>
  <si>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</si>
  <si>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</si>
  <si>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</si>
  <si>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</si>
  <si>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</si>
  <si>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</si>
  <si>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</si>
  <si>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</si>
  <si>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</si>
  <si>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</si>
  <si>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</si>
  <si>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</si>
  <si>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</si>
  <si>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</si>
  <si>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</si>
  <si>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</si>
  <si>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</si>
  <si>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</si>
  <si>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</si>
  <si>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</si>
  <si>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</si>
  <si>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</si>
  <si>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</si>
  <si>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</si>
  <si>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</si>
  <si>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</si>
  <si>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</si>
  <si>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</si>
  <si>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</si>
  <si>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</si>
  <si>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</si>
  <si>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</si>
  <si>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</si>
  <si>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</si>
  <si>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</si>
  <si>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</si>
  <si>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</si>
  <si>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</si>
  <si>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</si>
  <si>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</si>
  <si>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</si>
  <si>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</si>
  <si>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</si>
  <si>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</si>
  <si>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</si>
  <si>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</si>
  <si>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</si>
  <si>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</si>
  <si>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</si>
  <si>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</si>
  <si>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</si>
  <si>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</si>
  <si>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</si>
  <si>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</si>
  <si>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</si>
  <si>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</si>
  <si>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</si>
  <si>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</si>
  <si>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</si>
  <si>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</si>
  <si>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</si>
  <si>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</si>
  <si>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</si>
  <si>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</si>
  <si>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</si>
  <si>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</si>
  <si>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</si>
  <si>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</si>
  <si>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</si>
  <si>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</si>
  <si>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</si>
  <si>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</si>
  <si>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</si>
  <si>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</si>
  <si>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</si>
  <si>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</si>
  <si>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</si>
  <si>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</si>
  <si>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</si>
  <si>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</si>
  <si>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</si>
  <si>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</si>
  <si>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</si>
  <si>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</si>
  <si>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</si>
  <si>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</si>
  <si>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</si>
  <si>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</si>
  <si>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</si>
  <si>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</si>
  <si>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</si>
  <si>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</si>
  <si>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</si>
  <si>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</si>
  <si>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</si>
  <si>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</si>
  <si>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</si>
  <si>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</si>
  <si>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</si>
  <si>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</si>
  <si>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</si>
  <si>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</si>
  <si>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</si>
  <si>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</si>
  <si>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</si>
  <si>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</si>
  <si>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</si>
  <si>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</si>
  <si>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</si>
  <si>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</si>
  <si>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</si>
  <si>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</si>
  <si>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</si>
  <si>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</si>
  <si>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</si>
  <si>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</si>
  <si>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</si>
  <si>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</si>
  <si>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</si>
  <si>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</si>
  <si>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</si>
  <si>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</si>
  <si>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</si>
  <si>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</si>
  <si>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</si>
  <si>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</si>
  <si>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</si>
  <si>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</si>
  <si>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</si>
  <si>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</si>
  <si>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</si>
  <si>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</si>
  <si>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</si>
  <si>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</si>
  <si>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</si>
  <si>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</si>
  <si>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</si>
  <si>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</si>
  <si>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</si>
  <si>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</si>
  <si>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</si>
  <si>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</si>
  <si>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</si>
  <si>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</si>
  <si>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</si>
  <si>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</si>
  <si>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</si>
  <si>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</si>
  <si>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</si>
  <si>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</si>
  <si>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</si>
  <si>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</si>
  <si>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</si>
  <si>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</si>
  <si>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</si>
  <si>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</si>
  <si>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</si>
  <si>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</si>
  <si>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</si>
  <si>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</si>
  <si>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</si>
  <si>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</si>
  <si>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</si>
  <si>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</si>
  <si>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</si>
  <si>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</si>
  <si>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</si>
  <si>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</si>
  <si>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</si>
  <si>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</si>
  <si>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</si>
  <si>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</si>
  <si>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</si>
  <si>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</si>
  <si>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</si>
  <si>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</si>
  <si>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</si>
  <si>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</si>
  <si>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</si>
  <si>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</si>
  <si>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</si>
  <si>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</si>
  <si>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</si>
  <si>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</si>
  <si>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</si>
  <si>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</si>
  <si>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</si>
  <si>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</si>
  <si>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</si>
  <si>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</si>
  <si>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</si>
  <si>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</si>
  <si>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</si>
  <si>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</si>
  <si>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</si>
  <si>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</si>
  <si>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</si>
  <si>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</si>
  <si>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</si>
  <si>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</si>
  <si>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</si>
  <si>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</si>
  <si>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</si>
  <si>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</si>
  <si>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</si>
  <si>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</si>
  <si>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</si>
  <si>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</si>
  <si>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</si>
  <si>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</si>
  <si>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</si>
  <si>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</si>
  <si>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</si>
  <si>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</si>
  <si>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</si>
  <si>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</si>
  <si>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</si>
  <si>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</si>
  <si>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</si>
  <si>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</si>
  <si>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</si>
  <si>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</si>
  <si>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</si>
  <si>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</si>
  <si>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</si>
  <si>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</si>
  <si>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</si>
  <si>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</si>
  <si>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</si>
  <si>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</si>
  <si>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</si>
  <si>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</si>
  <si>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</si>
  <si>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</si>
  <si>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</si>
  <si>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</si>
  <si>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</si>
  <si>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</si>
  <si>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</si>
  <si>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</si>
  <si>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</si>
  <si>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</si>
  <si>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</si>
  <si>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</si>
  <si>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</si>
  <si>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</si>
  <si>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</si>
  <si>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</si>
  <si>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</si>
  <si>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</si>
  <si>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</si>
  <si>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</si>
  <si>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</si>
  <si>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</si>
  <si>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</si>
  <si>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</si>
  <si>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</si>
  <si>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</si>
  <si>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</si>
  <si>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</si>
  <si>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</si>
  <si>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</si>
  <si>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</si>
  <si>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</si>
  <si>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</si>
  <si>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</si>
  <si>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</si>
  <si>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</si>
  <si>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</si>
  <si>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</si>
  <si>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</si>
  <si>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</si>
  <si>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</si>
  <si>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</si>
  <si>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</si>
  <si>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</si>
  <si>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</si>
  <si>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</si>
  <si>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</si>
  <si>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</si>
  <si>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</si>
  <si>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</si>
  <si>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</si>
  <si>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</si>
  <si>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</si>
  <si>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</si>
  <si>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</si>
  <si>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</si>
  <si>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</si>
  <si>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</si>
  <si>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</si>
  <si>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</si>
  <si>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</si>
  <si>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</si>
  <si>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</si>
  <si>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</si>
  <si>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</si>
  <si>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</si>
  <si>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</si>
  <si>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</si>
  <si>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</si>
  <si>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</si>
  <si>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</si>
  <si>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</si>
  <si>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</si>
  <si>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</si>
  <si>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</si>
  <si>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</si>
  <si>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</si>
  <si>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</si>
  <si>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</si>
  <si>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</si>
  <si>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</si>
  <si>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</si>
  <si>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</si>
  <si>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</si>
  <si>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</si>
  <si>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</si>
  <si>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</si>
  <si>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</si>
  <si>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</si>
  <si>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</si>
  <si>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</si>
  <si>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</si>
  <si>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</si>
  <si>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</si>
  <si>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</si>
  <si>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</si>
  <si>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</si>
  <si>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</si>
  <si>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</si>
  <si>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</si>
  <si>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</si>
  <si>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</si>
  <si>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</si>
  <si>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</si>
  <si>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</si>
  <si>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</si>
  <si>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</si>
  <si>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</si>
  <si>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</si>
  <si>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</si>
  <si>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</si>
  <si>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</si>
  <si>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</si>
  <si>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</si>
  <si>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</si>
  <si>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</si>
  <si>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</si>
  <si>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</si>
  <si>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</si>
  <si>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</si>
  <si>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</si>
  <si>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</si>
  <si>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</si>
  <si>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</si>
  <si>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</si>
  <si>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</si>
  <si>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</si>
  <si>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</si>
  <si>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</si>
  <si>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</si>
  <si>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</si>
  <si>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</si>
  <si>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</si>
  <si>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</si>
  <si>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</si>
  <si>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</si>
  <si>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</si>
  <si>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</si>
  <si>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</si>
  <si>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</si>
  <si>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</si>
  <si>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</si>
  <si>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</si>
  <si>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</si>
  <si>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</si>
  <si>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</si>
  <si>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</si>
  <si>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</si>
  <si>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</si>
  <si>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</si>
  <si>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</si>
  <si>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</si>
  <si>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</si>
  <si>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</si>
  <si>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</si>
  <si>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</si>
  <si>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</si>
  <si>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</si>
  <si>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</si>
  <si>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</si>
  <si>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</si>
  <si>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</si>
  <si>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</si>
  <si>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</si>
  <si>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</si>
  <si>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</si>
  <si>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</si>
  <si>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</si>
  <si>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</si>
  <si>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</si>
  <si>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</si>
  <si>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</si>
  <si>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</si>
  <si>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</si>
  <si>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</si>
  <si>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</si>
  <si>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</si>
  <si>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</si>
  <si>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</si>
  <si>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</si>
  <si>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</si>
  <si>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</si>
  <si>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</si>
  <si>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</si>
  <si>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</si>
  <si>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</si>
  <si>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</si>
  <si>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</si>
  <si>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</si>
  <si>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</si>
  <si>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</si>
  <si>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</si>
  <si>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</si>
  <si>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</si>
  <si>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</si>
  <si>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</si>
  <si>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</si>
  <si>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</si>
  <si>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</si>
  <si>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</si>
  <si>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</si>
  <si>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</si>
  <si>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</si>
  <si>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</si>
  <si>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</si>
  <si>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</si>
  <si>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</si>
  <si>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</si>
  <si>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</si>
  <si>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</si>
  <si>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</si>
  <si>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</si>
  <si>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</si>
  <si>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</si>
  <si>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</si>
  <si>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</si>
  <si>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</si>
  <si>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</si>
  <si>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</si>
  <si>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</si>
  <si>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</si>
  <si>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</si>
  <si>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</si>
  <si>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</si>
  <si>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</si>
  <si>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</si>
  <si>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</si>
  <si>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</si>
  <si>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</si>
  <si>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</si>
  <si>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</si>
  <si>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</si>
  <si>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</si>
  <si>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</si>
  <si>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</si>
  <si>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</si>
  <si>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</si>
  <si>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</si>
  <si>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</si>
  <si>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</si>
  <si>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</si>
  <si>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</si>
  <si>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</si>
  <si>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</si>
  <si>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</si>
  <si>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</si>
  <si>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</si>
  <si>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</si>
  <si>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</si>
  <si>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</si>
  <si>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</si>
  <si>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</si>
  <si>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</si>
  <si>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</si>
  <si>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</si>
  <si>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</si>
  <si>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</si>
  <si>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</si>
  <si>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</si>
  <si>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</si>
  <si>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</si>
  <si>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</si>
  <si>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</si>
  <si>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</si>
  <si>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</si>
  <si>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</si>
  <si>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</si>
  <si>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</si>
  <si>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</si>
  <si>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</si>
  <si>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</si>
  <si>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</si>
  <si>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</si>
  <si>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</si>
  <si>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</si>
  <si>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</si>
  <si>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</si>
  <si>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</si>
  <si>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</si>
  <si>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</si>
  <si>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</si>
  <si>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</si>
  <si>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</si>
  <si>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</si>
  <si>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</si>
  <si>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</si>
  <si>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</si>
  <si>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</si>
  <si>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</si>
  <si>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</si>
  <si>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</si>
  <si>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</si>
  <si>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</si>
  <si>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</si>
  <si>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</si>
  <si>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</si>
  <si>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</si>
  <si>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</si>
  <si>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</si>
  <si>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</si>
  <si>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</si>
  <si>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</si>
  <si>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</si>
  <si>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</si>
  <si>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</si>
  <si>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</si>
  <si>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</si>
  <si>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</si>
  <si>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</si>
  <si>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</si>
  <si>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</si>
  <si>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</si>
  <si>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</si>
  <si>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</si>
  <si>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</si>
  <si>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</si>
  <si>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</si>
  <si>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</si>
  <si>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</si>
  <si>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</si>
  <si>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</si>
  <si>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</si>
  <si>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</si>
  <si>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</si>
  <si>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</si>
  <si>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</si>
  <si>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</si>
  <si>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</si>
  <si>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</si>
  <si>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</si>
  <si>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</si>
  <si>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</si>
  <si>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</si>
  <si>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</si>
  <si>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</si>
  <si>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</si>
  <si>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</si>
  <si>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</si>
  <si>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</si>
  <si>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</si>
  <si>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</si>
  <si>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</si>
  <si>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</si>
  <si>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</si>
  <si>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</si>
  <si>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</si>
  <si>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</si>
  <si>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</si>
  <si>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</si>
  <si>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</si>
  <si>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</si>
  <si>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</si>
  <si>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</si>
  <si>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</si>
  <si>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</si>
  <si>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</si>
  <si>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</si>
  <si>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</si>
  <si>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</si>
  <si>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</si>
  <si>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</si>
  <si>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</si>
  <si>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</si>
  <si>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</si>
  <si>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</si>
  <si>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</si>
  <si>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</si>
  <si>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</si>
  <si>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</si>
  <si>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</si>
  <si>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</si>
  <si>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</si>
  <si>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</si>
  <si>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</si>
  <si>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</si>
  <si>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</si>
  <si>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</si>
  <si>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</si>
  <si>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</si>
  <si>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</si>
  <si>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</si>
  <si>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</si>
  <si>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</si>
  <si>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</si>
  <si>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</si>
  <si>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</si>
  <si>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</si>
  <si>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</si>
  <si>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</si>
  <si>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</si>
  <si>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</si>
  <si>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</si>
  <si>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</si>
  <si>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</si>
  <si>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</si>
  <si>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</si>
  <si>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</si>
  <si>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</si>
  <si>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</si>
  <si>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</si>
  <si>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</si>
  <si>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</si>
  <si>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</si>
  <si>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</si>
  <si>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</si>
  <si>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</si>
  <si>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</si>
  <si>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</si>
  <si>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</si>
  <si>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</si>
  <si>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</si>
  <si>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</si>
  <si>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</si>
  <si>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</si>
  <si>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</si>
  <si>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</si>
  <si>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</si>
  <si>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</si>
  <si>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</si>
  <si>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</si>
  <si>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</si>
  <si>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</si>
  <si>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</si>
  <si>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</si>
  <si>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</si>
  <si>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</si>
  <si>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</si>
  <si>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</si>
  <si>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</si>
  <si>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</si>
  <si>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</si>
  <si>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</si>
  <si>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</si>
  <si>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</si>
  <si>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</si>
  <si>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</si>
  <si>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</si>
  <si>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</si>
  <si>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</si>
  <si>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</si>
  <si>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</si>
  <si>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</si>
  <si>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</si>
  <si>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</si>
  <si>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</si>
  <si>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</si>
  <si>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</si>
  <si>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</si>
  <si>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</si>
  <si>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</si>
  <si>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</si>
  <si>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</si>
  <si>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</si>
  <si>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</si>
  <si>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</si>
  <si>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</si>
  <si>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</si>
  <si>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</si>
  <si>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</si>
  <si>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</si>
  <si>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</si>
  <si>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</si>
  <si>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</si>
  <si>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</si>
  <si>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</si>
  <si>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</si>
  <si>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</si>
  <si>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</si>
  <si>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</si>
  <si>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</si>
  <si>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</si>
  <si>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</si>
  <si>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</si>
  <si>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</si>
  <si>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</si>
  <si>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</si>
  <si>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</si>
  <si>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</si>
  <si>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</si>
  <si>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</si>
  <si>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</si>
  <si>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</si>
  <si>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</si>
  <si>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</si>
  <si>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</si>
  <si>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</si>
  <si>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</si>
  <si>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</si>
  <si>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</si>
  <si>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</si>
  <si>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</si>
  <si>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</si>
  <si>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</si>
  <si>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</si>
  <si>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</si>
  <si>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</si>
  <si>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</si>
  <si>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</si>
  <si>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</si>
  <si>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</si>
  <si>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</si>
  <si>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</si>
  <si>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</si>
  <si>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</si>
  <si>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</si>
  <si>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</si>
  <si>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</si>
  <si>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</si>
  <si>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</si>
  <si>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</si>
  <si>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</si>
  <si>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</si>
  <si>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</si>
  <si>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</si>
  <si>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</si>
  <si>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</si>
  <si>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</si>
  <si>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</si>
  <si>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</si>
  <si>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</si>
  <si>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</si>
  <si>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</si>
  <si>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</si>
  <si>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</si>
  <si>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</si>
  <si>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</si>
  <si>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</si>
  <si>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</si>
  <si>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</si>
  <si>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</si>
  <si>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</si>
  <si>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</si>
  <si>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</si>
  <si>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</si>
  <si>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</si>
  <si>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</si>
  <si>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</si>
  <si>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</si>
  <si>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</si>
  <si>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</si>
  <si>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</si>
  <si>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</si>
  <si>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</si>
  <si>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</si>
  <si>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</si>
  <si>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</si>
  <si>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</si>
  <si>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</si>
  <si>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</si>
  <si>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</si>
  <si>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</si>
  <si>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</si>
  <si>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</si>
  <si>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</si>
  <si>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</si>
  <si>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</si>
  <si>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</si>
  <si>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</si>
  <si>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</si>
  <si>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</si>
  <si>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</si>
  <si>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</si>
  <si>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</si>
  <si>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</si>
  <si>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</si>
  <si>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</si>
  <si>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</si>
  <si>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</si>
  <si>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</si>
  <si>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</si>
  <si>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</si>
  <si>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</si>
  <si>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</si>
  <si>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</si>
  <si>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</si>
  <si>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</si>
  <si>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</si>
  <si>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</si>
  <si>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</si>
  <si>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</si>
  <si>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</si>
  <si>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</si>
  <si>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</si>
  <si>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</si>
  <si>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</si>
  <si>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</si>
  <si>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</si>
  <si>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</si>
  <si>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</si>
  <si>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</si>
  <si>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</si>
  <si>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</si>
  <si>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</si>
  <si>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</si>
  <si>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</si>
  <si>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</si>
  <si>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</si>
  <si>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</si>
  <si>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</si>
  <si>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</si>
  <si>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</si>
  <si>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</si>
  <si>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</si>
  <si>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</si>
  <si>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</si>
  <si>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</si>
  <si>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</si>
  <si>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</si>
  <si>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</si>
  <si>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</si>
  <si>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</si>
  <si>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</si>
  <si>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</si>
  <si>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</si>
  <si>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</si>
  <si>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</si>
  <si>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</si>
  <si>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</si>
  <si>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</si>
  <si>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</si>
  <si>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</si>
  <si>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</si>
  <si>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</si>
  <si>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</si>
  <si>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</si>
  <si>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</si>
  <si>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</si>
  <si>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</si>
  <si>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</si>
  <si>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</si>
  <si>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</si>
  <si>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</si>
  <si>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</si>
  <si>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</si>
  <si>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</si>
  <si>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</si>
  <si>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</si>
  <si>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</si>
  <si>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</si>
  <si>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</si>
  <si>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</si>
  <si>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</si>
  <si>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</si>
  <si>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</si>
  <si>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</si>
  <si>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</si>
  <si>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</si>
  <si>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</si>
  <si>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</si>
  <si>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</si>
  <si>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</si>
  <si>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</si>
  <si>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</si>
  <si>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</si>
  <si>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</si>
  <si>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</si>
  <si>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</si>
  <si>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</si>
  <si>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</si>
  <si>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</si>
  <si>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</si>
  <si>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</si>
  <si>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</si>
  <si>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</si>
  <si>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</si>
  <si>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</si>
  <si>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</si>
  <si>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</si>
  <si>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</si>
  <si>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</si>
  <si>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</si>
  <si>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</si>
  <si>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</si>
  <si>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</si>
  <si>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</si>
  <si>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</si>
  <si>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</si>
  <si>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</si>
  <si>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</si>
  <si>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</si>
  <si>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</si>
  <si>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</si>
  <si>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</si>
  <si>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</si>
  <si>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</si>
  <si>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</si>
  <si>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</si>
  <si>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</si>
  <si>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</si>
  <si>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</si>
  <si>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</si>
  <si>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</si>
  <si>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</si>
  <si>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</si>
  <si>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</si>
  <si>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</si>
  <si>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</si>
  <si>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</si>
  <si>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</si>
  <si>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</si>
  <si>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</si>
  <si>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</si>
  <si>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</si>
  <si>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</si>
  <si>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</si>
  <si>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</si>
  <si>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</si>
  <si>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</si>
  <si>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</si>
  <si>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</si>
  <si>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</si>
  <si>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</si>
  <si>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</si>
  <si>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</si>
  <si>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</si>
  <si>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</si>
  <si>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</si>
  <si>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</si>
  <si>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</si>
  <si>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</si>
  <si>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</si>
  <si>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</si>
  <si>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</si>
  <si>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</si>
  <si>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</si>
  <si>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</si>
  <si>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</si>
  <si>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</si>
  <si>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</si>
  <si>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</si>
  <si>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</si>
  <si>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</si>
  <si>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</si>
  <si>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</si>
  <si>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</si>
  <si>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</si>
  <si>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</si>
  <si>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</si>
  <si>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</si>
  <si>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</si>
  <si>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</si>
  <si>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</si>
  <si>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</si>
  <si>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</si>
  <si>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</si>
  <si>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</si>
  <si>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</si>
  <si>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</si>
  <si>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</si>
  <si>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</si>
  <si>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</si>
  <si>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</si>
  <si>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</si>
  <si>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</si>
  <si>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</si>
  <si>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</si>
  <si>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</si>
  <si>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</si>
  <si>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</si>
  <si>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</si>
  <si>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</si>
  <si>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</si>
  <si>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</si>
  <si>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</si>
  <si>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</si>
  <si>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</si>
  <si>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</si>
  <si>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</si>
  <si>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</si>
  <si>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</si>
  <si>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</si>
  <si>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</si>
  <si>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</si>
  <si>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</si>
  <si>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</si>
  <si>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</si>
  <si>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</si>
  <si>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</si>
  <si>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</si>
  <si>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</si>
  <si>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</si>
  <si>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</si>
  <si>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</si>
  <si>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</si>
  <si>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</si>
  <si>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</si>
  <si>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</si>
  <si>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</si>
  <si>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</si>
  <si>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</si>
  <si>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</si>
  <si>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</si>
  <si>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</si>
  <si>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</si>
  <si>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</si>
  <si>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</si>
  <si>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</si>
  <si>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</si>
  <si>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</si>
  <si>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</si>
  <si>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</si>
  <si>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</si>
  <si>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</si>
  <si>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</si>
  <si>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</si>
  <si>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</si>
  <si>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</si>
  <si>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</si>
  <si>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</si>
  <si>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</si>
  <si>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</si>
  <si>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</si>
  <si>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</si>
  <si>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</si>
  <si>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</si>
  <si>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</si>
  <si>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</si>
  <si>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</si>
  <si>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</si>
  <si>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</si>
  <si>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</si>
  <si>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</si>
  <si>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</si>
  <si>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</si>
  <si>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</si>
  <si>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</si>
  <si>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</si>
  <si>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</si>
  <si>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</si>
  <si>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</si>
  <si>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</si>
  <si>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</si>
  <si>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</si>
  <si>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</si>
  <si>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</si>
  <si>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</si>
  <si>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</si>
  <si>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</si>
  <si>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</si>
  <si>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</si>
  <si>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</si>
  <si>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</si>
  <si>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</si>
  <si>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</si>
  <si>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</si>
  <si>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</si>
  <si>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</si>
  <si>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</si>
  <si>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</si>
  <si>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</si>
  <si>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</si>
  <si>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</si>
  <si>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</si>
  <si>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</si>
  <si>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</si>
  <si>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</si>
  <si>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</si>
  <si>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</si>
  <si>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</si>
  <si>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</si>
  <si>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</si>
  <si>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</si>
  <si>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</si>
  <si>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</si>
  <si>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</si>
  <si>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</si>
  <si>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</si>
  <si>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</si>
  <si>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</si>
  <si>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</si>
  <si>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</si>
  <si>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</si>
  <si>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</si>
  <si>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</si>
  <si>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</si>
  <si>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</si>
  <si>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</si>
  <si>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</si>
  <si>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</si>
  <si>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</si>
  <si>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</si>
  <si>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</si>
  <si>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</si>
  <si>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</si>
  <si>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</si>
  <si>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</si>
  <si>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</si>
  <si>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</si>
  <si>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</si>
  <si>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</si>
  <si>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</si>
  <si>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</si>
  <si>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</si>
  <si>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</si>
  <si>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</si>
  <si>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</si>
  <si>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</si>
  <si>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</si>
  <si>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</si>
  <si>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</si>
  <si>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</si>
  <si>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</si>
  <si>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</si>
  <si>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</si>
  <si>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</si>
  <si>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</si>
  <si>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</si>
  <si>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</si>
  <si>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</si>
  <si>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</si>
  <si>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</si>
  <si>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</si>
  <si>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</si>
  <si>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</si>
  <si>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</si>
  <si>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</si>
  <si>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</si>
  <si>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</si>
  <si>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</si>
  <si>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</si>
  <si>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</si>
  <si>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</si>
  <si>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</si>
  <si>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</si>
  <si>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</si>
  <si>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</si>
  <si>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</si>
  <si>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</si>
  <si>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</si>
  <si>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</si>
  <si>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</si>
  <si>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</si>
  <si>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</si>
  <si>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</si>
  <si>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</si>
  <si>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</si>
  <si>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</si>
  <si>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</si>
  <si>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</si>
  <si>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</si>
  <si>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</si>
  <si>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</si>
  <si>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</si>
  <si>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</si>
  <si>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</si>
  <si>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</si>
  <si>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</si>
  <si>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</si>
  <si>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</si>
  <si>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</si>
  <si>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</si>
  <si>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</si>
  <si>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</si>
  <si>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</si>
  <si>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</si>
  <si>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</si>
  <si>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</si>
  <si>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</si>
  <si>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</si>
  <si>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</si>
  <si>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</si>
  <si>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</si>
  <si>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</si>
  <si>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</si>
  <si>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</si>
  <si>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</si>
  <si>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</si>
  <si>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</si>
  <si>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</si>
  <si>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</si>
  <si>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</si>
  <si>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</si>
  <si>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</si>
  <si>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</si>
  <si>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</si>
  <si>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</si>
  <si>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</si>
  <si>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</si>
  <si>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</si>
  <si>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</si>
  <si>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</si>
  <si>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</si>
  <si>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</si>
  <si>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</si>
  <si>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</si>
  <si>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</si>
  <si>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</si>
  <si>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</si>
  <si>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</si>
  <si>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</si>
  <si>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</si>
  <si>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</si>
  <si>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</si>
  <si>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</si>
  <si>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</si>
  <si>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</si>
  <si>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</si>
  <si>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</si>
  <si>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</si>
  <si>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</si>
  <si>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</si>
  <si>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</si>
  <si>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</si>
  <si>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</si>
  <si>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</si>
  <si>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</si>
  <si>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</si>
  <si>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</si>
  <si>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</si>
  <si>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</si>
  <si>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</si>
  <si>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</si>
  <si>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</si>
  <si>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</si>
  <si>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</si>
  <si>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</si>
  <si>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</si>
  <si>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</si>
  <si>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</si>
  <si>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</si>
  <si>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</si>
  <si>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</si>
  <si>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</si>
  <si>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</si>
  <si>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</si>
  <si>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</si>
  <si>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</si>
  <si>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</si>
  <si>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</si>
  <si>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</si>
  <si>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</si>
  <si>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</si>
  <si>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</si>
  <si>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</si>
  <si>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</si>
  <si>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</si>
  <si>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</si>
  <si>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</si>
  <si>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</si>
  <si>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</si>
  <si>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</si>
  <si>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</si>
  <si>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</si>
  <si>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</si>
  <si>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</si>
  <si>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</si>
  <si>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</si>
  <si>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</si>
  <si>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</si>
  <si>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</si>
  <si>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</si>
  <si>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</si>
  <si>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</si>
  <si>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</si>
  <si>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</si>
  <si>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</si>
  <si>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</si>
  <si>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</si>
  <si>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</si>
  <si>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</si>
  <si>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</si>
  <si>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</si>
  <si>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</si>
  <si>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</si>
  <si>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</si>
  <si>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</si>
  <si>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</si>
  <si>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</si>
  <si>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</si>
  <si>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</si>
  <si>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</si>
  <si>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</si>
  <si>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</si>
  <si>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</si>
  <si>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</si>
  <si>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</si>
  <si>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</si>
  <si>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</si>
  <si>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</si>
  <si>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</si>
  <si>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</si>
  <si>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</si>
  <si>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</si>
  <si>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</si>
  <si>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</si>
  <si>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</si>
  <si>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</si>
  <si>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</si>
  <si>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</si>
  <si>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</si>
  <si>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</si>
  <si>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</si>
  <si>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</si>
  <si>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</si>
  <si>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</si>
  <si>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</si>
  <si>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</si>
  <si>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</si>
  <si>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</si>
  <si>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</si>
  <si>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</si>
  <si>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</si>
  <si>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</si>
  <si>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</si>
  <si>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</si>
  <si>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</si>
  <si>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</si>
  <si>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</si>
  <si>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</si>
  <si>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</si>
  <si>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</si>
  <si>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</si>
  <si>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</si>
  <si>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</si>
  <si>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</si>
  <si>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</si>
  <si>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</si>
  <si>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</si>
  <si>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</si>
  <si>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</si>
  <si>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</si>
  <si>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</si>
  <si>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</si>
  <si>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</si>
  <si>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</si>
  <si>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</si>
  <si>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</si>
  <si>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</si>
  <si>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</si>
  <si>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</si>
  <si>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</si>
  <si>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</si>
  <si>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</si>
  <si>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</si>
  <si>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</si>
  <si>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</si>
  <si>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</si>
  <si>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</si>
  <si>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</si>
  <si>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</si>
  <si>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</si>
  <si>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</si>
  <si>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</si>
  <si>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</si>
  <si>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</si>
  <si>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</si>
  <si>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</si>
  <si>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</si>
  <si>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</si>
  <si>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</si>
  <si>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</si>
  <si>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</si>
  <si>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</si>
  <si>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</si>
  <si>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</si>
  <si>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</si>
  <si>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</si>
  <si>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</si>
  <si>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</si>
  <si>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</si>
  <si>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</si>
  <si>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</si>
  <si>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</si>
  <si>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</si>
  <si>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</si>
  <si>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</si>
  <si>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</si>
  <si>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</si>
  <si>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</si>
  <si>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</si>
  <si>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</si>
  <si>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</si>
  <si>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</si>
  <si>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</si>
  <si>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</si>
  <si>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</si>
  <si>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</si>
  <si>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</si>
  <si>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</si>
  <si>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</si>
  <si>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</si>
  <si>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</si>
  <si>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</si>
  <si>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</si>
  <si>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</si>
  <si>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</si>
  <si>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</si>
  <si>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</si>
  <si>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</si>
  <si>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</si>
  <si>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</si>
  <si>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</si>
  <si>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</si>
  <si>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</si>
  <si>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</si>
  <si>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</si>
  <si>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</si>
  <si>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</si>
  <si>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</si>
  <si>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</si>
  <si>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</si>
  <si>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</si>
  <si>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</si>
  <si>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</si>
  <si>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</si>
  <si>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</si>
  <si>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</si>
  <si>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</si>
  <si>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</si>
  <si>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</si>
  <si>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</si>
  <si>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</si>
  <si>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</si>
  <si>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</si>
  <si>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</si>
  <si>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</si>
  <si>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</si>
  <si>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</si>
  <si>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</si>
  <si>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</si>
  <si>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</si>
  <si>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</si>
  <si>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</si>
  <si>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</si>
  <si>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</si>
  <si>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</si>
  <si>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</si>
  <si>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</si>
  <si>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</si>
  <si>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</si>
  <si>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</si>
  <si>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</si>
  <si>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</si>
  <si>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</si>
  <si>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</si>
  <si>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</si>
  <si>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</si>
  <si>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</si>
  <si>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</si>
  <si>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</si>
  <si>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</si>
  <si>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</si>
  <si>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</si>
  <si>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</si>
  <si>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</si>
  <si>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</si>
  <si>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</si>
  <si>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</si>
  <si>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</si>
  <si>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</si>
  <si>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</si>
  <si>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</si>
  <si>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</si>
  <si>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</si>
  <si>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</si>
  <si>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</si>
  <si>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</si>
  <si>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</si>
  <si>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</si>
  <si>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</si>
  <si>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</si>
  <si>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</si>
  <si>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</si>
  <si>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</si>
  <si>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</si>
  <si>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</si>
  <si>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</si>
  <si>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</si>
  <si>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</si>
  <si>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</si>
  <si>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</si>
  <si>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</si>
  <si>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</si>
  <si>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</si>
  <si>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</si>
  <si>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</si>
  <si>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</si>
  <si>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</si>
  <si>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</si>
  <si>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</si>
  <si>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</si>
  <si>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</si>
  <si>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</si>
  <si>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</si>
  <si>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</si>
  <si>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</si>
  <si>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</si>
  <si>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</si>
  <si>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</si>
  <si>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</si>
  <si>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</si>
  <si>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</si>
  <si>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</si>
  <si>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</si>
  <si>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</si>
  <si>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</si>
  <si>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</si>
  <si>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</si>
  <si>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</si>
  <si>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</si>
  <si>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</si>
  <si>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</si>
  <si>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</si>
  <si>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</si>
  <si>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</si>
  <si>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</si>
  <si>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</si>
  <si>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</si>
  <si>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</si>
  <si>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</si>
  <si>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</si>
  <si>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</si>
  <si>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</si>
  <si>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</si>
  <si>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</si>
  <si>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</si>
  <si>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</si>
  <si>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</si>
  <si>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</si>
  <si>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</si>
  <si>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</si>
  <si>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</si>
  <si>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</si>
  <si>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</si>
  <si>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</si>
  <si>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</si>
  <si>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</si>
  <si>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</si>
  <si>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</si>
  <si>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</si>
  <si>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</si>
  <si>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</si>
  <si>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</si>
  <si>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</si>
  <si>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</si>
  <si>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</si>
  <si>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</si>
  <si>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</si>
  <si>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</si>
  <si>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</si>
  <si>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</si>
  <si>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</si>
  <si>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</si>
  <si>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</si>
  <si>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</si>
  <si>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</si>
  <si>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</si>
  <si>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</si>
  <si>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</si>
  <si>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</si>
  <si>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</si>
  <si>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</si>
  <si>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</si>
  <si>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</si>
  <si>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</si>
  <si>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</si>
  <si>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</si>
  <si>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</si>
  <si>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</si>
  <si>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</si>
  <si>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</si>
  <si>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</si>
  <si>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</si>
  <si>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</si>
  <si>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</si>
  <si>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</si>
  <si>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</si>
  <si>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</si>
  <si>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</si>
  <si>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</si>
  <si>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</si>
  <si>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</si>
  <si>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</si>
  <si>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</si>
  <si>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</si>
  <si>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</si>
  <si>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</si>
  <si>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</si>
  <si>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</si>
  <si>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</si>
  <si>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</si>
  <si>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</si>
  <si>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</si>
  <si>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</si>
  <si>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</si>
  <si>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</si>
  <si>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</si>
  <si>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</si>
  <si>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</si>
  <si>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</si>
  <si>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</si>
  <si>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</si>
  <si>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</si>
  <si>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</si>
  <si>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</si>
  <si>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</si>
  <si>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</si>
  <si>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</si>
  <si>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</si>
  <si>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</si>
  <si>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</si>
  <si>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</si>
  <si>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</si>
  <si>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</si>
  <si>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</si>
  <si>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</si>
  <si>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</si>
  <si>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</si>
  <si>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</si>
  <si>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</si>
  <si>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</si>
  <si>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</si>
  <si>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</si>
  <si>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</si>
  <si>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</si>
  <si>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</si>
  <si>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</si>
  <si>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</si>
  <si>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</si>
  <si>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</si>
  <si>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</si>
  <si>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</si>
  <si>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</si>
  <si>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</si>
  <si>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</si>
  <si>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</si>
  <si>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</si>
  <si>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</si>
  <si>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</si>
  <si>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</si>
  <si>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</si>
  <si>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</si>
  <si>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</si>
  <si>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</si>
  <si>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</si>
  <si>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</si>
  <si>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</si>
  <si>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</si>
  <si>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</si>
  <si>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</si>
  <si>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</si>
  <si>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</si>
  <si>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</si>
  <si>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</si>
  <si>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</si>
  <si>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</si>
  <si>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</si>
  <si>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</si>
  <si>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</si>
  <si>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</si>
  <si>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</si>
  <si>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</si>
  <si>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</si>
  <si>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</si>
  <si>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</si>
  <si>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</si>
  <si>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</si>
  <si>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</si>
  <si>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</si>
  <si>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</si>
  <si>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</si>
  <si>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</si>
  <si>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</si>
  <si>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</si>
  <si>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</si>
  <si>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</si>
  <si>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</si>
  <si>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</si>
  <si>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</si>
  <si>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</si>
  <si>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</si>
  <si>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</si>
  <si>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</si>
  <si>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</si>
  <si>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</si>
  <si>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</si>
  <si>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</si>
  <si>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</si>
  <si>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</si>
  <si>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</si>
  <si>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</si>
  <si>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</si>
  <si>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</si>
  <si>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</si>
  <si>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</si>
  <si>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</si>
  <si>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</si>
  <si>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</si>
  <si>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</si>
  <si>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</si>
  <si>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</si>
  <si>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</si>
  <si>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</si>
  <si>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</si>
  <si>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</si>
  <si>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</si>
  <si>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</si>
  <si>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</si>
  <si>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</si>
  <si>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</si>
  <si>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</si>
  <si>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</si>
  <si>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</si>
  <si>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</si>
  <si>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</si>
  <si>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</si>
  <si>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</si>
  <si>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</si>
  <si>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</si>
  <si>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</si>
  <si>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</si>
  <si>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</si>
  <si>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</si>
  <si>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</si>
  <si>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</si>
  <si>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</si>
  <si>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</si>
  <si>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</si>
  <si>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</si>
  <si>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</si>
  <si>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</si>
  <si>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</si>
  <si>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</si>
  <si>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</si>
  <si>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</si>
  <si>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</si>
  <si>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</si>
  <si>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</si>
  <si>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</si>
  <si>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</si>
  <si>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</si>
  <si>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</si>
  <si>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</si>
  <si>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</si>
  <si>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</si>
  <si>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</si>
  <si>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</si>
  <si>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</si>
  <si>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</si>
  <si>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</si>
  <si>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</si>
  <si>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</si>
  <si>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</si>
  <si>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</si>
  <si>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</si>
  <si>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</si>
  <si>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</si>
  <si>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</si>
  <si>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</si>
  <si>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</si>
  <si>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</si>
  <si>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</si>
  <si>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</si>
  <si>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</si>
  <si>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</si>
  <si>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</si>
  <si>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</si>
  <si>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</si>
  <si>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</si>
  <si>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</si>
  <si>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</si>
  <si>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</si>
  <si>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</si>
  <si>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</si>
  <si>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</si>
  <si>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</si>
  <si>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</si>
  <si>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</si>
  <si>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</si>
  <si>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</si>
  <si>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</si>
  <si>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</si>
  <si>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</si>
  <si>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</si>
  <si>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</si>
  <si>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</si>
  <si>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</si>
  <si>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</si>
  <si>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</si>
  <si>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</si>
  <si>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</si>
  <si>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</si>
  <si>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</si>
  <si>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</si>
  <si>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</si>
  <si>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</si>
  <si>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</si>
  <si>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</si>
  <si>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</si>
  <si>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</si>
  <si>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</si>
  <si>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</si>
  <si>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</si>
  <si>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</si>
  <si>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</si>
  <si>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</si>
  <si>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</si>
  <si>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</si>
  <si>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</si>
  <si>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</si>
  <si>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</si>
  <si>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</si>
  <si>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</si>
  <si>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</si>
  <si>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</si>
  <si>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</si>
  <si>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</si>
  <si>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</si>
  <si>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</si>
  <si>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</si>
  <si>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</si>
  <si>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</si>
  <si>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</si>
  <si>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</si>
  <si>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</si>
  <si>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</si>
  <si>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</si>
  <si>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</si>
  <si>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</si>
  <si>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</si>
  <si>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</si>
  <si>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</si>
  <si>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</si>
  <si>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</si>
  <si>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</si>
  <si>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</si>
  <si>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</si>
  <si>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</si>
  <si>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</si>
  <si>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</si>
  <si>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</si>
  <si>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</si>
  <si>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</si>
  <si>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</si>
  <si>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</si>
  <si>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</si>
  <si>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</si>
  <si>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</si>
  <si>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</si>
  <si>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</si>
  <si>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</si>
  <si>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</si>
  <si>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</si>
  <si>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</si>
  <si>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</si>
  <si>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</si>
  <si>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</si>
  <si>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</si>
  <si>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</si>
  <si>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</si>
  <si>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</si>
  <si>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</si>
  <si>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</si>
  <si>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</si>
  <si>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</si>
  <si>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</si>
  <si>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</si>
  <si>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</si>
  <si>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</si>
  <si>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</si>
  <si>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</si>
  <si>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</si>
  <si>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</si>
  <si>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</si>
  <si>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</si>
  <si>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</si>
  <si>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</si>
  <si>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</si>
  <si>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</si>
  <si>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</si>
  <si>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</si>
  <si>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</si>
  <si>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</si>
  <si>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</si>
  <si>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</si>
  <si>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</si>
  <si>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</si>
  <si>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</si>
  <si>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</si>
  <si>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</si>
  <si>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</si>
  <si>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</si>
  <si>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</si>
  <si>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</si>
  <si>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</si>
  <si>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</si>
  <si>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</si>
  <si>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</si>
  <si>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</si>
  <si>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</si>
  <si>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</si>
  <si>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</si>
  <si>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</si>
  <si>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</si>
  <si>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</si>
  <si>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</si>
  <si>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</si>
  <si>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</si>
  <si>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</si>
  <si>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</si>
  <si>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</si>
  <si>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</si>
  <si>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</si>
  <si>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</si>
  <si>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</si>
  <si>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</si>
  <si>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</si>
  <si>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</si>
  <si>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</si>
  <si>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</si>
  <si>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</si>
  <si>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</si>
  <si>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</si>
  <si>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</si>
  <si>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</si>
  <si>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</si>
  <si>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</si>
  <si>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</si>
  <si>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</si>
  <si>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</si>
  <si>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</si>
  <si>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</si>
  <si>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</si>
  <si>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</si>
  <si>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</si>
  <si>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</si>
  <si>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</si>
  <si>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</si>
  <si>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</si>
  <si>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</si>
  <si>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</si>
  <si>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</si>
  <si>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</si>
  <si>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</si>
  <si>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</si>
  <si>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</si>
  <si>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</si>
  <si>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</si>
  <si>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</si>
  <si>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</si>
  <si>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</si>
  <si>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</si>
  <si>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</si>
  <si>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</si>
  <si>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</si>
  <si>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</si>
  <si>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</si>
  <si>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</si>
  <si>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</si>
  <si>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</si>
  <si>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</si>
  <si>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</si>
  <si>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</si>
  <si>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</si>
  <si>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</si>
  <si>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</si>
  <si>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</si>
  <si>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</si>
  <si>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</si>
  <si>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</si>
  <si>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</si>
  <si>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</si>
  <si>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</si>
  <si>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</si>
  <si>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</si>
  <si>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</si>
  <si>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</si>
  <si>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</si>
  <si>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</si>
  <si>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</si>
  <si>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</si>
  <si>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</si>
  <si>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</si>
  <si>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</si>
  <si>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</si>
  <si>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</si>
  <si>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</si>
  <si>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</si>
  <si>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</si>
  <si>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</si>
  <si>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</si>
  <si>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</si>
  <si>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</si>
  <si>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</si>
  <si>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</si>
  <si>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</si>
  <si>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</si>
  <si>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</si>
  <si>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</si>
  <si>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</si>
  <si>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</si>
  <si>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</si>
  <si>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</si>
  <si>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</si>
  <si>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</si>
  <si>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</si>
  <si>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</si>
  <si>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</si>
  <si>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</si>
  <si>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</si>
  <si>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</si>
  <si>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</si>
  <si>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</si>
  <si>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</si>
  <si>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</si>
  <si>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</si>
  <si>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</si>
  <si>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</si>
  <si>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</si>
  <si>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</si>
  <si>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</si>
  <si>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</si>
  <si>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</si>
  <si>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</si>
  <si>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</si>
  <si>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</si>
  <si>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</si>
  <si>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</si>
  <si>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</si>
  <si>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</si>
  <si>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</si>
  <si>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</si>
  <si>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</si>
  <si>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</si>
  <si>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</si>
  <si>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</si>
  <si>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</si>
  <si>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</si>
  <si>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</si>
  <si>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</si>
  <si>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</si>
  <si>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</si>
  <si>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</si>
  <si>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</si>
  <si>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</si>
  <si>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</si>
  <si>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</si>
  <si>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</si>
  <si>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</si>
  <si>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</si>
  <si>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</si>
  <si>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</si>
  <si>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</si>
  <si>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</si>
  <si>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</si>
  <si>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</si>
  <si>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</si>
  <si>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</si>
  <si>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</si>
  <si>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</si>
  <si>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</si>
  <si>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</si>
  <si>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</si>
  <si>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</si>
  <si>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</si>
  <si>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</si>
  <si>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</si>
  <si>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</si>
  <si>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</si>
  <si>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</si>
  <si>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</si>
  <si>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</si>
  <si>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</si>
  <si>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</si>
  <si>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</si>
  <si>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</si>
  <si>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</si>
  <si>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</si>
  <si>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</si>
  <si>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</si>
  <si>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</si>
  <si>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</si>
  <si>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</si>
  <si>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</si>
  <si>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</si>
  <si>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</si>
  <si>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</si>
  <si>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</si>
  <si>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</si>
  <si>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</si>
  <si>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</si>
  <si>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</si>
  <si>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</si>
  <si>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</si>
  <si>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</si>
  <si>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</si>
  <si>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</si>
  <si>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</si>
  <si>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</si>
  <si>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</si>
  <si>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</si>
  <si>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</si>
  <si>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</si>
  <si>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</si>
  <si>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</si>
  <si>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</si>
  <si>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</si>
  <si>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</si>
  <si>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</si>
  <si>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</si>
  <si>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</si>
  <si>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</si>
  <si>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</si>
  <si>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</si>
  <si>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</si>
  <si>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</si>
  <si>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</si>
  <si>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</si>
  <si>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</si>
  <si>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</si>
  <si>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</si>
  <si>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</si>
  <si>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</si>
  <si>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</si>
  <si>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</si>
  <si>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</si>
  <si>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</si>
  <si>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</si>
  <si>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</si>
  <si>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</si>
  <si>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</si>
  <si>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</si>
  <si>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</si>
  <si>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</si>
  <si>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</si>
  <si>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</si>
  <si>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</si>
  <si>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</si>
  <si>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</si>
  <si>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</si>
  <si>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</si>
  <si>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</si>
  <si>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</si>
  <si>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</si>
  <si>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</si>
  <si>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</si>
  <si>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</si>
  <si>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</si>
  <si>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</si>
  <si>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</si>
  <si>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</si>
  <si>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</si>
  <si>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</si>
  <si>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</si>
  <si>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</si>
  <si>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</si>
  <si>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</si>
  <si>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</si>
  <si>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</si>
  <si>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</si>
  <si>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</si>
  <si>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</si>
  <si>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</si>
  <si>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</si>
  <si>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</si>
  <si>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</si>
  <si>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</si>
  <si>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</si>
  <si>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</si>
  <si>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</si>
  <si>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</si>
  <si>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</si>
  <si>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</si>
  <si>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</si>
  <si>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</si>
  <si>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</si>
  <si>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</si>
  <si>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</si>
  <si>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</si>
  <si>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</si>
  <si>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</si>
  <si>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</si>
  <si>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</si>
  <si>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</si>
  <si>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</si>
  <si>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</si>
  <si>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</si>
  <si>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</si>
  <si>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</si>
  <si>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</si>
  <si>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</si>
  <si>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</si>
  <si>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</si>
  <si>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</si>
  <si>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</si>
  <si>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</si>
  <si>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</si>
  <si>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</si>
  <si>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</si>
  <si>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</si>
  <si>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</si>
  <si>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</si>
  <si>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</si>
  <si>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</si>
  <si>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</si>
  <si>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</si>
  <si>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</si>
  <si>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</si>
  <si>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</si>
  <si>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</si>
  <si>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</si>
  <si>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</si>
  <si>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</si>
  <si>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</si>
  <si>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</si>
  <si>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</si>
  <si>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</si>
  <si>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</si>
  <si>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</si>
  <si>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</si>
  <si>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</si>
  <si>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</si>
  <si>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</si>
  <si>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</si>
  <si>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</si>
  <si>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</si>
  <si>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</si>
  <si>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</si>
  <si>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</si>
  <si>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</si>
  <si>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</si>
  <si>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</si>
  <si>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</si>
  <si>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</si>
  <si>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</si>
  <si>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</si>
  <si>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</si>
  <si>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</si>
  <si>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</si>
  <si>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</si>
  <si>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</si>
  <si>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</si>
  <si>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</si>
  <si>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</si>
  <si>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</si>
  <si>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</si>
  <si>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</si>
  <si>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</si>
  <si>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</si>
  <si>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</si>
  <si>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</si>
  <si>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</si>
  <si>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</si>
  <si>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</si>
  <si>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</si>
  <si>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</si>
  <si>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</si>
  <si>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</si>
  <si>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</si>
  <si>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</si>
  <si>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</si>
  <si>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</si>
  <si>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</si>
  <si>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</si>
  <si>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</si>
  <si>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</si>
  <si>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</si>
  <si>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</si>
  <si>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</si>
  <si>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</si>
  <si>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</si>
  <si>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</si>
  <si>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</si>
  <si>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</si>
  <si>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</si>
  <si>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</si>
  <si>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</si>
  <si>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</si>
  <si>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</si>
  <si>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</si>
  <si>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</si>
  <si>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</si>
  <si>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</si>
  <si>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</si>
  <si>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</si>
  <si>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</si>
  <si>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</si>
  <si>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</si>
  <si>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</si>
  <si>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</si>
  <si>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</si>
  <si>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</si>
  <si>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</si>
  <si>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</si>
  <si>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</si>
  <si>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</si>
  <si>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</si>
  <si>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</si>
  <si>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</si>
  <si>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</si>
  <si>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</si>
  <si>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</si>
  <si>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</si>
  <si>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</si>
  <si>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</si>
  <si>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</si>
  <si>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</si>
  <si>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</si>
  <si>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</si>
  <si>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</si>
  <si>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</si>
  <si>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</si>
  <si>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</si>
  <si>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</si>
  <si>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</si>
  <si>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</si>
  <si>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</si>
  <si>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</si>
  <si>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</si>
  <si>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</si>
  <si>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</si>
  <si>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</si>
  <si>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</si>
  <si>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</si>
  <si>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</si>
  <si>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</si>
  <si>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</si>
  <si>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</si>
  <si>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</si>
  <si>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</si>
  <si>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</si>
  <si>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</si>
  <si>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</si>
  <si>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</si>
  <si>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</si>
  <si>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</si>
  <si>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</si>
  <si>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</si>
  <si>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</si>
  <si>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</si>
  <si>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</si>
  <si>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</si>
  <si>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</si>
  <si>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</si>
  <si>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</si>
  <si>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</si>
  <si>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</si>
  <si>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</si>
  <si>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</si>
  <si>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</si>
  <si>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</si>
  <si>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</si>
  <si>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</si>
  <si>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</si>
  <si>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</si>
  <si>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</si>
  <si>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</si>
  <si>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</si>
  <si>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</si>
  <si>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</si>
  <si>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</si>
  <si>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</si>
  <si>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</si>
  <si>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</si>
  <si>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</si>
  <si>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</si>
  <si>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</si>
  <si>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</si>
  <si>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</si>
  <si>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</si>
  <si>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</si>
  <si>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</si>
  <si>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</si>
  <si>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</si>
  <si>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</si>
  <si>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</si>
  <si>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</si>
  <si>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</si>
  <si>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</si>
  <si>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</si>
  <si>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</si>
  <si>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</si>
  <si>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</si>
  <si>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</si>
  <si>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</si>
  <si>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</si>
  <si>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</si>
  <si>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</si>
  <si>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</si>
  <si>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</si>
  <si>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</si>
  <si>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</si>
  <si>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</si>
  <si>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</si>
  <si>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</si>
  <si>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</si>
  <si>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</si>
  <si>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</si>
  <si>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</si>
  <si>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</si>
  <si>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</si>
  <si>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</si>
  <si>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</si>
  <si>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</si>
  <si>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</si>
  <si>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</si>
  <si>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</si>
  <si>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</si>
  <si>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</si>
  <si>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</si>
  <si>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</si>
  <si>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</si>
  <si>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</si>
  <si>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</si>
  <si>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</si>
  <si>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</si>
  <si>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</si>
  <si>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</si>
  <si>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</si>
  <si>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</si>
  <si>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</si>
  <si>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</si>
  <si>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</si>
  <si>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</si>
  <si>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</si>
  <si>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</si>
  <si>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</si>
  <si>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</si>
  <si>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</si>
  <si>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</si>
  <si>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</si>
  <si>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</si>
  <si>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</si>
  <si>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</si>
  <si>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</si>
  <si>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</si>
  <si>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</si>
  <si>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</si>
  <si>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</si>
  <si>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</si>
  <si>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</si>
  <si>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</si>
  <si>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</si>
  <si>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</si>
  <si>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</si>
  <si>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</si>
  <si>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</si>
  <si>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</si>
  <si>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</si>
  <si>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</si>
  <si>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</si>
  <si>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</si>
  <si>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</si>
  <si>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</si>
  <si>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</si>
  <si>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</si>
  <si>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</si>
  <si>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</si>
  <si>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</si>
  <si>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</si>
  <si>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</si>
  <si>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</si>
  <si>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</si>
  <si>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</si>
  <si>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</si>
  <si>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</si>
  <si>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</si>
  <si>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</si>
  <si>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</si>
  <si>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</si>
  <si>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</si>
  <si>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</si>
  <si>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</si>
  <si>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</si>
  <si>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</si>
  <si>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</si>
  <si>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</si>
  <si>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</si>
  <si>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</si>
  <si>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</si>
  <si>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</si>
  <si>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</si>
  <si>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</si>
  <si>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</si>
  <si>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</si>
  <si>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</si>
  <si>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</si>
  <si>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</si>
  <si>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</si>
  <si>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</si>
  <si>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</si>
  <si>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</si>
  <si>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</si>
  <si>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</si>
  <si>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</si>
  <si>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</si>
  <si>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</si>
  <si>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</si>
  <si>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</si>
  <si>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</si>
  <si>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</si>
  <si>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</si>
  <si>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</si>
  <si>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</si>
  <si>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</si>
  <si>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</si>
  <si>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</si>
  <si>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</si>
  <si>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</si>
  <si>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</si>
  <si>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</si>
  <si>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</si>
  <si>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</si>
  <si>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</si>
  <si>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</si>
  <si>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</si>
  <si>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</si>
  <si>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</si>
  <si>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</si>
  <si>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</si>
  <si>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</si>
  <si>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</si>
  <si>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</si>
  <si>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</si>
  <si>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</si>
  <si>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</si>
  <si>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</si>
  <si>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</si>
  <si>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</si>
  <si>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</si>
  <si>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</si>
  <si>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</si>
  <si>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</si>
  <si>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</si>
  <si>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</si>
  <si>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</si>
  <si>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</si>
  <si>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</si>
  <si>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</si>
  <si>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</si>
  <si>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</si>
  <si>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</si>
  <si>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</si>
  <si>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</si>
  <si>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</si>
  <si>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</si>
  <si>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</si>
  <si>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</si>
  <si>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</si>
  <si>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</si>
  <si>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</si>
  <si>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</si>
  <si>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</si>
  <si>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</si>
  <si>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</si>
  <si>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</si>
  <si>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</si>
  <si>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</si>
  <si>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</si>
  <si>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</si>
  <si>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</si>
  <si>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</si>
  <si>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</si>
  <si>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</si>
  <si>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</si>
  <si>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</si>
  <si>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</si>
  <si>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</si>
  <si>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</si>
  <si>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</si>
  <si>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</si>
  <si>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</si>
  <si>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</si>
  <si>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</si>
  <si>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</si>
  <si>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</si>
  <si>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</si>
  <si>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</si>
  <si>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</si>
  <si>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</si>
  <si>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</si>
  <si>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</si>
  <si>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</si>
  <si>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</si>
  <si>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</si>
  <si>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</si>
  <si>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</si>
  <si>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</si>
  <si>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</si>
  <si>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</si>
  <si>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</si>
  <si>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</si>
  <si>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</si>
  <si>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</si>
  <si>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</si>
  <si>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</si>
  <si>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</si>
  <si>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</si>
  <si>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</si>
  <si>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</si>
  <si>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</si>
  <si>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</si>
  <si>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</si>
  <si>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</si>
  <si>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</si>
  <si>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</si>
  <si>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</si>
  <si>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</si>
  <si>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</si>
  <si>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</si>
  <si>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</si>
  <si>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</si>
  <si>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</si>
  <si>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</si>
  <si>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</si>
  <si>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</si>
  <si>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</si>
  <si>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</si>
  <si>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</si>
  <si>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</si>
  <si>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</si>
  <si>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</si>
  <si>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</si>
  <si>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</si>
  <si>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</si>
  <si>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</si>
  <si>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</si>
  <si>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</si>
  <si>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</si>
  <si>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</si>
  <si>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</si>
  <si>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</si>
  <si>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</si>
  <si>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</si>
  <si>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</si>
  <si>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</si>
  <si>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</si>
  <si>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</si>
  <si>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</si>
  <si>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</si>
  <si>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</si>
  <si>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</si>
  <si>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</si>
  <si>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</si>
  <si>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</si>
  <si>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</si>
  <si>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</si>
  <si>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</si>
  <si>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</si>
  <si>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</si>
  <si>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</si>
  <si>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</si>
  <si>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</si>
  <si>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</si>
  <si>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</si>
  <si>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</si>
  <si>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</si>
  <si>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</si>
  <si>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</si>
  <si>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</si>
  <si>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</si>
  <si>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</si>
  <si>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</si>
  <si>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</si>
  <si>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</si>
  <si>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</si>
  <si>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</si>
  <si>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</si>
  <si>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</si>
  <si>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</si>
  <si>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</si>
  <si>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</si>
  <si>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</si>
  <si>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</si>
  <si>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</si>
  <si>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</si>
  <si>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</si>
  <si>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</si>
  <si>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</si>
  <si>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</si>
  <si>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</si>
  <si>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</si>
  <si>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</si>
  <si>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</si>
  <si>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</si>
  <si>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</si>
  <si>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</si>
  <si>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</si>
  <si>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</si>
  <si>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</si>
  <si>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</si>
  <si>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</si>
  <si>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</si>
  <si>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</si>
  <si>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</si>
  <si>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</si>
  <si>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</si>
  <si>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</si>
  <si>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</si>
  <si>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</si>
  <si>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</si>
  <si>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</si>
  <si>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</si>
  <si>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</si>
  <si>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</si>
  <si>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</si>
  <si>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</si>
  <si>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</si>
  <si>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</si>
  <si>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</si>
  <si>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</si>
  <si>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</si>
  <si>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</si>
  <si>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</si>
  <si>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</si>
  <si>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</si>
  <si>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</si>
  <si>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</si>
  <si>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</si>
  <si>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</si>
  <si>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</si>
  <si>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</si>
  <si>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</si>
  <si>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</si>
  <si>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</si>
  <si>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</si>
  <si>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</si>
  <si>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</si>
  <si>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</si>
  <si>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</si>
  <si>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</si>
  <si>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</si>
  <si>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</si>
  <si>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</si>
  <si>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</si>
  <si>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</si>
  <si>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</si>
  <si>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</si>
  <si>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</si>
  <si>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</si>
  <si>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</si>
  <si>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</si>
  <si>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</si>
  <si>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</si>
  <si>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</si>
  <si>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</si>
  <si>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</si>
  <si>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</si>
  <si>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</si>
  <si>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</si>
  <si>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</si>
  <si>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</si>
  <si>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</si>
  <si>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</si>
  <si>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</si>
  <si>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</si>
  <si>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</si>
  <si>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</si>
  <si>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</si>
  <si>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</si>
  <si>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</si>
  <si>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</si>
  <si>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</si>
  <si>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</si>
  <si>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</si>
  <si>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</si>
  <si>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</si>
  <si>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</si>
  <si>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</si>
  <si>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</si>
  <si>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</si>
  <si>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</si>
  <si>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</si>
  <si>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</si>
  <si>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</si>
  <si>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</si>
  <si>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</si>
  <si>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</si>
  <si>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</si>
  <si>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</si>
  <si>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</si>
  <si>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</si>
  <si>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</si>
  <si>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</si>
  <si>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</si>
  <si>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</si>
  <si>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</si>
  <si>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</si>
  <si>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</si>
  <si>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</si>
  <si>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</si>
  <si>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</si>
  <si>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</si>
  <si>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</si>
  <si>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</si>
  <si>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</si>
  <si>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</si>
  <si>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</si>
  <si>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</si>
  <si>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</si>
  <si>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</si>
  <si>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</si>
  <si>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</si>
  <si>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</si>
  <si>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</si>
  <si>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</si>
  <si>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</si>
  <si>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</si>
  <si>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</si>
  <si>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</si>
  <si>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</si>
  <si>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</si>
  <si>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</si>
  <si>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</si>
  <si>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</si>
  <si>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</si>
  <si>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</si>
  <si>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</si>
  <si>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</si>
  <si>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</si>
  <si>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</si>
  <si>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</si>
  <si>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</si>
  <si>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</si>
  <si>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</si>
  <si>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</si>
  <si>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</si>
  <si>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</si>
  <si>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</si>
  <si>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</si>
  <si>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</si>
  <si>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</si>
  <si>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</si>
  <si>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</si>
  <si>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</si>
  <si>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</si>
  <si>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</si>
  <si>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</si>
  <si>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</si>
  <si>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</si>
  <si>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</si>
  <si>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</si>
  <si>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</si>
  <si>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</si>
  <si>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</si>
  <si>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</si>
  <si>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</si>
  <si>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</si>
  <si>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</si>
  <si>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</si>
  <si>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</si>
  <si>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</si>
  <si>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</si>
  <si>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</si>
  <si>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</si>
  <si>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</si>
  <si>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</si>
  <si>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</si>
  <si>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</si>
  <si>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</si>
  <si>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</si>
  <si>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</si>
  <si>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</si>
  <si>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</si>
  <si>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</si>
  <si>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</si>
  <si>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</si>
  <si>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</si>
  <si>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</si>
  <si>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</si>
  <si>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</si>
  <si>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</si>
  <si>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</si>
  <si>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</si>
  <si>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</si>
  <si>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</si>
  <si>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</si>
  <si>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</si>
  <si>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</si>
  <si>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</si>
  <si>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</si>
  <si>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</si>
  <si>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</si>
  <si>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</si>
  <si>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</si>
  <si>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</si>
  <si>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</si>
  <si>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</si>
  <si>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</si>
  <si>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</si>
  <si>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</si>
  <si>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</si>
  <si>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</si>
  <si>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</si>
  <si>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</si>
  <si>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</si>
  <si>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</si>
  <si>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</si>
  <si>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</si>
  <si>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</si>
  <si>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</si>
  <si>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</si>
  <si>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</si>
  <si>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</si>
  <si>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</si>
  <si>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</si>
  <si>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</si>
  <si>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</si>
  <si>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</si>
  <si>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</si>
  <si>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</si>
  <si>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</si>
  <si>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</si>
  <si>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</si>
  <si>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</si>
  <si>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</si>
  <si>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</si>
  <si>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</si>
  <si>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</si>
  <si>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</si>
  <si>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</si>
  <si>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</si>
  <si>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</si>
  <si>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</si>
  <si>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</si>
  <si>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</si>
  <si>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</si>
  <si>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</si>
  <si>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</si>
  <si>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</si>
  <si>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</si>
  <si>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</si>
  <si>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</si>
  <si>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</si>
  <si>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</si>
  <si>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</si>
  <si>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</si>
  <si>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</si>
  <si>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</si>
  <si>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</si>
  <si>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</si>
  <si>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</si>
  <si>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</si>
  <si>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</si>
  <si>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</si>
  <si>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</si>
  <si>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</si>
  <si>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</si>
  <si>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</si>
  <si>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</si>
  <si>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</si>
  <si>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</si>
  <si>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</si>
  <si>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</si>
  <si>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</si>
  <si>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</si>
  <si>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</si>
  <si>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</si>
  <si>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</si>
  <si>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</si>
  <si>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</si>
  <si>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</si>
  <si>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</si>
  <si>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</si>
  <si>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</si>
  <si>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</si>
  <si>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</si>
  <si>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</si>
  <si>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</si>
  <si>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</si>
  <si>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</si>
  <si>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</si>
  <si>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</si>
  <si>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</si>
  <si>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</si>
  <si>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</si>
  <si>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</si>
  <si>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</si>
  <si>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</si>
  <si>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</si>
  <si>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</si>
  <si>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</si>
  <si>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</si>
  <si>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</si>
  <si>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</si>
  <si>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</si>
  <si>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</si>
  <si>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</si>
  <si>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</si>
  <si>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</si>
  <si>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</si>
  <si>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</si>
  <si>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</si>
  <si>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</si>
  <si>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</si>
  <si>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</si>
  <si>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</si>
  <si>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</si>
  <si>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</si>
  <si>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</si>
  <si>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</si>
  <si>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</si>
  <si>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</si>
  <si>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</si>
  <si>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</si>
  <si>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</si>
  <si>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</si>
  <si>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</si>
  <si>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</si>
  <si>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</si>
  <si>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</si>
  <si>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</si>
  <si>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</si>
  <si>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</si>
  <si>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</si>
  <si>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</si>
  <si>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</si>
  <si>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</si>
  <si>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</si>
  <si>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</si>
  <si>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</si>
  <si>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</si>
  <si>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</si>
  <si>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</si>
  <si>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</si>
  <si>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</si>
  <si>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</si>
  <si>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</si>
  <si>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</si>
  <si>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</si>
  <si>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</si>
  <si>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</si>
  <si>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</si>
  <si>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</si>
  <si>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</si>
  <si>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</si>
  <si>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</si>
  <si>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</si>
  <si>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</si>
  <si>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</si>
  <si>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</si>
  <si>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</si>
  <si>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</si>
  <si>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</si>
  <si>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</si>
  <si>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</si>
  <si>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</si>
  <si>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</si>
  <si>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</si>
  <si>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</si>
  <si>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</si>
  <si>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</si>
  <si>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</si>
  <si>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</si>
  <si>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</si>
  <si>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</si>
  <si>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</si>
  <si>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</si>
  <si>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</si>
  <si>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</si>
  <si>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</si>
  <si>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</si>
  <si>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</si>
  <si>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</si>
  <si>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</si>
  <si>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</si>
  <si>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</si>
  <si>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</si>
  <si>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</si>
  <si>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</si>
  <si>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</si>
  <si>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</si>
  <si>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</si>
  <si>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</si>
  <si>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food</t>
  </si>
  <si>
    <t>games</t>
  </si>
  <si>
    <t>journalism</t>
  </si>
  <si>
    <t>music</t>
  </si>
  <si>
    <t>photography</t>
  </si>
  <si>
    <t>publishing</t>
  </si>
  <si>
    <t>technology</t>
  </si>
  <si>
    <t>theater</t>
  </si>
  <si>
    <t>Grand Total</t>
  </si>
  <si>
    <t>(All)</t>
  </si>
  <si>
    <t>Column Labels</t>
  </si>
  <si>
    <t>Count of outcome</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</si>
  <si>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</si>
  <si>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</si>
  <si>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</si>
  <si>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</si>
  <si>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</si>
  <si>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</si>
  <si>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</si>
  <si>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</si>
  <si>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</si>
  <si>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</si>
  <si>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</si>
  <si>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</si>
  <si>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</si>
  <si>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</si>
  <si>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</si>
  <si>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</si>
  <si>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</si>
  <si>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</si>
  <si>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</si>
  <si>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</si>
  <si>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</si>
  <si>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</si>
  <si>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</si>
  <si>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</si>
  <si>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</si>
  <si>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</si>
  <si>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</si>
  <si>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</si>
  <si>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</si>
  <si>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</si>
  <si>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</si>
  <si>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</si>
  <si>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</si>
  <si>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</si>
  <si>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</si>
  <si>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</si>
  <si>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</si>
  <si>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</si>
  <si>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</si>
  <si>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</si>
  <si>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</si>
  <si>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</si>
  <si>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</si>
  <si>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Date Created Convertion</t>
  </si>
  <si>
    <t>Aug</t>
  </si>
  <si>
    <t>Sep</t>
  </si>
  <si>
    <t>Oct</t>
  </si>
  <si>
    <t>Nov</t>
  </si>
  <si>
    <t>Dec</t>
  </si>
  <si>
    <t>Jan</t>
  </si>
  <si>
    <t>Feb</t>
  </si>
  <si>
    <t>Mar</t>
  </si>
  <si>
    <t>Apr</t>
  </si>
  <si>
    <t>May</t>
  </si>
  <si>
    <t>Jun</t>
  </si>
  <si>
    <t>Jul</t>
  </si>
  <si>
    <t>Date Ended Convertion</t>
  </si>
  <si>
    <t>Years</t>
  </si>
  <si>
    <t>(Multiple Items)</t>
  </si>
  <si>
    <t>Count of Category and Sub-Category</t>
  </si>
  <si>
    <t>2009</t>
  </si>
  <si>
    <t>2012</t>
  </si>
  <si>
    <t>2010</t>
  </si>
  <si>
    <t>2011</t>
  </si>
  <si>
    <t>2013</t>
  </si>
  <si>
    <t>2014</t>
  </si>
  <si>
    <t>2015</t>
  </si>
  <si>
    <t>2016</t>
  </si>
  <si>
    <t>2017</t>
  </si>
  <si>
    <t>2015 is the biggest year.</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</si>
  <si>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</si>
  <si>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</si>
  <si>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</si>
  <si>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</si>
  <si>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</si>
  <si>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</si>
  <si>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</si>
  <si>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</si>
  <si>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</si>
  <si>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</si>
  <si>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</si>
  <si>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</si>
  <si>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</si>
  <si>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</si>
  <si>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</si>
  <si>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Number Canceled</t>
  </si>
  <si>
    <t>Total Projects</t>
  </si>
  <si>
    <t>Pecentage Successful</t>
  </si>
  <si>
    <t>Percentage Failed</t>
  </si>
  <si>
    <t>Pecentage Canceled</t>
  </si>
  <si>
    <t>Sum of goal</t>
  </si>
  <si>
    <t>Sum of pledged</t>
  </si>
  <si>
    <t>Overall, technology got the biggest money, and games and technology got the money much more than their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</si>
</sst>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mm/dd/yy;@"/>
    <numFmt numFmtId="166"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1" applyNumberFormat="1" applyFont="1"/>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166" fontId="1" fillId="0" borderId="0" xfId="0" applyNumberFormat="1" applyFont="1"/>
    <xf numFmtId="166" fontId="0" fillId="0" borderId="0" xfId="0" applyNumberFormat="1"/>
    <xf numFmtId="166" fontId="1" fillId="0" borderId="0" xfId="0" applyNumberFormat="1" applyFont="1" applyAlignment="1">
      <alignment horizontal="center"/>
    </xf>
    <xf numFmtId="9" fontId="0" fillId="0" borderId="0" xfId="2" applyFont="1"/>
  </cellXfs>
  <cellStyles count="3">
    <cellStyle name="Comma" xfId="1" builtinId="3"/>
    <cellStyle name="Normal" xfId="0" builtinId="0"/>
    <cellStyle name="Percent" xfId="2" builtinId="5"/>
  </cellStyles>
  <dxfs count="5">
    <dxf>
      <font>
        <color theme="1"/>
      </font>
      <fill>
        <patternFill>
          <bgColor rgb="FF00B050"/>
        </patternFill>
      </fill>
    </dxf>
    <dxf>
      <font>
        <color theme="1"/>
      </font>
      <fill>
        <patternFill>
          <bgColor rgb="FFFF0000"/>
        </patternFill>
      </fill>
    </dxf>
    <dxf>
      <font>
        <color theme="1"/>
      </font>
      <fill>
        <patternFill>
          <bgColor rgb="FFFFFF00"/>
        </patternFill>
      </fill>
    </dxf>
    <dxf>
      <font>
        <color theme="1"/>
      </font>
      <fill>
        <patternFill>
          <bgColor rgb="FFFFFF00"/>
        </patternFill>
      </fill>
    </dxf>
    <dxf>
      <font>
        <color theme="1"/>
      </font>
      <fill>
        <patternFill>
          <bgColor rgb="FF00B0F0"/>
        </patternFill>
      </fill>
    </dxf>
  </dxfs>
  <tableStyles count="0" defaultTableStyle="TableStyleMedium2" defaultPivotStyle="PivotStyleLight16"/>
  <colors>
    <mruColors>
      <color rgb="FFFFC6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theme" Target="theme/theme1.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[StarterBook.xlsx]Fig1!PivotTable1</c:name>
    <c:fmtId val="1"/>
  </c:pivotSource>
  <c:chart>
    <c:autoTitleDeleted val="0"/>
    <c:pivotFmts>
      <c:pivotFmt>
        <c:idx val="0"/>
        <c:spPr>
          <a:solidFill>
            <a:srgbClr val="FFC603"/>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6">
              <a:lumMod val="75000"/>
            </a:schemeClr>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manualLayout>
          <c:layoutTarget val="inner"/>
          <c:xMode val="edge"/>
          <c:yMode val="edge"/>
          <c:x val="0.12688928511595626"/>
          <c:y val="0.14040307980892969"/>
          <c:w val="0.7860741254679231"/>
          <c:h val="0.77262986561308811"/>
        </c:manualLayout>
      </c:layout>
      <c:barChart>
        <c:barDir val="col"/>
        <c:grouping val="stacked"/>
        <c:varyColors val="0"/>
        <c:ser>
          <c:idx val="0"/>
          <c:order val="0"/>
          <c:tx>
            <c:strRef>
              <c:f>'Fig1'!$B$4:$B$5</c:f>
              <c:strCache>
                <c:ptCount val="1"/>
                <c:pt idx="0">
                  <c:v>successful</c:v>
                </c:pt>
              </c:strCache>
            </c:strRef>
          </c:tx>
          <c:spPr>
            <a:solidFill>
              <a:schemeClr val="accent6"/>
            </a:solidFill>
            <a:ln>
              <a:noFill/>
            </a:ln>
            <a:effectLst/>
          </c:spPr>
          <c:invertIfNegative val="0"/>
          <c:cat>
            <c:strRef>
              <c:f>'Fig1'!$A$6:$A$15</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'Fig1'!$B$6:$B$15</c:f>
              <c:numCache>
                <c:formatCode>General</c:formatCode>
                <c:ptCount val="9"/>
                <c:pt idx="1">
                  <c:v>34</c:v>
                </c:pt>
                <c:pt idx="2">
                  <c:v>103</c:v>
                </c:pt>
                <c:pt idx="3">
                  <c:v>80</c:v>
                </c:pt>
                <c:pt idx="4">
                  <c:v>80</c:v>
                </c:pt>
                <c:pt idx="5">
                  <c:v>300</c:v>
                </c:pt>
                <c:pt idx="6">
                  <c:v>209</c:v>
                </c:pt>
                <c:pt idx="7">
                  <c:v>540</c:v>
                </c:pt>
                <c:pt idx="8">
                  <c:v>839</c:v>
                </c:pt>
              </c:numCache>
            </c:numRef>
          </c:val>
          <c:extLst>
            <c:ext xmlns:c16="http://schemas.microsoft.com/office/drawing/2014/chart" uri="{C3380CC4-5D6E-409C-BE32-E72D297353CC}">
              <c16:uniqueId val="{00000000-4FC8-B44A-A0CF-A150C29B397C}"/>
            </c:ext>
          </c:extLst>
        </c:ser>
        <c:ser>
          <c:idx val="1"/>
          <c:order val="1"/>
          <c:tx>
            <c:strRef>
              <c:f>'Fig1'!$C$4:$C$5</c:f>
              <c:strCache>
                <c:ptCount val="1"/>
                <c:pt idx="0">
                  <c:v>live</c:v>
                </c:pt>
              </c:strCache>
            </c:strRef>
          </c:tx>
          <c:spPr>
            <a:solidFill>
              <a:schemeClr val="accent6">
                <a:lumMod val="75000"/>
              </a:schemeClr>
            </a:solidFill>
            <a:ln>
              <a:noFill/>
            </a:ln>
            <a:effectLst/>
          </c:spPr>
          <c:invertIfNegative val="0"/>
          <c:cat>
            <c:strRef>
              <c:f>'Fig1'!$A$6:$A$15</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'Fig1'!$C$6:$C$15</c:f>
              <c:numCache>
                <c:formatCode>General</c:formatCode>
                <c:ptCount val="9"/>
                <c:pt idx="1">
                  <c:v>6</c:v>
                </c:pt>
                <c:pt idx="7">
                  <c:v>20</c:v>
                </c:pt>
                <c:pt idx="8">
                  <c:v>24</c:v>
                </c:pt>
              </c:numCache>
            </c:numRef>
          </c:val>
          <c:extLst>
            <c:ext xmlns:c16="http://schemas.microsoft.com/office/drawing/2014/chart" uri="{C3380CC4-5D6E-409C-BE32-E72D297353CC}">
              <c16:uniqueId val="{00000001-AB64-FA48-9BC0-D1C45DCF35B0}"/>
            </c:ext>
          </c:extLst>
        </c:ser>
        <c:ser>
          <c:idx val="2"/>
          <c:order val="2"/>
          <c:tx>
            <c:strRef>
              <c:f>'Fig1'!$D$4:$D$5</c:f>
              <c:strCache>
                <c:ptCount val="1"/>
                <c:pt idx="0">
                  <c:v>failed</c:v>
                </c:pt>
              </c:strCache>
            </c:strRef>
          </c:tx>
          <c:spPr>
            <a:solidFill>
              <a:schemeClr val="accent5"/>
            </a:solidFill>
            <a:ln>
              <a:noFill/>
            </a:ln>
            <a:effectLst/>
          </c:spPr>
          <c:invertIfNegative val="0"/>
          <c:cat>
            <c:strRef>
              <c:f>'Fig1'!$A$6:$A$15</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'Fig1'!$D$6:$D$15</c:f>
              <c:numCache>
                <c:formatCode>General</c:formatCode>
                <c:ptCount val="9"/>
                <c:pt idx="1">
                  <c:v>140</c:v>
                </c:pt>
                <c:pt idx="2">
                  <c:v>117</c:v>
                </c:pt>
                <c:pt idx="3">
                  <c:v>140</c:v>
                </c:pt>
                <c:pt idx="4">
                  <c:v>127</c:v>
                </c:pt>
                <c:pt idx="5">
                  <c:v>180</c:v>
                </c:pt>
                <c:pt idx="6">
                  <c:v>213</c:v>
                </c:pt>
                <c:pt idx="7">
                  <c:v>120</c:v>
                </c:pt>
                <c:pt idx="8">
                  <c:v>493</c:v>
                </c:pt>
              </c:numCache>
            </c:numRef>
          </c:val>
          <c:extLst>
            <c:ext xmlns:c16="http://schemas.microsoft.com/office/drawing/2014/chart" uri="{C3380CC4-5D6E-409C-BE32-E72D297353CC}">
              <c16:uniqueId val="{00000002-AB64-FA48-9BC0-D1C45DCF35B0}"/>
            </c:ext>
          </c:extLst>
        </c:ser>
        <c:ser>
          <c:idx val="3"/>
          <c:order val="3"/>
          <c:tx>
            <c:strRef>
              <c:f>'Fig1'!$E$4:$E$5</c:f>
              <c:strCache>
                <c:ptCount val="1"/>
                <c:pt idx="0">
                  <c:v>canceled</c:v>
                </c:pt>
              </c:strCache>
            </c:strRef>
          </c:tx>
          <c:spPr>
            <a:solidFill>
              <a:srgbClr val="FFC603"/>
            </a:solidFill>
            <a:ln>
              <a:noFill/>
            </a:ln>
            <a:effectLst/>
          </c:spPr>
          <c:invertIfNegative val="0"/>
          <c:cat>
            <c:strRef>
              <c:f>'Fig1'!$A$6:$A$15</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'Fig1'!$E$6:$E$15</c:f>
              <c:numCache>
                <c:formatCode>General</c:formatCode>
                <c:ptCount val="9"/>
                <c:pt idx="0">
                  <c:v>24</c:v>
                </c:pt>
                <c:pt idx="1">
                  <c:v>20</c:v>
                </c:pt>
                <c:pt idx="4">
                  <c:v>30</c:v>
                </c:pt>
                <c:pt idx="5">
                  <c:v>40</c:v>
                </c:pt>
                <c:pt idx="6">
                  <c:v>178</c:v>
                </c:pt>
                <c:pt idx="7">
                  <c:v>20</c:v>
                </c:pt>
                <c:pt idx="8">
                  <c:v>37</c:v>
                </c:pt>
              </c:numCache>
            </c:numRef>
          </c:val>
          <c:extLst>
            <c:ext xmlns:c16="http://schemas.microsoft.com/office/drawing/2014/chart" uri="{C3380CC4-5D6E-409C-BE32-E72D297353CC}">
              <c16:uniqueId val="{00000003-AB64-FA48-9BC0-D1C45DCF35B0}"/>
            </c:ext>
          </c:extLst>
        </c:ser>
        <c:dLbls>
          <c:showLegendKey val="0"/>
          <c:showVal val="0"/>
          <c:showCatName val="0"/>
          <c:showSerName val="0"/>
          <c:showPercent val="0"/>
          <c:showBubbleSize val="0"/>
        </c:dLbls>
        <c:gapWidth val="150"/>
        <c:overlap val="100"/>
        <c:axId val="75741072"/>
        <c:axId val="75742320"/>
      </c:barChart>
      <c:catAx>
        <c:axId val="7574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2320"/>
        <c:crosses val="autoZero"/>
        <c:auto val="1"/>
        <c:lblAlgn val="ctr"/>
        <c:lblOffset val="100"/>
        <c:noMultiLvlLbl val="0"/>
      </c:catAx>
      <c:valAx>
        <c:axId val="7574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1072"/>
        <c:crosses val="autoZero"/>
        <c:crossBetween val="between"/>
      </c:valAx>
      <c:spPr>
        <a:noFill/>
        <a:ln>
          <a:noFill/>
        </a:ln>
        <a:effectLst/>
      </c:spPr>
    </c:plotArea>
    <c:legend>
      <c:legendPos val="r"/>
      <c:layout>
        <c:manualLayout>
          <c:xMode val="edge"/>
          <c:yMode val="edge"/>
          <c:x val="0.88871579321027494"/>
          <c:y val="0.35114743607579085"/>
          <c:w val="8.2532967953473896E-2"/>
          <c:h val="0.18905948044583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[StarterBook.xlsx]Fig2!PivotTable3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5.7147613154753432E-2"/>
          <c:y val="4.1666666666666664E-2"/>
          <c:w val="0.85480413522718557"/>
          <c:h val="0.77078514599737535"/>
        </c:manualLayout>
      </c:layout>
      <c:barChart>
        <c:barDir val="col"/>
        <c:grouping val="stacked"/>
        <c:varyColors val="0"/>
        <c:ser>
          <c:idx val="0"/>
          <c:order val="0"/>
          <c:tx>
            <c:strRef>
              <c:f>'Fig2'!$B$4:$B$5</c:f>
              <c:strCache>
                <c:ptCount val="1"/>
                <c:pt idx="0">
                  <c:v>successful</c:v>
                </c:pt>
              </c:strCache>
            </c:strRef>
          </c:tx>
          <c:spPr>
            <a:solidFill>
              <a:schemeClr val="accent1"/>
            </a:solidFill>
            <a:ln>
              <a:noFill/>
            </a:ln>
            <a:effectLst/>
          </c:spPr>
          <c:invertIfNegative val="0"/>
          <c:cat>
            <c:strRef>
              <c:f>'Fig2'!$A$6:$A$47</c:f>
              <c:strCache>
                <c:ptCount val="41"/>
                <c:pt idx="0">
                  <c:v>metal</c:v>
                </c:pt>
                <c:pt idx="1">
                  <c:v>world music</c:v>
                </c:pt>
                <c:pt idx="2">
                  <c:v>art books</c:v>
                </c:pt>
                <c:pt idx="3">
                  <c:v>nature</c:v>
                </c:pt>
                <c:pt idx="4">
                  <c:v>gadgets</c:v>
                </c:pt>
                <c:pt idx="5">
                  <c:v>people</c:v>
                </c:pt>
                <c:pt idx="6">
                  <c:v>restaurants</c:v>
                </c:pt>
                <c:pt idx="7">
                  <c:v>places</c:v>
                </c:pt>
                <c:pt idx="8">
                  <c:v>makerspaces</c:v>
                </c:pt>
                <c:pt idx="9">
                  <c:v>radio &amp; podcasts</c:v>
                </c:pt>
                <c:pt idx="10">
                  <c:v>audio</c:v>
                </c:pt>
                <c:pt idx="11">
                  <c:v>small batch</c:v>
                </c:pt>
                <c:pt idx="12">
                  <c:v>mobile games</c:v>
                </c:pt>
                <c:pt idx="13">
                  <c:v>electronic music</c:v>
                </c:pt>
                <c:pt idx="14">
                  <c:v>faith</c:v>
                </c:pt>
                <c:pt idx="15">
                  <c:v>classical music</c:v>
                </c:pt>
                <c:pt idx="16">
                  <c:v>science fiction</c:v>
                </c:pt>
                <c:pt idx="17">
                  <c:v>children's books</c:v>
                </c:pt>
                <c:pt idx="18">
                  <c:v>fiction</c:v>
                </c:pt>
                <c:pt idx="19">
                  <c:v>pop</c:v>
                </c:pt>
                <c:pt idx="20">
                  <c:v>translations</c:v>
                </c:pt>
                <c:pt idx="21">
                  <c:v>nonfiction</c:v>
                </c:pt>
                <c:pt idx="22">
                  <c:v>shorts</c:v>
                </c:pt>
                <c:pt idx="23">
                  <c:v>space exploration</c:v>
                </c:pt>
                <c:pt idx="24">
                  <c:v>jazz</c:v>
                </c:pt>
                <c:pt idx="25">
                  <c:v>television</c:v>
                </c:pt>
                <c:pt idx="26">
                  <c:v>tabletop games</c:v>
                </c:pt>
                <c:pt idx="27">
                  <c:v>drama</c:v>
                </c:pt>
                <c:pt idx="28">
                  <c:v>video games</c:v>
                </c:pt>
                <c:pt idx="29">
                  <c:v>animation</c:v>
                </c:pt>
                <c:pt idx="30">
                  <c:v>hardware</c:v>
                </c:pt>
                <c:pt idx="31">
                  <c:v>musical</c:v>
                </c:pt>
                <c:pt idx="32">
                  <c:v>food trucks</c:v>
                </c:pt>
                <c:pt idx="33">
                  <c:v>photobooks</c:v>
                </c:pt>
                <c:pt idx="34">
                  <c:v>web</c:v>
                </c:pt>
                <c:pt idx="35">
                  <c:v>indie rock</c:v>
                </c:pt>
                <c:pt idx="36">
                  <c:v>documentary</c:v>
                </c:pt>
                <c:pt idx="37">
                  <c:v>spaces</c:v>
                </c:pt>
                <c:pt idx="38">
                  <c:v>wearables</c:v>
                </c:pt>
                <c:pt idx="39">
                  <c:v>rock</c:v>
                </c:pt>
                <c:pt idx="40">
                  <c:v>plays</c:v>
                </c:pt>
              </c:strCache>
            </c:strRef>
          </c:cat>
          <c:val>
            <c:numRef>
              <c:f>'Fig2'!$B$6:$B$47</c:f>
              <c:numCache>
                <c:formatCode>General</c:formatCode>
                <c:ptCount val="41"/>
                <c:pt idx="0">
                  <c:v>20</c:v>
                </c:pt>
                <c:pt idx="8">
                  <c:v>9</c:v>
                </c:pt>
                <c:pt idx="9">
                  <c:v>20</c:v>
                </c:pt>
                <c:pt idx="11">
                  <c:v>34</c:v>
                </c:pt>
                <c:pt idx="13">
                  <c:v>40</c:v>
                </c:pt>
                <c:pt idx="15">
                  <c:v>40</c:v>
                </c:pt>
                <c:pt idx="19">
                  <c:v>40</c:v>
                </c:pt>
                <c:pt idx="21">
                  <c:v>60</c:v>
                </c:pt>
                <c:pt idx="22">
                  <c:v>60</c:v>
                </c:pt>
                <c:pt idx="23">
                  <c:v>40</c:v>
                </c:pt>
                <c:pt idx="25">
                  <c:v>60</c:v>
                </c:pt>
                <c:pt idx="26">
                  <c:v>80</c:v>
                </c:pt>
                <c:pt idx="30">
                  <c:v>140</c:v>
                </c:pt>
                <c:pt idx="31">
                  <c:v>60</c:v>
                </c:pt>
                <c:pt idx="33">
                  <c:v>103</c:v>
                </c:pt>
                <c:pt idx="35">
                  <c:v>140</c:v>
                </c:pt>
                <c:pt idx="36">
                  <c:v>180</c:v>
                </c:pt>
                <c:pt idx="37">
                  <c:v>85</c:v>
                </c:pt>
                <c:pt idx="38">
                  <c:v>20</c:v>
                </c:pt>
                <c:pt idx="39">
                  <c:v>260</c:v>
                </c:pt>
                <c:pt idx="40">
                  <c:v>694</c:v>
                </c:pt>
              </c:numCache>
            </c:numRef>
          </c:val>
          <c:extLst>
            <c:ext xmlns:c16="http://schemas.microsoft.com/office/drawing/2014/chart" uri="{C3380CC4-5D6E-409C-BE32-E72D297353CC}">
              <c16:uniqueId val="{00000000-A6DC-0D45-BE00-AA501AE85CAD}"/>
            </c:ext>
          </c:extLst>
        </c:ser>
        <c:ser>
          <c:idx val="1"/>
          <c:order val="1"/>
          <c:tx>
            <c:strRef>
              <c:f>'Fig2'!$C$4:$C$5</c:f>
              <c:strCache>
                <c:ptCount val="1"/>
                <c:pt idx="0">
                  <c:v>failed</c:v>
                </c:pt>
              </c:strCache>
            </c:strRef>
          </c:tx>
          <c:spPr>
            <a:solidFill>
              <a:schemeClr val="accent2"/>
            </a:solidFill>
            <a:ln>
              <a:noFill/>
            </a:ln>
            <a:effectLst/>
          </c:spPr>
          <c:invertIfNegative val="0"/>
          <c:cat>
            <c:strRef>
              <c:f>'Fig2'!$A$6:$A$47</c:f>
              <c:strCache>
                <c:ptCount val="41"/>
                <c:pt idx="0">
                  <c:v>metal</c:v>
                </c:pt>
                <c:pt idx="1">
                  <c:v>world music</c:v>
                </c:pt>
                <c:pt idx="2">
                  <c:v>art books</c:v>
                </c:pt>
                <c:pt idx="3">
                  <c:v>nature</c:v>
                </c:pt>
                <c:pt idx="4">
                  <c:v>gadgets</c:v>
                </c:pt>
                <c:pt idx="5">
                  <c:v>people</c:v>
                </c:pt>
                <c:pt idx="6">
                  <c:v>restaurants</c:v>
                </c:pt>
                <c:pt idx="7">
                  <c:v>places</c:v>
                </c:pt>
                <c:pt idx="8">
                  <c:v>makerspaces</c:v>
                </c:pt>
                <c:pt idx="9">
                  <c:v>radio &amp; podcasts</c:v>
                </c:pt>
                <c:pt idx="10">
                  <c:v>audio</c:v>
                </c:pt>
                <c:pt idx="11">
                  <c:v>small batch</c:v>
                </c:pt>
                <c:pt idx="12">
                  <c:v>mobile games</c:v>
                </c:pt>
                <c:pt idx="13">
                  <c:v>electronic music</c:v>
                </c:pt>
                <c:pt idx="14">
                  <c:v>faith</c:v>
                </c:pt>
                <c:pt idx="15">
                  <c:v>classical music</c:v>
                </c:pt>
                <c:pt idx="16">
                  <c:v>science fiction</c:v>
                </c:pt>
                <c:pt idx="17">
                  <c:v>children's books</c:v>
                </c:pt>
                <c:pt idx="18">
                  <c:v>fiction</c:v>
                </c:pt>
                <c:pt idx="19">
                  <c:v>pop</c:v>
                </c:pt>
                <c:pt idx="20">
                  <c:v>translations</c:v>
                </c:pt>
                <c:pt idx="21">
                  <c:v>nonfiction</c:v>
                </c:pt>
                <c:pt idx="22">
                  <c:v>shorts</c:v>
                </c:pt>
                <c:pt idx="23">
                  <c:v>space exploration</c:v>
                </c:pt>
                <c:pt idx="24">
                  <c:v>jazz</c:v>
                </c:pt>
                <c:pt idx="25">
                  <c:v>television</c:v>
                </c:pt>
                <c:pt idx="26">
                  <c:v>tabletop games</c:v>
                </c:pt>
                <c:pt idx="27">
                  <c:v>drama</c:v>
                </c:pt>
                <c:pt idx="28">
                  <c:v>video games</c:v>
                </c:pt>
                <c:pt idx="29">
                  <c:v>animation</c:v>
                </c:pt>
                <c:pt idx="30">
                  <c:v>hardware</c:v>
                </c:pt>
                <c:pt idx="31">
                  <c:v>musical</c:v>
                </c:pt>
                <c:pt idx="32">
                  <c:v>food trucks</c:v>
                </c:pt>
                <c:pt idx="33">
                  <c:v>photobooks</c:v>
                </c:pt>
                <c:pt idx="34">
                  <c:v>web</c:v>
                </c:pt>
                <c:pt idx="35">
                  <c:v>indie rock</c:v>
                </c:pt>
                <c:pt idx="36">
                  <c:v>documentary</c:v>
                </c:pt>
                <c:pt idx="37">
                  <c:v>spaces</c:v>
                </c:pt>
                <c:pt idx="38">
                  <c:v>wearables</c:v>
                </c:pt>
                <c:pt idx="39">
                  <c:v>rock</c:v>
                </c:pt>
                <c:pt idx="40">
                  <c:v>plays</c:v>
                </c:pt>
              </c:strCache>
            </c:strRef>
          </c:cat>
          <c:val>
            <c:numRef>
              <c:f>'Fig2'!$C$6:$C$47</c:f>
              <c:numCache>
                <c:formatCode>General</c:formatCode>
                <c:ptCount val="41"/>
                <c:pt idx="3">
                  <c:v>20</c:v>
                </c:pt>
                <c:pt idx="4">
                  <c:v>20</c:v>
                </c:pt>
                <c:pt idx="5">
                  <c:v>20</c:v>
                </c:pt>
                <c:pt idx="6">
                  <c:v>20</c:v>
                </c:pt>
                <c:pt idx="7">
                  <c:v>20</c:v>
                </c:pt>
                <c:pt idx="8">
                  <c:v>11</c:v>
                </c:pt>
                <c:pt idx="12">
                  <c:v>40</c:v>
                </c:pt>
                <c:pt idx="14">
                  <c:v>40</c:v>
                </c:pt>
                <c:pt idx="17">
                  <c:v>40</c:v>
                </c:pt>
                <c:pt idx="18">
                  <c:v>40</c:v>
                </c:pt>
                <c:pt idx="20">
                  <c:v>47</c:v>
                </c:pt>
                <c:pt idx="23">
                  <c:v>2</c:v>
                </c:pt>
                <c:pt idx="24">
                  <c:v>60</c:v>
                </c:pt>
                <c:pt idx="27">
                  <c:v>80</c:v>
                </c:pt>
                <c:pt idx="28">
                  <c:v>100</c:v>
                </c:pt>
                <c:pt idx="29">
                  <c:v>100</c:v>
                </c:pt>
                <c:pt idx="31">
                  <c:v>60</c:v>
                </c:pt>
                <c:pt idx="32">
                  <c:v>120</c:v>
                </c:pt>
                <c:pt idx="33">
                  <c:v>57</c:v>
                </c:pt>
                <c:pt idx="34">
                  <c:v>60</c:v>
                </c:pt>
                <c:pt idx="35">
                  <c:v>20</c:v>
                </c:pt>
                <c:pt idx="37">
                  <c:v>80</c:v>
                </c:pt>
                <c:pt idx="38">
                  <c:v>120</c:v>
                </c:pt>
                <c:pt idx="40">
                  <c:v>353</c:v>
                </c:pt>
              </c:numCache>
            </c:numRef>
          </c:val>
          <c:extLst>
            <c:ext xmlns:c16="http://schemas.microsoft.com/office/drawing/2014/chart" uri="{C3380CC4-5D6E-409C-BE32-E72D297353CC}">
              <c16:uniqueId val="{00000001-A6DC-0D45-BE00-AA501AE85CAD}"/>
            </c:ext>
          </c:extLst>
        </c:ser>
        <c:ser>
          <c:idx val="2"/>
          <c:order val="2"/>
          <c:tx>
            <c:strRef>
              <c:f>'Fig2'!$D$4:$D$5</c:f>
              <c:strCache>
                <c:ptCount val="1"/>
                <c:pt idx="0">
                  <c:v>canceled</c:v>
                </c:pt>
              </c:strCache>
            </c:strRef>
          </c:tx>
          <c:spPr>
            <a:solidFill>
              <a:schemeClr val="accent3"/>
            </a:solidFill>
            <a:ln>
              <a:noFill/>
            </a:ln>
            <a:effectLst/>
          </c:spPr>
          <c:invertIfNegative val="0"/>
          <c:cat>
            <c:strRef>
              <c:f>'Fig2'!$A$6:$A$47</c:f>
              <c:strCache>
                <c:ptCount val="41"/>
                <c:pt idx="0">
                  <c:v>metal</c:v>
                </c:pt>
                <c:pt idx="1">
                  <c:v>world music</c:v>
                </c:pt>
                <c:pt idx="2">
                  <c:v>art books</c:v>
                </c:pt>
                <c:pt idx="3">
                  <c:v>nature</c:v>
                </c:pt>
                <c:pt idx="4">
                  <c:v>gadgets</c:v>
                </c:pt>
                <c:pt idx="5">
                  <c:v>people</c:v>
                </c:pt>
                <c:pt idx="6">
                  <c:v>restaurants</c:v>
                </c:pt>
                <c:pt idx="7">
                  <c:v>places</c:v>
                </c:pt>
                <c:pt idx="8">
                  <c:v>makerspaces</c:v>
                </c:pt>
                <c:pt idx="9">
                  <c:v>radio &amp; podcasts</c:v>
                </c:pt>
                <c:pt idx="10">
                  <c:v>audio</c:v>
                </c:pt>
                <c:pt idx="11">
                  <c:v>small batch</c:v>
                </c:pt>
                <c:pt idx="12">
                  <c:v>mobile games</c:v>
                </c:pt>
                <c:pt idx="13">
                  <c:v>electronic music</c:v>
                </c:pt>
                <c:pt idx="14">
                  <c:v>faith</c:v>
                </c:pt>
                <c:pt idx="15">
                  <c:v>classical music</c:v>
                </c:pt>
                <c:pt idx="16">
                  <c:v>science fiction</c:v>
                </c:pt>
                <c:pt idx="17">
                  <c:v>children's books</c:v>
                </c:pt>
                <c:pt idx="18">
                  <c:v>fiction</c:v>
                </c:pt>
                <c:pt idx="19">
                  <c:v>pop</c:v>
                </c:pt>
                <c:pt idx="20">
                  <c:v>translations</c:v>
                </c:pt>
                <c:pt idx="21">
                  <c:v>nonfiction</c:v>
                </c:pt>
                <c:pt idx="22">
                  <c:v>shorts</c:v>
                </c:pt>
                <c:pt idx="23">
                  <c:v>space exploration</c:v>
                </c:pt>
                <c:pt idx="24">
                  <c:v>jazz</c:v>
                </c:pt>
                <c:pt idx="25">
                  <c:v>television</c:v>
                </c:pt>
                <c:pt idx="26">
                  <c:v>tabletop games</c:v>
                </c:pt>
                <c:pt idx="27">
                  <c:v>drama</c:v>
                </c:pt>
                <c:pt idx="28">
                  <c:v>video games</c:v>
                </c:pt>
                <c:pt idx="29">
                  <c:v>animation</c:v>
                </c:pt>
                <c:pt idx="30">
                  <c:v>hardware</c:v>
                </c:pt>
                <c:pt idx="31">
                  <c:v>musical</c:v>
                </c:pt>
                <c:pt idx="32">
                  <c:v>food trucks</c:v>
                </c:pt>
                <c:pt idx="33">
                  <c:v>photobooks</c:v>
                </c:pt>
                <c:pt idx="34">
                  <c:v>web</c:v>
                </c:pt>
                <c:pt idx="35">
                  <c:v>indie rock</c:v>
                </c:pt>
                <c:pt idx="36">
                  <c:v>documentary</c:v>
                </c:pt>
                <c:pt idx="37">
                  <c:v>spaces</c:v>
                </c:pt>
                <c:pt idx="38">
                  <c:v>wearables</c:v>
                </c:pt>
                <c:pt idx="39">
                  <c:v>rock</c:v>
                </c:pt>
                <c:pt idx="40">
                  <c:v>plays</c:v>
                </c:pt>
              </c:strCache>
            </c:strRef>
          </c:cat>
          <c:val>
            <c:numRef>
              <c:f>'Fig2'!$D$6:$D$47</c:f>
              <c:numCache>
                <c:formatCode>General</c:formatCode>
                <c:ptCount val="41"/>
                <c:pt idx="1">
                  <c:v>20</c:v>
                </c:pt>
                <c:pt idx="2">
                  <c:v>20</c:v>
                </c:pt>
                <c:pt idx="10">
                  <c:v>24</c:v>
                </c:pt>
                <c:pt idx="16">
                  <c:v>40</c:v>
                </c:pt>
                <c:pt idx="20">
                  <c:v>10</c:v>
                </c:pt>
                <c:pt idx="23">
                  <c:v>18</c:v>
                </c:pt>
                <c:pt idx="31">
                  <c:v>20</c:v>
                </c:pt>
                <c:pt idx="32">
                  <c:v>20</c:v>
                </c:pt>
                <c:pt idx="34">
                  <c:v>100</c:v>
                </c:pt>
                <c:pt idx="37">
                  <c:v>17</c:v>
                </c:pt>
                <c:pt idx="38">
                  <c:v>60</c:v>
                </c:pt>
              </c:numCache>
            </c:numRef>
          </c:val>
          <c:extLst>
            <c:ext xmlns:c16="http://schemas.microsoft.com/office/drawing/2014/chart" uri="{C3380CC4-5D6E-409C-BE32-E72D297353CC}">
              <c16:uniqueId val="{00000002-71FE-E34A-B09B-5F1FDD41E5FF}"/>
            </c:ext>
          </c:extLst>
        </c:ser>
        <c:dLbls>
          <c:showLegendKey val="0"/>
          <c:showVal val="0"/>
          <c:showCatName val="0"/>
          <c:showSerName val="0"/>
          <c:showPercent val="0"/>
          <c:showBubbleSize val="0"/>
        </c:dLbls>
        <c:gapWidth val="150"/>
        <c:overlap val="100"/>
        <c:axId val="108087776"/>
        <c:axId val="102672928"/>
      </c:barChart>
      <c:catAx>
        <c:axId val="1080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72928"/>
        <c:crosses val="autoZero"/>
        <c:auto val="1"/>
        <c:lblAlgn val="ctr"/>
        <c:lblOffset val="100"/>
        <c:noMultiLvlLbl val="0"/>
      </c:catAx>
      <c:valAx>
        <c:axId val="10267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[StarterBook.xlsx]Fig3!PivotTable5</c:name>
    <c:fmtId val="0"/>
  </c:pivotSource>
  <c:chart>
    <c:autoTitleDeleted val="0"/>
    <c:pivotFmts>
      <c:pivotFmt>
        <c:idx val="0"/>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3"/>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'Fig3'!$B$4:$B$5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dLbls>
            <c:delete val="1"/>
          </c:dLbls>
          <c:cat>
            <c:strRef>
              <c:f>'Fig3'!$A$6:$A$18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'Fig3'!$B$6:$B$18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D0E3-F44F-A68B-017B3019DD87}"/>
            </c:ext>
          </c:extLst>
        </c:ser>
        <c:ser>
          <c:idx val="1"/>
          <c:order val="1"/>
          <c:tx>
            <c:strRef>
              <c:f>'Fig3'!$C$4:$C$5</c:f>
              <c:strCache>
                <c:ptCount val="1"/>
                <c:pt idx="0">
                  <c:v>failed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dLbls>
            <c:delete val="1"/>
          </c:dLbls>
          <c:cat>
            <c:strRef>
              <c:f>'Fig3'!$A$6:$A$18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'Fig3'!$C$6:$C$18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D0E3-F44F-A68B-017B3019DD87}"/>
            </c:ext>
          </c:extLst>
        </c:ser>
        <c:ser>
          <c:idx val="2"/>
          <c:order val="2"/>
          <c:tx>
            <c:strRef>
              <c:f>'Fig3'!$D$4:$D$5</c:f>
              <c:strCache>
                <c:ptCount val="1"/>
                <c:pt idx="0">
                  <c:v>canceled</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dLbls>
            <c:delete val="1"/>
          </c:dLbls>
          <c:cat>
            <c:strRef>
              <c:f>'Fig3'!$A$6:$A$18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'Fig3'!$D$6:$D$18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1-DEE3-9644-9500-EE71E6D6D85C}"/>
            </c:ext>
          </c:extLst>
        </c:ser>
        <c:dLbls>
          <c:dLblPos val="ctr"/>
          <c:showLegendKey val="0"/>
          <c:showVal val="1"/>
          <c:showCatName val="0"/>
          <c:showSerName val="0"/>
          <c:showPercent val="0"/>
          <c:showBubbleSize val="0"/>
        </c:dLbls>
        <c:marker val="1"/>
        <c:smooth val="0"/>
        <c:axId val="83597680"/>
        <c:axId val="83599360"/>
      </c:lineChart>
      <c:catAx>
        <c:axId val="8359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9360"/>
        <c:crosses val="autoZero"/>
        <c:auto val="1"/>
        <c:lblAlgn val="ctr"/>
        <c:lblOffset val="100"/>
        <c:noMultiLvlLbl val="0"/>
      </c:catAx>
      <c:valAx>
        <c:axId val="8359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[StarterBook.xlsx]Fig4!PivotTable5</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7"/>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'Fig4'!$B$4:$B$5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dLbls>
            <c:delete val="1"/>
          </c:dLbls>
          <c:cat>
            <c:strRef>
              <c:f>'Fig4'!$A$6:$A$15</c:f>
              <c:strCache>
                <c:ptCount val="9"/>
                <c:pt idx="0">
                  <c:v>2009</c:v>
                </c:pt>
                <c:pt idx="1">
                  <c:v>2010</c:v>
                </c:pt>
                <c:pt idx="2">
                  <c:v>2011</c:v>
                </c:pt>
                <c:pt idx="3">
                  <c:v>2012</c:v>
                </c:pt>
                <c:pt idx="4">
                  <c:v>2013</c:v>
                </c:pt>
                <c:pt idx="5">
                  <c:v>2014</c:v>
                </c:pt>
                <c:pt idx="6">
                  <c:v>2015</c:v>
                </c:pt>
                <c:pt idx="7">
                  <c:v>2016</c:v>
                </c:pt>
                <c:pt idx="8">
                  <c:v>2017</c:v>
                </c:pt>
              </c:strCache>
            </c:strRef>
          </c:cat>
          <c:val>
            <c:numRef>
              <c:f>'Fig4'!$B$6:$B$15</c:f>
              <c:numCache>
                <c:formatCode>General</c:formatCode>
                <c:ptCount val="9"/>
                <c:pt idx="0">
                  <c:v>7</c:v>
                </c:pt>
                <c:pt idx="1">
                  <c:v>43</c:v>
                </c:pt>
                <c:pt idx="2">
                  <c:v>128</c:v>
                </c:pt>
                <c:pt idx="3">
                  <c:v>221</c:v>
                </c:pt>
                <c:pt idx="4">
                  <c:v>199</c:v>
                </c:pt>
                <c:pt idx="5">
                  <c:v>458</c:v>
                </c:pt>
                <c:pt idx="6">
                  <c:v>574</c:v>
                </c:pt>
                <c:pt idx="7">
                  <c:v>471</c:v>
                </c:pt>
                <c:pt idx="8">
                  <c:v>84</c:v>
                </c:pt>
              </c:numCache>
            </c:numRef>
          </c:val>
          <c:smooth val="0"/>
          <c:extLst>
            <c:ext xmlns:c16="http://schemas.microsoft.com/office/drawing/2014/chart" uri="{C3380CC4-5D6E-409C-BE32-E72D297353CC}">
              <c16:uniqueId val="{00000003-A7CE-004A-99BA-E8BFDA7D5FC3}"/>
            </c:ext>
          </c:extLst>
        </c:ser>
        <c:ser>
          <c:idx val="1"/>
          <c:order val="1"/>
          <c:tx>
            <c:strRef>
              <c:f>'Fig4'!$C$4:$C$5</c:f>
              <c:strCache>
                <c:ptCount val="1"/>
                <c:pt idx="0">
                  <c:v>failed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dLbls>
            <c:delete val="1"/>
          </c:dLbls>
          <c:cat>
            <c:strRef>
              <c:f>'Fig4'!$A$6:$A$15</c:f>
              <c:strCache>
                <c:ptCount val="9"/>
                <c:pt idx="0">
                  <c:v>2009</c:v>
                </c:pt>
                <c:pt idx="1">
                  <c:v>2010</c:v>
                </c:pt>
                <c:pt idx="2">
                  <c:v>2011</c:v>
                </c:pt>
                <c:pt idx="3">
                  <c:v>2012</c:v>
                </c:pt>
                <c:pt idx="4">
                  <c:v>2013</c:v>
                </c:pt>
                <c:pt idx="5">
                  <c:v>2014</c:v>
                </c:pt>
                <c:pt idx="6">
                  <c:v>2015</c:v>
                </c:pt>
                <c:pt idx="7">
                  <c:v>2016</c:v>
                </c:pt>
                <c:pt idx="8">
                  <c:v>2017</c:v>
                </c:pt>
              </c:strCache>
            </c:strRef>
          </c:cat>
          <c:val>
            <c:numRef>
              <c:f>'Fig4'!$C$6:$C$15</c:f>
              <c:numCache>
                <c:formatCode>General</c:formatCode>
                <c:ptCount val="9"/>
                <c:pt idx="0">
                  <c:v>4</c:v>
                </c:pt>
                <c:pt idx="1">
                  <c:v>14</c:v>
                </c:pt>
                <c:pt idx="2">
                  <c:v>24</c:v>
                </c:pt>
                <c:pt idx="3">
                  <c:v>58</c:v>
                </c:pt>
                <c:pt idx="4">
                  <c:v>67</c:v>
                </c:pt>
                <c:pt idx="5">
                  <c:v>381</c:v>
                </c:pt>
                <c:pt idx="6">
                  <c:v>540</c:v>
                </c:pt>
                <c:pt idx="7">
                  <c:v>380</c:v>
                </c:pt>
                <c:pt idx="8">
                  <c:v>62</c:v>
                </c:pt>
              </c:numCache>
            </c:numRef>
          </c:val>
          <c:smooth val="0"/>
          <c:extLst>
            <c:ext xmlns:c16="http://schemas.microsoft.com/office/drawing/2014/chart" uri="{C3380CC4-5D6E-409C-BE32-E72D297353CC}">
              <c16:uniqueId val="{00000004-A7CE-004A-99BA-E8BFDA7D5FC3}"/>
            </c:ext>
          </c:extLst>
        </c:ser>
        <c:ser>
          <c:idx val="2"/>
          <c:order val="2"/>
          <c:tx>
            <c:strRef>
              <c:f>'Fig4'!$D$4:$D$5</c:f>
              <c:strCache>
                <c:ptCount val="1"/>
                <c:pt idx="0">
                  <c:v>canceled</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dLbls>
            <c:delete val="1"/>
          </c:dLbls>
          <c:cat>
            <c:strRef>
              <c:f>'Fig4'!$A$6:$A$15</c:f>
              <c:strCache>
                <c:ptCount val="9"/>
                <c:pt idx="0">
                  <c:v>2009</c:v>
                </c:pt>
                <c:pt idx="1">
                  <c:v>2010</c:v>
                </c:pt>
                <c:pt idx="2">
                  <c:v>2011</c:v>
                </c:pt>
                <c:pt idx="3">
                  <c:v>2012</c:v>
                </c:pt>
                <c:pt idx="4">
                  <c:v>2013</c:v>
                </c:pt>
                <c:pt idx="5">
                  <c:v>2014</c:v>
                </c:pt>
                <c:pt idx="6">
                  <c:v>2015</c:v>
                </c:pt>
                <c:pt idx="7">
                  <c:v>2016</c:v>
                </c:pt>
                <c:pt idx="8">
                  <c:v>2017</c:v>
                </c:pt>
              </c:strCache>
            </c:strRef>
          </c:cat>
          <c:val>
            <c:numRef>
              <c:f>'Fig4'!$D$6:$D$15</c:f>
              <c:numCache>
                <c:formatCode>General</c:formatCode>
                <c:ptCount val="9"/>
                <c:pt idx="0">
                  <c:v>1</c:v>
                </c:pt>
                <c:pt idx="1">
                  <c:v>1</c:v>
                </c:pt>
                <c:pt idx="2">
                  <c:v>6</c:v>
                </c:pt>
                <c:pt idx="3">
                  <c:v>7</c:v>
                </c:pt>
                <c:pt idx="4">
                  <c:v>7</c:v>
                </c:pt>
                <c:pt idx="5">
                  <c:v>68</c:v>
                </c:pt>
                <c:pt idx="6">
                  <c:v>137</c:v>
                </c:pt>
                <c:pt idx="7">
                  <c:v>97</c:v>
                </c:pt>
                <c:pt idx="8">
                  <c:v>25</c:v>
                </c:pt>
              </c:numCache>
            </c:numRef>
          </c:val>
          <c:smooth val="0"/>
          <c:extLst>
            <c:ext xmlns:c16="http://schemas.microsoft.com/office/drawing/2014/chart" uri="{C3380CC4-5D6E-409C-BE32-E72D297353CC}">
              <c16:uniqueId val="{00000005-A7CE-004A-99BA-E8BFDA7D5FC3}"/>
            </c:ext>
          </c:extLst>
        </c:ser>
        <c:dLbls>
          <c:dLblPos val="ctr"/>
          <c:showLegendKey val="0"/>
          <c:showVal val="1"/>
          <c:showCatName val="0"/>
          <c:showSerName val="0"/>
          <c:showPercent val="0"/>
          <c:showBubbleSize val="0"/>
        </c:dLbls>
        <c:marker val="1"/>
        <c:smooth val="0"/>
        <c:axId val="83597680"/>
        <c:axId val="83599360"/>
      </c:lineChart>
      <c:catAx>
        <c:axId val="8359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9360"/>
        <c:crosses val="autoZero"/>
        <c:auto val="1"/>
        <c:lblAlgn val="ctr"/>
        <c:lblOffset val="100"/>
        <c:noMultiLvlLbl val="0"/>
      </c:catAx>
      <c:valAx>
        <c:axId val="8359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[StarterBook.xlsx]Fig5!PivotTable5</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'Fig5'!$B$4</c:f>
              <c:strCache>
                <c:ptCount val="1"/>
                <c:pt idx="0">
                  <c:v>Sum of goal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'Fig5'!$A$5:$A$13</c:f>
              <c:strCache>
                <c:ptCount val="8"/>
                <c:pt idx="0">
                  <c:v>food</c:v>
                </c:pt>
                <c:pt idx="1">
                  <c:v>games</c:v>
                </c:pt>
                <c:pt idx="2">
                  <c:v>publishing</c:v>
                </c:pt>
                <c:pt idx="3">
                  <c:v>photography</c:v>
                </c:pt>
                <c:pt idx="4">
                  <c:v>music</c:v>
                </c:pt>
                <c:pt idx="5">
                  <c:v>theater</c:v>
                </c:pt>
                <c:pt idx="6">
                  <c:v>film &amp; video</c:v>
                </c:pt>
                <c:pt idx="7">
                  <c:v>technology</c:v>
                </c:pt>
              </c:strCache>
            </c:strRef>
          </c:cat>
          <c:val>
            <c:numRef>
              <c:f>'Fig5'!$B$5:$B$13</c:f>
              <c:numCache>
                <c:formatCode>General</c:formatCode>
                <c:ptCount val="8"/>
                <c:pt idx="0">
                  <c:v>488900</c:v>
                </c:pt>
                <c:pt idx="1">
                  <c:v>672426</c:v>
                </c:pt>
                <c:pt idx="2">
                  <c:v>723776</c:v>
                </c:pt>
                <c:pt idx="3">
                  <c:v>1476833</c:v>
                </c:pt>
                <c:pt idx="4">
                  <c:v>2535733.02</c:v>
                </c:pt>
                <c:pt idx="5">
                  <c:v>4447052</c:v>
                </c:pt>
                <c:pt idx="6">
                  <c:v>4499475</c:v>
                </c:pt>
                <c:pt idx="7">
                  <c:v>6715168.79</c:v>
                </c:pt>
              </c:numCache>
            </c:numRef>
          </c:val>
          <c:extLst>
            <c:ext xmlns:c16="http://schemas.microsoft.com/office/drawing/2014/chart" uri="{C3380CC4-5D6E-409C-BE32-E72D297353CC}">
              <c16:uniqueId val="{00000003-5F50-E042-A039-0B15A4CFE525}"/>
            </c:ext>
          </c:extLst>
        </c:ser>
        <c:ser>
          <c:idx val="1"/>
          <c:order val="1"/>
          <c:tx>
            <c:strRef>
              <c:f>'Fig5'!$C$4</c:f>
              <c:strCache>
                <c:ptCount val="1"/>
                <c:pt idx="0">
                  <c:v>Sum of pledged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'Fig5'!$A$5:$A$13</c:f>
              <c:strCache>
                <c:ptCount val="8"/>
                <c:pt idx="0">
                  <c:v>food</c:v>
                </c:pt>
                <c:pt idx="1">
                  <c:v>games</c:v>
                </c:pt>
                <c:pt idx="2">
                  <c:v>publishing</c:v>
                </c:pt>
                <c:pt idx="3">
                  <c:v>photography</c:v>
                </c:pt>
                <c:pt idx="4">
                  <c:v>music</c:v>
                </c:pt>
                <c:pt idx="5">
                  <c:v>theater</c:v>
                </c:pt>
                <c:pt idx="6">
                  <c:v>film &amp; video</c:v>
                </c:pt>
                <c:pt idx="7">
                  <c:v>technology</c:v>
                </c:pt>
              </c:strCache>
            </c:strRef>
          </c:cat>
          <c:val>
            <c:numRef>
              <c:f>'Fig5'!$C$5:$C$13</c:f>
              <c:numCache>
                <c:formatCode>General</c:formatCode>
                <c:ptCount val="8"/>
                <c:pt idx="0">
                  <c:v>849487.14</c:v>
                </c:pt>
                <c:pt idx="1">
                  <c:v>2791408.56</c:v>
                </c:pt>
                <c:pt idx="2">
                  <c:v>1535350.9</c:v>
                </c:pt>
                <c:pt idx="3">
                  <c:v>2177693.4200000004</c:v>
                </c:pt>
                <c:pt idx="4">
                  <c:v>3147611.6399999992</c:v>
                </c:pt>
                <c:pt idx="5">
                  <c:v>5115585.3800000018</c:v>
                </c:pt>
                <c:pt idx="6">
                  <c:v>5313576.17</c:v>
                </c:pt>
                <c:pt idx="7">
                  <c:v>19665020.159999996</c:v>
                </c:pt>
              </c:numCache>
            </c:numRef>
          </c:val>
          <c:extLst>
            <c:ext xmlns:c16="http://schemas.microsoft.com/office/drawing/2014/chart" uri="{C3380CC4-5D6E-409C-BE32-E72D297353CC}">
              <c16:uniqueId val="{00000004-5F50-E042-A039-0B15A4CFE525}"/>
            </c:ext>
          </c:extLst>
        </c:ser>
        <c:dLbls>
          <c:dLblPos val="ctr"/>
          <c:showLegendKey val="0"/>
          <c:showVal val="1"/>
          <c:showCatName val="0"/>
          <c:showSerName val="0"/>
          <c:showPercent val="0"/>
          <c:showBubbleSize val="0"/>
        </c:dLbls>
        <c:gapWidth val="150"/>
        <c:axId val="83597680"/>
        <c:axId val="83599360"/>
      </c:barChart>
      <c:catAx>
        <c:axId val="8359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9360"/>
        <c:crosses val="autoZero"/>
        <c:auto val="1"/>
        <c:lblAlgn val="ctr"/>
        <c:lblOffset val="100"/>
        <c:noMultiLvlLbl val="0"/>
      </c:catAx>
      <c:valAx>
        <c:axId val="8359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[StarterBook.xlsx]Fig6!PivotTable5</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rgbClr val="FFC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'Fig6'!$B$4</c:f>
              <c:strCache>
                <c:ptCount val="1"/>
                <c:pt idx="0">
                  <c:v>Sum of goal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'Fig6'!$A$5:$A$14</c:f>
              <c:strCache>
                <c:ptCount val="9"/>
                <c:pt idx="0">
                  <c:v>2009</c:v>
                </c:pt>
                <c:pt idx="1">
                  <c:v>2010</c:v>
                </c:pt>
                <c:pt idx="2">
                  <c:v>2011</c:v>
                </c:pt>
                <c:pt idx="3">
                  <c:v>2012</c:v>
                </c:pt>
                <c:pt idx="4">
                  <c:v>2013</c:v>
                </c:pt>
                <c:pt idx="5">
                  <c:v>2014</c:v>
                </c:pt>
                <c:pt idx="6">
                  <c:v>2015</c:v>
                </c:pt>
                <c:pt idx="7">
                  <c:v>2016</c:v>
                </c:pt>
                <c:pt idx="8">
                  <c:v>2017</c:v>
                </c:pt>
              </c:strCache>
            </c:strRef>
          </c:cat>
          <c:val>
            <c:numRef>
              <c:f>'Fig6'!$B$5:$B$14</c:f>
              <c:numCache>
                <c:formatCode>General</c:formatCode>
                <c:ptCount val="9"/>
                <c:pt idx="0">
                  <c:v>800</c:v>
                </c:pt>
                <c:pt idx="1">
                  <c:v>13500</c:v>
                </c:pt>
                <c:pt idx="2">
                  <c:v>62770.79</c:v>
                </c:pt>
                <c:pt idx="3">
                  <c:v>221168</c:v>
                </c:pt>
                <c:pt idx="4">
                  <c:v>1133461</c:v>
                </c:pt>
                <c:pt idx="5">
                  <c:v>1093600</c:v>
                </c:pt>
                <c:pt idx="6">
                  <c:v>1400323</c:v>
                </c:pt>
                <c:pt idx="7">
                  <c:v>1839186</c:v>
                </c:pt>
                <c:pt idx="8">
                  <c:v>95000</c:v>
                </c:pt>
              </c:numCache>
            </c:numRef>
          </c:val>
          <c:extLst>
            <c:ext xmlns:c16="http://schemas.microsoft.com/office/drawing/2014/chart" uri="{C3380CC4-5D6E-409C-BE32-E72D297353CC}">
              <c16:uniqueId val="{00000002-5204-B448-9111-87B41F2CBB77}"/>
            </c:ext>
          </c:extLst>
        </c:ser>
        <c:ser>
          <c:idx val="1"/>
          <c:order val="1"/>
          <c:tx>
            <c:strRef>
              <c:f>'Fig6'!$C$4</c:f>
              <c:strCache>
                <c:ptCount val="1"/>
                <c:pt idx="0">
                  <c:v>Sum of pledged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'Fig6'!$A$5:$A$14</c:f>
              <c:strCache>
                <c:ptCount val="9"/>
                <c:pt idx="0">
                  <c:v>2009</c:v>
                </c:pt>
                <c:pt idx="1">
                  <c:v>2010</c:v>
                </c:pt>
                <c:pt idx="2">
                  <c:v>2011</c:v>
                </c:pt>
                <c:pt idx="3">
                  <c:v>2012</c:v>
                </c:pt>
                <c:pt idx="4">
                  <c:v>2013</c:v>
                </c:pt>
                <c:pt idx="5">
                  <c:v>2014</c:v>
                </c:pt>
                <c:pt idx="6">
                  <c:v>2015</c:v>
                </c:pt>
                <c:pt idx="7">
                  <c:v>2016</c:v>
                </c:pt>
                <c:pt idx="8">
                  <c:v>2017</c:v>
                </c:pt>
              </c:strCache>
            </c:strRef>
          </c:cat>
          <c:val>
            <c:numRef>
              <c:f>'Fig6'!$C$5:$C$14</c:f>
              <c:numCache>
                <c:formatCode>General</c:formatCode>
                <c:ptCount val="9"/>
                <c:pt idx="0">
                  <c:v>805.07</c:v>
                </c:pt>
                <c:pt idx="1">
                  <c:v>16915.919999999998</c:v>
                </c:pt>
                <c:pt idx="2">
                  <c:v>114530.39</c:v>
                </c:pt>
                <c:pt idx="3">
                  <c:v>1074453.73</c:v>
                </c:pt>
                <c:pt idx="4">
                  <c:v>5057743.1999999993</c:v>
                </c:pt>
                <c:pt idx="5">
                  <c:v>2713607.16</c:v>
                </c:pt>
                <c:pt idx="6">
                  <c:v>2784703.45</c:v>
                </c:pt>
                <c:pt idx="7">
                  <c:v>5815789.0699999994</c:v>
                </c:pt>
                <c:pt idx="8">
                  <c:v>178841.11</c:v>
                </c:pt>
              </c:numCache>
            </c:numRef>
          </c:val>
          <c:extLst>
            <c:ext xmlns:c16="http://schemas.microsoft.com/office/drawing/2014/chart" uri="{C3380CC4-5D6E-409C-BE32-E72D297353CC}">
              <c16:uniqueId val="{00000003-5204-B448-9111-87B41F2CBB77}"/>
            </c:ext>
          </c:extLst>
        </c:ser>
        <c:dLbls>
          <c:dLblPos val="ctr"/>
          <c:showLegendKey val="0"/>
          <c:showVal val="1"/>
          <c:showCatName val="0"/>
          <c:showSerName val="0"/>
          <c:showPercent val="0"/>
          <c:showBubbleSize val="0"/>
        </c:dLbls>
        <c:gapWidth val="150"/>
        <c:axId val="83597680"/>
        <c:axId val="83599360"/>
      </c:barChart>
      <c:catAx>
        <c:axId val="8359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9360"/>
        <c:crosses val="autoZero"/>
        <c:auto val="1"/>
        <c:lblAlgn val="ctr"/>
        <c:lblOffset val="100"/>
        <c:noMultiLvlLbl val="0"/>
      </c:catAx>
      <c:valAx>
        <c:axId val="8359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spPr>
            <a:ln w="31750" cap="rnd">
              <a:solidFill>
                <a:schemeClr val="accent1"/>
              </a:solidFill>
              <a:round/>
            </a:ln>
            <a:effectLst/>
          </c:spPr>
          <c:marker>
            <c:symbol val="none"/>
          </c:marker>
          <c:cat>
            <c:strRef>
              <c:f>Bonus!$A$1:$A$13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50000</c:v>
                </c:pt>
              </c:strCache>
            </c:strRef>
          </c:cat>
          <c:val>
            <c:numRef>
              <c:f>Bonus!$F$1:$F$13</c:f>
              <c:numCache>
                <c:formatCode>0%</c:formatCode>
                <c:ptCount val="13"/>
                <c:pt idx="0" formatCode="General">
                  <c:v>0</c:v>
                </c:pt>
                <c:pt idx="1">
                  <c:v>0.71081677704194257</c:v>
                </c:pt>
                <c:pt idx="2">
                  <c:v>0.66005665722379603</c:v>
                </c:pt>
                <c:pt idx="3">
                  <c:v>0.53212290502793291</c:v>
                </c:pt>
                <c:pt idx="4">
                  <c:v>0.47727272727272729</c:v>
                </c:pt>
                <c:pt idx="5">
                  <c:v>0.46766169154228854</c:v>
                </c:pt>
                <c:pt idx="6">
                  <c:v>0.41891891891891891</c:v>
                </c:pt>
                <c:pt idx="7">
                  <c:v>0.40145985401459855</c:v>
                </c:pt>
                <c:pt idx="8">
                  <c:v>0.3902439024390244</c:v>
                </c:pt>
                <c:pt idx="9">
                  <c:v>0.47272727272727272</c:v>
                </c:pt>
                <c:pt idx="10">
                  <c:v>0.48837209302325579</c:v>
                </c:pt>
                <c:pt idx="11">
                  <c:v>0.2857142857142857</c:v>
                </c:pt>
                <c:pt idx="12">
                  <c:v>0.19369369369369369</c:v>
                </c:pt>
              </c:numCache>
            </c:numRef>
          </c:val>
          <c:smooth val="0"/>
          <c:extLst>
            <c:ext xmlns:c16="http://schemas.microsoft.com/office/drawing/2014/chart" uri="{C3380CC4-5D6E-409C-BE32-E72D297353CC}">
              <c16:uniqueId val="{00000000-DF3B-BF42-AF72-C8205A338AF0}"/>
            </c:ext>
          </c:extLst>
        </c:ser>
        <c:ser>
          <c:idx val="1"/>
          <c:order val="1"/>
          <c:spPr>
            <a:ln w="31750" cap="rnd">
              <a:solidFill>
                <a:schemeClr val="accent2"/>
              </a:solidFill>
              <a:round/>
            </a:ln>
            <a:effectLst/>
          </c:spPr>
          <c:marker>
            <c:symbol val="none"/>
          </c:marker>
          <c:cat>
            <c:strRef>
              <c:f>Bonus!$A$1:$A$13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50000</c:v>
                </c:pt>
              </c:strCache>
            </c:strRef>
          </c:cat>
          <c:val>
            <c:numRef>
              <c:f>Bonus!$G$1:$G$13</c:f>
              <c:numCache>
                <c:formatCode>0%</c:formatCode>
                <c:ptCount val="13"/>
                <c:pt idx="0" formatCode="General">
                  <c:v>0</c:v>
                </c:pt>
                <c:pt idx="1">
                  <c:v>0.24944812362030905</c:v>
                </c:pt>
                <c:pt idx="2">
                  <c:v>0.29745042492917845</c:v>
                </c:pt>
                <c:pt idx="3">
                  <c:v>0.39525139664804471</c:v>
                </c:pt>
                <c:pt idx="4">
                  <c:v>0.40909090909090912</c:v>
                </c:pt>
                <c:pt idx="5">
                  <c:v>0.44776119402985076</c:v>
                </c:pt>
                <c:pt idx="6">
                  <c:v>0.48648648648648651</c:v>
                </c:pt>
                <c:pt idx="7">
                  <c:v>0.46715328467153283</c:v>
                </c:pt>
                <c:pt idx="8">
                  <c:v>0.45121951219512196</c:v>
                </c:pt>
                <c:pt idx="9">
                  <c:v>0.4</c:v>
                </c:pt>
                <c:pt idx="10">
                  <c:v>0.37209302325581395</c:v>
                </c:pt>
                <c:pt idx="11">
                  <c:v>0.52380952380952384</c:v>
                </c:pt>
                <c:pt idx="12">
                  <c:v>0.58108108108108103</c:v>
                </c:pt>
              </c:numCache>
            </c:numRef>
          </c:val>
          <c:smooth val="0"/>
          <c:extLst>
            <c:ext xmlns:c16="http://schemas.microsoft.com/office/drawing/2014/chart" uri="{C3380CC4-5D6E-409C-BE32-E72D297353CC}">
              <c16:uniqueId val="{00000001-DF3B-BF42-AF72-C8205A338AF0}"/>
            </c:ext>
          </c:extLst>
        </c:ser>
        <c:ser>
          <c:idx val="2"/>
          <c:order val="2"/>
          <c:spPr>
            <a:ln w="31750" cap="rnd">
              <a:solidFill>
                <a:schemeClr val="accent3"/>
              </a:solidFill>
              <a:round/>
            </a:ln>
            <a:effectLst/>
          </c:spPr>
          <c:marker>
            <c:symbol val="none"/>
          </c:marker>
          <c:cat>
            <c:strRef>
              <c:f>Bonus!$A$1:$A$13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50000</c:v>
                </c:pt>
              </c:strCache>
            </c:strRef>
          </c:cat>
          <c:val>
            <c:numRef>
              <c:f>Bonus!$H$1:$H$13</c:f>
              <c:numCache>
                <c:formatCode>0%</c:formatCode>
                <c:ptCount val="13"/>
                <c:pt idx="0" formatCode="General">
                  <c:v>0</c:v>
                </c:pt>
                <c:pt idx="1">
                  <c:v>3.9735099337748346E-2</c:v>
                </c:pt>
                <c:pt idx="2">
                  <c:v>4.2492917847025496E-2</c:v>
                </c:pt>
                <c:pt idx="3">
                  <c:v>7.2625698324022353E-2</c:v>
                </c:pt>
                <c:pt idx="4">
                  <c:v>0.11363636363636363</c:v>
                </c:pt>
                <c:pt idx="5">
                  <c:v>8.45771144278607E-2</c:v>
                </c:pt>
                <c:pt idx="6">
                  <c:v>9.45945945945946E-2</c:v>
                </c:pt>
                <c:pt idx="7">
                  <c:v>0.13138686131386862</c:v>
                </c:pt>
                <c:pt idx="8">
                  <c:v>0.15853658536585366</c:v>
                </c:pt>
                <c:pt idx="9">
                  <c:v>0.12727272727272726</c:v>
                </c:pt>
                <c:pt idx="10">
                  <c:v>0.13953488372093023</c:v>
                </c:pt>
                <c:pt idx="11">
                  <c:v>0.19047619047619047</c:v>
                </c:pt>
                <c:pt idx="12">
                  <c:v>0.22522522522522523</c:v>
                </c:pt>
              </c:numCache>
            </c:numRef>
          </c:val>
          <c:smooth val="0"/>
          <c:extLst>
            <c:ext xmlns:c16="http://schemas.microsoft.com/office/drawing/2014/chart" uri="{C3380CC4-5D6E-409C-BE32-E72D297353CC}">
              <c16:uniqueId val="{00000002-DF3B-BF42-AF72-C8205A338AF0}"/>
            </c:ext>
          </c:extLst>
        </c:ser>
        <c:dLbls>
          <c:showLegendKey val="0"/>
          <c:showVal val="0"/>
          <c:showCatName val="0"/>
          <c:showSerName val="0"/>
          <c:showPercent val="0"/>
          <c:showBubbleSize val="0"/>
        </c:dLbls>
        <c:smooth val="0"/>
        <c:axId val="257092000"/>
        <c:axId val="257106976"/>
      </c:lineChart>
      <c:catAx>
        <c:axId val="2570920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106976"/>
        <c:crosses val="autoZero"/>
        <c:auto val="1"/>
        <c:lblAlgn val="ctr"/>
        <c:lblOffset val="100"/>
        <c:noMultiLvlLbl val="0"/>
      </c:catAx>
      <c:valAx>
        <c:axId val="2571069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092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838200</xdr:colOff>
      <xdr:row>1</xdr:row>
      <xdr:rowOff>63500</xdr:rowOff>
    </xdr:from>
    <xdr:to>
      <xdr:col>14</xdr:col>
      <xdr:colOff>419100</xdr:colOff>
      <xdr:row>25</xdr:row>
      <xdr:rowOff>76200</xdr:rowOff>
    </xdr:to>
    <xdr:graphicFrame macro="">
      <xdr:nvGraphicFramePr>
        <xdr:cNvPr id="3" name="Chart 2">
          <a:extLst>
            <a:ext uri="{FF2B5EF4-FFF2-40B4-BE49-F238E27FC236}">
              <a16:creationId xmlns:a16="http://schemas.microsoft.com/office/drawing/2014/main" id="{3998A49D-8CF7-E04A-9F79-FD2B19945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1092200</xdr:colOff>
      <xdr:row>1</xdr:row>
      <xdr:rowOff>165101</xdr:rowOff>
    </xdr:from>
    <xdr:to>
      <xdr:col>9</xdr:col>
      <xdr:colOff>774700</xdr:colOff>
      <xdr:row>10</xdr:row>
      <xdr:rowOff>114300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5916F19-B8F1-264F-9F52-BAEC4D4EB72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61400" y="355601"/>
              <a:ext cx="1968500" cy="1663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254000</xdr:colOff>
      <xdr:row>17</xdr:row>
      <xdr:rowOff>127000</xdr:rowOff>
    </xdr:from>
    <xdr:to>
      <xdr:col>19</xdr:col>
      <xdr:colOff>304800</xdr:colOff>
      <xdr:row>43</xdr:row>
      <xdr:rowOff>50800</xdr:rowOff>
    </xdr:to>
    <xdr:graphicFrame macro="">
      <xdr:nvGraphicFramePr>
        <xdr:cNvPr id="2" name="Chart 1">
          <a:extLst>
            <a:ext uri="{FF2B5EF4-FFF2-40B4-BE49-F238E27FC236}">
              <a16:creationId xmlns:a16="http://schemas.microsoft.com/office/drawing/2014/main" id="{C28B0C2A-9A7C-164D-997C-681AE7F3D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317500</xdr:colOff>
      <xdr:row>3</xdr:row>
      <xdr:rowOff>50800</xdr:rowOff>
    </xdr:from>
    <xdr:to>
      <xdr:col>11</xdr:col>
      <xdr:colOff>495300</xdr:colOff>
      <xdr:row>16</xdr:row>
      <xdr:rowOff>3169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41248D0F-E1E1-C642-B3A1-0423BB80D98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581900" y="62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558800</xdr:colOff>
      <xdr:row>3</xdr:row>
      <xdr:rowOff>50800</xdr:rowOff>
    </xdr:from>
    <xdr:to>
      <xdr:col>13</xdr:col>
      <xdr:colOff>736600</xdr:colOff>
      <xdr:row>16</xdr:row>
      <xdr:rowOff>3169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2EE4F8C2-8157-DA40-99C8-E42907EBEDD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74200" y="62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431800</xdr:colOff>
      <xdr:row>13</xdr:row>
      <xdr:rowOff>101600</xdr:rowOff>
    </xdr:from>
    <xdr:to>
      <xdr:col>17</xdr:col>
      <xdr:colOff>114300</xdr:colOff>
      <xdr:row>37</xdr:row>
      <xdr:rowOff>76200</xdr:rowOff>
    </xdr:to>
    <xdr:graphicFrame macro="">
      <xdr:nvGraphicFramePr>
        <xdr:cNvPr id="2" name="Chart 1">
          <a:extLst>
            <a:ext uri="{FF2B5EF4-FFF2-40B4-BE49-F238E27FC236}">
              <a16:creationId xmlns:a16="http://schemas.microsoft.com/office/drawing/2014/main" id="{612B7CB7-D65D-734D-B497-86DB816CA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0</xdr:row>
      <xdr:rowOff>0</xdr:rowOff>
    </xdr:from>
    <xdr:to>
      <xdr:col>9</xdr:col>
      <xdr:colOff>177800</xdr:colOff>
      <xdr:row>12</xdr:row>
      <xdr:rowOff>142869</xdr:rowOff>
    </xdr:to>
    <mc:AlternateContent xmlns:mc="http://schemas.openxmlformats.org/markup-compatibility/2006" xmlns:a14="http://schemas.microsoft.com/office/drawing/2010/main">
      <mc:Choice Requires="a14">
        <xdr:graphicFrame macro="">
          <xdr:nvGraphicFramePr>
            <xdr:cNvPr id="3" name="Category and Sub-Category">
              <a:extLst>
                <a:ext uri="{FF2B5EF4-FFF2-40B4-BE49-F238E27FC236}">
                  <a16:creationId xmlns:a16="http://schemas.microsoft.com/office/drawing/2014/main" id="{436AE55B-26FF-D142-811B-3C10B524C5B8}"/>
                </a:ext>
              </a:extLst>
            </xdr:cNvPr>
            <xdr:cNvGraphicFramePr/>
          </xdr:nvGraphicFramePr>
          <xdr:xfrm>
            <a:off x="0" y="0"/>
            <a:ext cx="0" cy="0"/>
          </xdr:xfrm>
          <a:graphic>
            <a:graphicData uri="http://schemas.microsoft.com/office/drawing/2010/slicer">
              <sle:slicer xmlns:sle="http://schemas.microsoft.com/office/drawing/2010/slicer" name="Category and Sub-Category"/>
            </a:graphicData>
          </a:graphic>
        </xdr:graphicFrame>
      </mc:Choice>
      <mc:Fallback xmlns="">
        <xdr:sp macro="" textlink="">
          <xdr:nvSpPr>
            <xdr:cNvPr id="0" name=""/>
            <xdr:cNvSpPr>
              <a:spLocks noTextEdit="1"/>
            </xdr:cNvSpPr>
          </xdr:nvSpPr>
          <xdr:spPr>
            <a:xfrm>
              <a:off x="6781800" y="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0</xdr:row>
      <xdr:rowOff>76200</xdr:rowOff>
    </xdr:from>
    <xdr:to>
      <xdr:col>11</xdr:col>
      <xdr:colOff>368300</xdr:colOff>
      <xdr:row>13</xdr:row>
      <xdr:rowOff>28569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DB0FE466-DAD6-FE4B-84AA-CD4A1AA96B5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6233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723900</xdr:colOff>
      <xdr:row>13</xdr:row>
      <xdr:rowOff>15869</xdr:rowOff>
    </xdr:to>
    <mc:AlternateContent xmlns:mc="http://schemas.openxmlformats.org/markup-compatibility/2006" xmlns:a14="http://schemas.microsoft.com/office/drawing/2010/main">
      <mc:Choice Requires="a14">
        <xdr:graphicFrame macro="">
          <xdr:nvGraphicFramePr>
            <xdr:cNvPr id="5" name="Date Created Convertion">
              <a:extLst>
                <a:ext uri="{FF2B5EF4-FFF2-40B4-BE49-F238E27FC236}">
                  <a16:creationId xmlns:a16="http://schemas.microsoft.com/office/drawing/2014/main" id="{20326854-D239-C34B-9365-2EA7A2386445}"/>
                </a:ext>
              </a:extLst>
            </xdr:cNvPr>
            <xdr:cNvGraphicFramePr/>
          </xdr:nvGraphicFramePr>
          <xdr:xfrm>
            <a:off x="0" y="0"/>
            <a:ext cx="0" cy="0"/>
          </xdr:xfrm>
          <a:graphic>
            <a:graphicData uri="http://schemas.microsoft.com/office/drawing/2010/slicer">
              <sle:slicer xmlns:sle="http://schemas.microsoft.com/office/drawing/2010/slicer" name="Date Created Convertion"/>
            </a:graphicData>
          </a:graphic>
        </xdr:graphicFrame>
      </mc:Choice>
      <mc:Fallback xmlns="">
        <xdr:sp macro="" textlink="">
          <xdr:nvSpPr>
            <xdr:cNvPr id="0" name=""/>
            <xdr:cNvSpPr>
              <a:spLocks noTextEdit="1"/>
            </xdr:cNvSpPr>
          </xdr:nvSpPr>
          <xdr:spPr>
            <a:xfrm>
              <a:off x="10629900" y="6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431800</xdr:colOff>
      <xdr:row>13</xdr:row>
      <xdr:rowOff>101600</xdr:rowOff>
    </xdr:from>
    <xdr:to>
      <xdr:col>17</xdr:col>
      <xdr:colOff>114300</xdr:colOff>
      <xdr:row>37</xdr:row>
      <xdr:rowOff>76200</xdr:rowOff>
    </xdr:to>
    <xdr:graphicFrame macro="">
      <xdr:nvGraphicFramePr>
        <xdr:cNvPr id="2" name="Chart 1">
          <a:extLst>
            <a:ext uri="{FF2B5EF4-FFF2-40B4-BE49-F238E27FC236}">
              <a16:creationId xmlns:a16="http://schemas.microsoft.com/office/drawing/2014/main" id="{3D45877F-548F-084F-8AE2-EF75BC64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0</xdr:row>
      <xdr:rowOff>0</xdr:rowOff>
    </xdr:from>
    <xdr:to>
      <xdr:col>9</xdr:col>
      <xdr:colOff>177800</xdr:colOff>
      <xdr:row>12</xdr:row>
      <xdr:rowOff>142869</xdr:rowOff>
    </xdr:to>
    <mc:AlternateContent xmlns:mc="http://schemas.openxmlformats.org/markup-compatibility/2006" xmlns:a14="http://schemas.microsoft.com/office/drawing/2010/main">
      <mc:Choice Requires="a14">
        <xdr:graphicFrame macro="">
          <xdr:nvGraphicFramePr>
            <xdr:cNvPr id="3" name="Category and Sub-Category 1">
              <a:extLst>
                <a:ext uri="{FF2B5EF4-FFF2-40B4-BE49-F238E27FC236}">
                  <a16:creationId xmlns:a16="http://schemas.microsoft.com/office/drawing/2014/main" id="{7D887BC0-E1F7-7645-985F-9938823C72CB}"/>
                </a:ext>
              </a:extLst>
            </xdr:cNvPr>
            <xdr:cNvGraphicFramePr/>
          </xdr:nvGraphicFramePr>
          <xdr:xfrm>
            <a:off x="0" y="0"/>
            <a:ext cx="0" cy="0"/>
          </xdr:xfrm>
          <a:graphic>
            <a:graphicData uri="http://schemas.microsoft.com/office/drawing/2010/slicer">
              <sle:slicer xmlns:sle="http://schemas.microsoft.com/office/drawing/2010/slicer" name="Category and Sub-Category 1"/>
            </a:graphicData>
          </a:graphic>
        </xdr:graphicFrame>
      </mc:Choice>
      <mc:Fallback xmlns="">
        <xdr:sp macro="" textlink="">
          <xdr:nvSpPr>
            <xdr:cNvPr id="0" name=""/>
            <xdr:cNvSpPr>
              <a:spLocks noTextEdit="1"/>
            </xdr:cNvSpPr>
          </xdr:nvSpPr>
          <xdr:spPr>
            <a:xfrm>
              <a:off x="6781800" y="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0</xdr:row>
      <xdr:rowOff>76200</xdr:rowOff>
    </xdr:from>
    <xdr:to>
      <xdr:col>11</xdr:col>
      <xdr:colOff>368300</xdr:colOff>
      <xdr:row>13</xdr:row>
      <xdr:rowOff>28569</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DA081C98-8F06-7A44-AD54-05309A4DE17D}"/>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86233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723900</xdr:colOff>
      <xdr:row>13</xdr:row>
      <xdr:rowOff>15869</xdr:rowOff>
    </xdr:to>
    <mc:AlternateContent xmlns:mc="http://schemas.openxmlformats.org/markup-compatibility/2006" xmlns:a14="http://schemas.microsoft.com/office/drawing/2010/main">
      <mc:Choice Requires="a14">
        <xdr:graphicFrame macro="">
          <xdr:nvGraphicFramePr>
            <xdr:cNvPr id="5" name="Date Created Convertion 2">
              <a:extLst>
                <a:ext uri="{FF2B5EF4-FFF2-40B4-BE49-F238E27FC236}">
                  <a16:creationId xmlns:a16="http://schemas.microsoft.com/office/drawing/2014/main" id="{181BE05F-9095-AD4A-99D5-2C920988C53A}"/>
                </a:ext>
              </a:extLst>
            </xdr:cNvPr>
            <xdr:cNvGraphicFramePr/>
          </xdr:nvGraphicFramePr>
          <xdr:xfrm>
            <a:off x="0" y="0"/>
            <a:ext cx="0" cy="0"/>
          </xdr:xfrm>
          <a:graphic>
            <a:graphicData uri="http://schemas.microsoft.com/office/drawing/2010/slicer">
              <sle:slicer xmlns:sle="http://schemas.microsoft.com/office/drawing/2010/slicer" name="Date Created Convertion 2"/>
            </a:graphicData>
          </a:graphic>
        </xdr:graphicFrame>
      </mc:Choice>
      <mc:Fallback xmlns="">
        <xdr:sp macro="" textlink="">
          <xdr:nvSpPr>
            <xdr:cNvPr id="0" name=""/>
            <xdr:cNvSpPr>
              <a:spLocks noTextEdit="1"/>
            </xdr:cNvSpPr>
          </xdr:nvSpPr>
          <xdr:spPr>
            <a:xfrm>
              <a:off x="10629900" y="6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18</xdr:row>
      <xdr:rowOff>88900</xdr:rowOff>
    </xdr:from>
    <xdr:to>
      <xdr:col>18</xdr:col>
      <xdr:colOff>63500</xdr:colOff>
      <xdr:row>43</xdr:row>
      <xdr:rowOff>88900</xdr:rowOff>
    </xdr:to>
    <xdr:graphicFrame macro="">
      <xdr:nvGraphicFramePr>
        <xdr:cNvPr id="2" name="Chart 1">
          <a:extLst>
            <a:ext uri="{FF2B5EF4-FFF2-40B4-BE49-F238E27FC236}">
              <a16:creationId xmlns:a16="http://schemas.microsoft.com/office/drawing/2014/main" id="{5A9DFC40-526A-684F-A99E-BB536CCAC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1041400</xdr:colOff>
      <xdr:row>0</xdr:row>
      <xdr:rowOff>139700</xdr:rowOff>
    </xdr:from>
    <xdr:to>
      <xdr:col>10</xdr:col>
      <xdr:colOff>660400</xdr:colOff>
      <xdr:row>13</xdr:row>
      <xdr:rowOff>92069</xdr:rowOff>
    </xdr:to>
    <mc:AlternateContent xmlns:mc="http://schemas.openxmlformats.org/markup-compatibility/2006" xmlns:a14="http://schemas.microsoft.com/office/drawing/2010/main">
      <mc:Choice Requires="a14">
        <xdr:graphicFrame macro="">
          <xdr:nvGraphicFramePr>
            <xdr:cNvPr id="3" name="Category and Sub-Category 2">
              <a:extLst>
                <a:ext uri="{FF2B5EF4-FFF2-40B4-BE49-F238E27FC236}">
                  <a16:creationId xmlns:a16="http://schemas.microsoft.com/office/drawing/2014/main" id="{4F0B567C-7137-5943-9BEC-2715CB4E6B92}"/>
                </a:ext>
              </a:extLst>
            </xdr:cNvPr>
            <xdr:cNvGraphicFramePr/>
          </xdr:nvGraphicFramePr>
          <xdr:xfrm>
            <a:off x="0" y="0"/>
            <a:ext cx="0" cy="0"/>
          </xdr:xfrm>
          <a:graphic>
            <a:graphicData uri="http://schemas.microsoft.com/office/drawing/2010/slicer">
              <sle:slicer xmlns:sle="http://schemas.microsoft.com/office/drawing/2010/slicer" name="Category and Sub-Category 2"/>
            </a:graphicData>
          </a:graphic>
        </xdr:graphicFrame>
      </mc:Choice>
      <mc:Fallback xmlns="">
        <xdr:sp macro="" textlink="">
          <xdr:nvSpPr>
            <xdr:cNvPr id="0" name=""/>
            <xdr:cNvSpPr>
              <a:spLocks noTextEdit="1"/>
            </xdr:cNvSpPr>
          </xdr:nvSpPr>
          <xdr:spPr>
            <a:xfrm>
              <a:off x="6337300" y="139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0</xdr:row>
      <xdr:rowOff>139700</xdr:rowOff>
    </xdr:from>
    <xdr:to>
      <xdr:col>13</xdr:col>
      <xdr:colOff>355600</xdr:colOff>
      <xdr:row>13</xdr:row>
      <xdr:rowOff>92069</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88654E28-D6C0-1743-B0C2-955FC6A2E74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572500" y="139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419100</xdr:colOff>
      <xdr:row>14</xdr:row>
      <xdr:rowOff>165100</xdr:rowOff>
    </xdr:from>
    <xdr:to>
      <xdr:col>18</xdr:col>
      <xdr:colOff>63500</xdr:colOff>
      <xdr:row>43</xdr:row>
      <xdr:rowOff>88900</xdr:rowOff>
    </xdr:to>
    <xdr:graphicFrame macro="">
      <xdr:nvGraphicFramePr>
        <xdr:cNvPr id="2" name="Chart 1">
          <a:extLst>
            <a:ext uri="{FF2B5EF4-FFF2-40B4-BE49-F238E27FC236}">
              <a16:creationId xmlns:a16="http://schemas.microsoft.com/office/drawing/2014/main" id="{2C3DE046-6C66-6445-99FB-D4B77E875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609600</xdr:colOff>
      <xdr:row>0</xdr:row>
      <xdr:rowOff>0</xdr:rowOff>
    </xdr:from>
    <xdr:to>
      <xdr:col>10</xdr:col>
      <xdr:colOff>647700</xdr:colOff>
      <xdr:row>12</xdr:row>
      <xdr:rowOff>142869</xdr:rowOff>
    </xdr:to>
    <mc:AlternateContent xmlns:mc="http://schemas.openxmlformats.org/markup-compatibility/2006" xmlns:a14="http://schemas.microsoft.com/office/drawing/2010/main">
      <mc:Choice Requires="a14">
        <xdr:graphicFrame macro="">
          <xdr:nvGraphicFramePr>
            <xdr:cNvPr id="3" name="Category and Sub-Category 4">
              <a:extLst>
                <a:ext uri="{FF2B5EF4-FFF2-40B4-BE49-F238E27FC236}">
                  <a16:creationId xmlns:a16="http://schemas.microsoft.com/office/drawing/2014/main" id="{5537C642-4BD5-D047-B1C2-974F6974F484}"/>
                </a:ext>
              </a:extLst>
            </xdr:cNvPr>
            <xdr:cNvGraphicFramePr/>
          </xdr:nvGraphicFramePr>
          <xdr:xfrm>
            <a:off x="0" y="0"/>
            <a:ext cx="0" cy="0"/>
          </xdr:xfrm>
          <a:graphic>
            <a:graphicData uri="http://schemas.microsoft.com/office/drawing/2010/slicer">
              <sle:slicer xmlns:sle="http://schemas.microsoft.com/office/drawing/2010/slicer" name="Category and Sub-Category 4"/>
            </a:graphicData>
          </a:graphic>
        </xdr:graphicFrame>
      </mc:Choice>
      <mc:Fallback xmlns="">
        <xdr:sp macro="" textlink="">
          <xdr:nvSpPr>
            <xdr:cNvPr id="0" name=""/>
            <xdr:cNvSpPr>
              <a:spLocks noTextEdit="1"/>
            </xdr:cNvSpPr>
          </xdr:nvSpPr>
          <xdr:spPr>
            <a:xfrm>
              <a:off x="6248400" y="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406400</xdr:colOff>
      <xdr:row>15</xdr:row>
      <xdr:rowOff>63500</xdr:rowOff>
    </xdr:from>
    <xdr:to>
      <xdr:col>14</xdr:col>
      <xdr:colOff>469900</xdr:colOff>
      <xdr:row>32</xdr:row>
      <xdr:rowOff>76200</xdr:rowOff>
    </xdr:to>
    <xdr:graphicFrame macro="">
      <xdr:nvGraphicFramePr>
        <xdr:cNvPr id="2" name="Chart 1">
          <a:extLst>
            <a:ext uri="{FF2B5EF4-FFF2-40B4-BE49-F238E27FC236}">
              <a16:creationId xmlns:a16="http://schemas.microsoft.com/office/drawing/2014/main" id="{AB64E9D1-465C-434A-BA98-5FFA157AE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n Xu" refreshedDate="43503.581875000003" createdVersion="6" refreshedVersion="6" minRefreshableVersion="3" recordCount="4115" xr:uid="{EF05C5AE-4AF2-EF42-BDC8-1E7F8AAF5B50}">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2993536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n Xu" refreshedDate="43503.894720023149" createdVersion="6" refreshedVersion="6" minRefreshableVersion="3" recordCount="4115" xr:uid="{B5C519C0-ECE5-E240-A122-5B42B2ED1C4A}">
  <cacheSource type="worksheet">
    <worksheetSource ref="A1:T1048576" sheet="Data"/>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tion" numFmtId="165">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3" base="18">
        <rangePr groupBy="months" startDate="2009-05-16T21:55:13" endDate="2017-03-15T09:30:07"/>
        <groupItems count="14">
          <s v="(blank)"/>
          <s v="Jan"/>
          <s v="Feb"/>
          <s v="Mar"/>
          <s v="Apr"/>
          <s v="May"/>
          <s v="Jun"/>
          <s v="Jul"/>
          <s v="Aug"/>
          <s v="Sep"/>
          <s v="Oct"/>
          <s v="Nov"/>
          <s v="Dec"/>
          <s v="&gt;3/15/17"/>
        </groupItems>
      </fieldGroup>
    </cacheField>
    <cacheField name="Dare Ended Convertion" numFmtId="0">
      <sharedItems containsNonDate="0" containsDate="1" containsString="0" containsBlank="1" minDate="2009-08-10T13:26:00" maxDate="2017-05-03T13:12:00" count="4093">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3-04-22T15:00:00"/>
        <d v="2014-06-14T08:23:54"/>
        <d v="2011-12-05T20:02:29"/>
        <d v="2013-05-06T01:00:55"/>
        <d v="2014-06-13T00:59:00"/>
        <d v="2012-07-07T11:46:51"/>
        <d v="2014-09-06T09:25:31"/>
        <d v="2011-09-25T13:32:47"/>
        <d v="2013-10-24T17:42:49"/>
        <d v="2014-09-03T12:48:27"/>
        <d v="2010-12-31T22:59:00"/>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1-09-30T21:00:00"/>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3-06-20T21:31:36"/>
        <d v="2013-12-31T01:00:00"/>
        <d v="2011-12-12T21:39:56"/>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5-07-10T21: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5-02-28T22:59:00"/>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5-04-25T03:53:39"/>
        <d v="2014-07-30T17:00:00"/>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4-09-08T09:50:05"/>
        <d v="2015-03-13T21:11:00"/>
        <d v="2014-07-02T22:07:58"/>
        <d v="2017-03-29T11:44:10"/>
        <d v="2015-08-13T21:29:56"/>
        <d v="2015-10-08T10:42:15"/>
        <d v="2015-01-23T19:00:00"/>
        <d v="2016-09-03T04:00:00"/>
        <d v="2016-02-02T08:58:48"/>
        <d v="2016-12-08T10:15:52"/>
        <d v="2015-06-29T21:59:00"/>
        <d v="2015-01-25T14:39:56"/>
        <d v="2017-02-19T18:26:39"/>
        <d v="2016-01-31T17:03:00"/>
        <d v="2014-09-02T08:27:49"/>
        <d v="2015-03-27T11:59:52"/>
        <d v="2016-05-09T16:49:51"/>
        <d v="2014-12-10T23:28:22"/>
        <d v="2015-05-01T16:00:00"/>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m/>
      </sharedItems>
      <fieldGroup par="21" base="19">
        <rangePr groupBy="months" startDate="2009-08-10T13:26:00" endDate="2017-05-03T13:12:00"/>
        <groupItems count="14">
          <s v="(blank)"/>
          <s v="Jan"/>
          <s v="Feb"/>
          <s v="Mar"/>
          <s v="Apr"/>
          <s v="May"/>
          <s v="Jun"/>
          <s v="Jul"/>
          <s v="Aug"/>
          <s v="Sep"/>
          <s v="Oct"/>
          <s v="Nov"/>
          <s v="Dec"/>
          <s v="&gt;5/3/17"/>
        </groupItems>
      </fieldGroup>
    </cacheField>
    <cacheField name="Quarters" numFmtId="0" databaseField="0">
      <fieldGroup base="19">
        <rangePr groupBy="quarters" startDate="2009-08-10T13:26:00" endDate="2017-05-03T13:12:00"/>
        <groupItems count="6">
          <s v="&lt;8/10/09"/>
          <s v="Qtr1"/>
          <s v="Qtr2"/>
          <s v="Qtr3"/>
          <s v="Qtr4"/>
          <s v="&gt;5/3/17"/>
        </groupItems>
      </fieldGroup>
    </cacheField>
    <cacheField name="Years" numFmtId="0" databaseField="0">
      <fieldGroup base="19">
        <rangePr groupBy="years" startDate="2009-08-10T13:26:00" endDate="2017-05-03T13:12:00"/>
        <groupItems count="11">
          <s v="&lt;8/10/09"/>
          <s v="2009"/>
          <s v="2010"/>
          <s v="2011"/>
          <s v="2012"/>
          <s v="2013"/>
          <s v="2014"/>
          <s v="2015"/>
          <s v="2016"/>
          <s v="2017"/>
          <s v="&gt;5/3/17"/>
        </groupItems>
      </fieldGroup>
    </cacheField>
    <cacheField name="Quarters2" numFmtId="0" databaseField="0">
      <fieldGroup base="18">
        <rangePr groupBy="quarters" startDate="2009-05-16T21:55:13" endDate="2017-03-15T09:30:07"/>
        <groupItems count="6">
          <s v="&lt;5/16/09"/>
          <s v="Qtr1"/>
          <s v="Qtr2"/>
          <s v="Qtr3"/>
          <s v="Qtr4"/>
          <s v="&gt;3/15/17"/>
        </groupItems>
      </fieldGroup>
    </cacheField>
    <cacheField name="Years2"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89391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x v="0"/>
    <x v="0"/>
    <s v="US"/>
    <s v="USD"/>
    <n v="1437620400"/>
    <n v="1434931811"/>
    <b v="0"/>
    <n v="182"/>
    <b v="1"/>
    <x v="0"/>
    <n v="136.85882352941178"/>
    <n v="63.917582417582416"/>
    <x v="0"/>
    <x v="0"/>
    <x v="0"/>
    <x v="0"/>
  </r>
  <r>
    <n v="1"/>
    <s v="FannibalFest Fan Convention"/>
    <s v="A Hannibal TV Show Fan Convention and Art Collective"/>
    <x v="1"/>
    <x v="1"/>
    <x v="0"/>
    <s v="US"/>
    <s v="USD"/>
    <n v="1488464683"/>
    <n v="1485872683"/>
    <b v="0"/>
    <n v="79"/>
    <b v="1"/>
    <x v="0"/>
    <n v="142.60827250608273"/>
    <n v="185.48101265822785"/>
    <x v="0"/>
    <x v="0"/>
    <x v="1"/>
    <x v="1"/>
  </r>
  <r>
    <n v="2"/>
    <s v="Charlie teaser completion"/>
    <s v="Completion fund for post-production for teaser of British crime/drama tv series about a girl who sells morals for money"/>
    <x v="2"/>
    <x v="2"/>
    <x v="0"/>
    <s v="GB"/>
    <s v="GBP"/>
    <n v="1455555083"/>
    <n v="1454691083"/>
    <b v="0"/>
    <n v="35"/>
    <b v="1"/>
    <x v="0"/>
    <n v="105"/>
    <n v="15"/>
    <x v="0"/>
    <x v="0"/>
    <x v="2"/>
    <x v="2"/>
  </r>
  <r>
    <n v="3"/>
    <s v="Unsure/Positive: A Dramedy Series About Life with HIV"/>
    <s v="We already produced the *very* beginning of this story. Help us to see it through?"/>
    <x v="3"/>
    <x v="3"/>
    <x v="0"/>
    <s v="US"/>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x v="4"/>
    <x v="4"/>
    <x v="0"/>
    <s v="US"/>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x v="5"/>
    <x v="5"/>
    <x v="0"/>
    <s v="US"/>
    <s v="USD"/>
    <n v="1469770500"/>
    <n v="1468362207"/>
    <b v="0"/>
    <n v="47"/>
    <b v="1"/>
    <x v="0"/>
    <n v="109.77744436109028"/>
    <n v="93.40425531914893"/>
    <x v="0"/>
    <x v="0"/>
    <x v="5"/>
    <x v="5"/>
  </r>
  <r>
    <n v="6"/>
    <s v="POINT HOPE"/>
    <s v="The story of &quot;Point Hope&quot; will honor, respect, and share the beauty and traditions of the Alaska Natives in Point Hope, AK: the Inupiat"/>
    <x v="6"/>
    <x v="6"/>
    <x v="0"/>
    <s v="US"/>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x v="7"/>
    <x v="7"/>
    <x v="0"/>
    <s v="US"/>
    <s v="USD"/>
    <n v="1467680867"/>
    <n v="1464224867"/>
    <b v="0"/>
    <n v="57"/>
    <b v="1"/>
    <x v="0"/>
    <n v="101.22222222222221"/>
    <n v="159.82456140350877"/>
    <x v="0"/>
    <x v="0"/>
    <x v="7"/>
    <x v="7"/>
  </r>
  <r>
    <n v="8"/>
    <s v="Sizzling in the Kitchen Flynn Style"/>
    <s v="Help us raise the funds to film our pilot episode!"/>
    <x v="8"/>
    <x v="8"/>
    <x v="0"/>
    <s v="US"/>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x v="2"/>
    <x v="9"/>
    <x v="0"/>
    <s v="US"/>
    <s v="USD"/>
    <n v="1460860144"/>
    <n v="1458268144"/>
    <b v="0"/>
    <n v="20"/>
    <b v="1"/>
    <x v="0"/>
    <n v="125.998"/>
    <n v="31.499500000000001"/>
    <x v="0"/>
    <x v="0"/>
    <x v="9"/>
    <x v="9"/>
  </r>
  <r>
    <n v="10"/>
    <s v="Big in Beijing. A reality tv show about eccentric Beijing."/>
    <s v="Making a reality show casting the real elites of China. They are fun, young, wild, and ambitious. Filmed in Beijing with real risks."/>
    <x v="9"/>
    <x v="10"/>
    <x v="0"/>
    <s v="US"/>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x v="10"/>
    <x v="11"/>
    <x v="0"/>
    <s v="US"/>
    <s v="USD"/>
    <n v="1471834800"/>
    <n v="1469126462"/>
    <b v="0"/>
    <n v="75"/>
    <b v="1"/>
    <x v="0"/>
    <n v="120.5"/>
    <n v="80.333333333333329"/>
    <x v="0"/>
    <x v="0"/>
    <x v="11"/>
    <x v="11"/>
  </r>
  <r>
    <n v="12"/>
    <s v="Spinward Traveller (T.V. Pilot)"/>
    <s v="Spinward Traveller is based on the award winning role-playing game. Launch your imagination into the Traveller universe at Jump 6."/>
    <x v="11"/>
    <x v="12"/>
    <x v="0"/>
    <s v="US"/>
    <s v="USD"/>
    <n v="1405479600"/>
    <n v="1401642425"/>
    <b v="0"/>
    <n v="827"/>
    <b v="1"/>
    <x v="0"/>
    <n v="165.29333333333335"/>
    <n v="59.961305925030231"/>
    <x v="0"/>
    <x v="0"/>
    <x v="12"/>
    <x v="12"/>
  </r>
  <r>
    <n v="13"/>
    <s v="Can't Go Home"/>
    <s v="A travel series hosted by touring musicians that profiles a different American city in each episode."/>
    <x v="8"/>
    <x v="13"/>
    <x v="0"/>
    <s v="US"/>
    <s v="USD"/>
    <n v="1466713620"/>
    <n v="1463588109"/>
    <b v="0"/>
    <n v="51"/>
    <b v="1"/>
    <x v="0"/>
    <n v="159.97142857142856"/>
    <n v="109.78431372549019"/>
    <x v="0"/>
    <x v="0"/>
    <x v="13"/>
    <x v="13"/>
  </r>
  <r>
    <n v="14"/>
    <s v="3010 | Sci-fi Series"/>
    <s v="A highly charged post apocalyptic sci fi series that pulls no punches!"/>
    <x v="12"/>
    <x v="14"/>
    <x v="0"/>
    <s v="AU"/>
    <s v="AUD"/>
    <n v="1405259940"/>
    <n v="1403051888"/>
    <b v="0"/>
    <n v="41"/>
    <b v="1"/>
    <x v="0"/>
    <n v="100.93333333333334"/>
    <n v="147.70731707317074"/>
    <x v="0"/>
    <x v="0"/>
    <x v="14"/>
    <x v="14"/>
  </r>
  <r>
    <n v="15"/>
    <s v="Cien&amp;Cia"/>
    <s v="Cien&amp;Cia es un proyecto transmedia para televisiÃ³n; la finalidad de la venta de camisetas es financiar el reality (Factual)."/>
    <x v="13"/>
    <x v="15"/>
    <x v="0"/>
    <s v="ES"/>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x v="14"/>
    <x v="16"/>
    <x v="0"/>
    <s v="US"/>
    <s v="USD"/>
    <n v="1402896600"/>
    <n v="1398971211"/>
    <b v="0"/>
    <n v="70"/>
    <b v="1"/>
    <x v="0"/>
    <n v="100.24166666666667"/>
    <n v="171.84285714285716"/>
    <x v="0"/>
    <x v="0"/>
    <x v="16"/>
    <x v="16"/>
  </r>
  <r>
    <n v="17"/>
    <s v="Humble Pie"/>
    <s v="Uplifting English sitcom, a love letter to youthful exuberance that proves once and for all that none of us are ready for real life."/>
    <x v="15"/>
    <x v="17"/>
    <x v="0"/>
    <s v="GB"/>
    <s v="GBP"/>
    <n v="1415126022"/>
    <n v="1412530422"/>
    <b v="0"/>
    <n v="36"/>
    <b v="1"/>
    <x v="0"/>
    <n v="100.66666666666666"/>
    <n v="41.944444444444443"/>
    <x v="0"/>
    <x v="0"/>
    <x v="17"/>
    <x v="17"/>
  </r>
  <r>
    <n v="18"/>
    <s v="Indian As Apple Pie TV"/>
    <s v="The Indian cooking show you crave: complete with cooking, travel to India, and loads of spicy inspiration with Anupy."/>
    <x v="11"/>
    <x v="18"/>
    <x v="0"/>
    <s v="US"/>
    <s v="USD"/>
    <n v="1410958856"/>
    <n v="1408366856"/>
    <b v="0"/>
    <n v="342"/>
    <b v="1"/>
    <x v="0"/>
    <n v="106.32110000000002"/>
    <n v="93.264122807017543"/>
    <x v="0"/>
    <x v="0"/>
    <x v="18"/>
    <x v="18"/>
  </r>
  <r>
    <n v="19"/>
    <s v="Brouhaha (an Original Sitcom)"/>
    <s v="Brouhaha chronicles the adventures of aspiring comedian and prolific hedonist Jenny Carmichael as she works at a clickbait website."/>
    <x v="16"/>
    <x v="19"/>
    <x v="0"/>
    <s v="US"/>
    <s v="USD"/>
    <n v="1437420934"/>
    <n v="1434828934"/>
    <b v="0"/>
    <n v="22"/>
    <b v="1"/>
    <x v="0"/>
    <n v="145.29411764705881"/>
    <n v="56.136363636363633"/>
    <x v="0"/>
    <x v="0"/>
    <x v="19"/>
    <x v="19"/>
  </r>
  <r>
    <n v="20"/>
    <s v="Finding Kylie Hard Read Fund"/>
    <s v="Help us reach our goal &amp; pay the drama dept that is performing the hard read, which is set for October 2015."/>
    <x v="13"/>
    <x v="20"/>
    <x v="0"/>
    <s v="US"/>
    <s v="USD"/>
    <n v="1442167912"/>
    <n v="1436983912"/>
    <b v="0"/>
    <n v="25"/>
    <b v="1"/>
    <x v="0"/>
    <n v="100.2"/>
    <n v="80.16"/>
    <x v="0"/>
    <x v="0"/>
    <x v="20"/>
    <x v="20"/>
  </r>
  <r>
    <n v="21"/>
    <s v="Life of an Ingredient: The Pilot Episode"/>
    <s v="â€œLIFE of an INGREDIENT,&quot; a series that tells the story of the greatest chef &amp; farm collaborators in todayâ€™s marketplace."/>
    <x v="17"/>
    <x v="21"/>
    <x v="0"/>
    <s v="US"/>
    <s v="USD"/>
    <n v="1411743789"/>
    <n v="1409151789"/>
    <b v="0"/>
    <n v="101"/>
    <b v="1"/>
    <x v="0"/>
    <n v="109.13513513513513"/>
    <n v="199.9009900990099"/>
    <x v="0"/>
    <x v="0"/>
    <x v="21"/>
    <x v="21"/>
  </r>
  <r>
    <n v="22"/>
    <s v="CREATURES OF HABIT!"/>
    <s v="Meet Gary, and Troy: Two unlikely friends that investigate &quot;strange phenomenon&quot;."/>
    <x v="18"/>
    <x v="22"/>
    <x v="0"/>
    <s v="US"/>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x v="13"/>
    <x v="23"/>
    <x v="0"/>
    <s v="US"/>
    <s v="USD"/>
    <n v="1430407200"/>
    <n v="1428086501"/>
    <b v="0"/>
    <n v="23"/>
    <b v="1"/>
    <x v="0"/>
    <n v="118.5"/>
    <n v="103.04347826086956"/>
    <x v="0"/>
    <x v="0"/>
    <x v="23"/>
    <x v="23"/>
  </r>
  <r>
    <n v="24"/>
    <s v="Bring STL Up Late to TV"/>
    <s v="STL Up Late is a weekly late night comedy talk show for St. Louis television."/>
    <x v="19"/>
    <x v="24"/>
    <x v="0"/>
    <s v="US"/>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x v="20"/>
    <x v="25"/>
    <x v="0"/>
    <s v="US"/>
    <s v="USD"/>
    <n v="1452299761"/>
    <n v="1447115761"/>
    <b v="0"/>
    <n v="14"/>
    <b v="1"/>
    <x v="0"/>
    <n v="133.33333333333331"/>
    <n v="57.142857142857146"/>
    <x v="0"/>
    <x v="0"/>
    <x v="25"/>
    <x v="25"/>
  </r>
  <r>
    <n v="26"/>
    <s v="You, Me &amp; Sicily:  Part I Editing"/>
    <s v="Highlighting Sicily's points of light: its extraordinary people. Editing phase is now underway!!!"/>
    <x v="21"/>
    <x v="26"/>
    <x v="0"/>
    <s v="US"/>
    <s v="USD"/>
    <n v="1408278144"/>
    <n v="1404822144"/>
    <b v="0"/>
    <n v="19"/>
    <b v="1"/>
    <x v="0"/>
    <n v="155.20000000000002"/>
    <n v="102.10526315789474"/>
    <x v="0"/>
    <x v="0"/>
    <x v="26"/>
    <x v="26"/>
  </r>
  <r>
    <n v="27"/>
    <s v="B-Rabbit TV Comedy Pilot"/>
    <s v="B-Rabbit is a hilarious depiction of immigrating to New Zealand and the life you desperately tried to leave behind."/>
    <x v="22"/>
    <x v="27"/>
    <x v="0"/>
    <s v="NZ"/>
    <s v="NZD"/>
    <n v="1416113833"/>
    <n v="1413518233"/>
    <b v="0"/>
    <n v="150"/>
    <b v="1"/>
    <x v="0"/>
    <n v="111.72500000000001"/>
    <n v="148.96666666666667"/>
    <x v="0"/>
    <x v="0"/>
    <x v="27"/>
    <x v="27"/>
  </r>
  <r>
    <n v="28"/>
    <s v="John Earle Dog Training Concept Development Reel"/>
    <s v="John and Brian are on a quest to change people's lives and rehabilitate dogs."/>
    <x v="14"/>
    <x v="28"/>
    <x v="0"/>
    <s v="US"/>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x v="9"/>
    <x v="29"/>
    <x v="0"/>
    <s v="GB"/>
    <s v="GBP"/>
    <n v="1406045368"/>
    <n v="1403453368"/>
    <b v="0"/>
    <n v="117"/>
    <b v="1"/>
    <x v="0"/>
    <n v="123.33333333333334"/>
    <n v="31.623931623931625"/>
    <x v="0"/>
    <x v="0"/>
    <x v="29"/>
    <x v="29"/>
  </r>
  <r>
    <n v="30"/>
    <s v="Introverts Web Series"/>
    <s v="Comedy series about three introverted roommates coping with single life, secret resentments, and loudmouthed extroverts."/>
    <x v="23"/>
    <x v="30"/>
    <x v="0"/>
    <s v="US"/>
    <s v="USD"/>
    <n v="1408604515"/>
    <n v="1406012515"/>
    <b v="0"/>
    <n v="53"/>
    <b v="1"/>
    <x v="0"/>
    <n v="101.29975"/>
    <n v="76.45264150943396"/>
    <x v="0"/>
    <x v="0"/>
    <x v="30"/>
    <x v="30"/>
  </r>
  <r>
    <n v="31"/>
    <s v="The Alan Katz Show"/>
    <s v="After a two-year hiatus, The Alan Katz Show is coming back! But it can't unless we can get a 16gb flash drive valued at $12.71!"/>
    <x v="24"/>
    <x v="31"/>
    <x v="0"/>
    <s v="US"/>
    <s v="USD"/>
    <n v="1453748434"/>
    <n v="1452193234"/>
    <b v="0"/>
    <n v="1"/>
    <b v="1"/>
    <x v="0"/>
    <n v="100"/>
    <n v="13"/>
    <x v="0"/>
    <x v="0"/>
    <x v="31"/>
    <x v="31"/>
  </r>
  <r>
    <n v="32"/>
    <s v="Over &amp; Out"/>
    <s v="Approaching a milestone birthday, Gail abandons her group of yuppie stay-at-home mom friends for the vibrant and rowdy gay community."/>
    <x v="25"/>
    <x v="32"/>
    <x v="0"/>
    <s v="US"/>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x v="26"/>
    <x v="33"/>
    <x v="0"/>
    <s v="US"/>
    <s v="USD"/>
    <n v="1447001501"/>
    <n v="1444405901"/>
    <b v="0"/>
    <n v="64"/>
    <b v="1"/>
    <x v="0"/>
    <n v="102.0952380952381"/>
    <n v="83.75"/>
    <x v="0"/>
    <x v="0"/>
    <x v="33"/>
    <x v="33"/>
  </r>
  <r>
    <n v="34"/>
    <s v="#Josh: T.V. Show Sizzle Reel"/>
    <s v="A digitally dependent Josh, is forced to coexist with his promiscuous problematic cousin Wes, and face his fears of a human connection"/>
    <x v="27"/>
    <x v="34"/>
    <x v="0"/>
    <s v="US"/>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x v="28"/>
    <x v="35"/>
    <x v="0"/>
    <s v="US"/>
    <s v="USD"/>
    <n v="1430179200"/>
    <n v="1428130814"/>
    <b v="0"/>
    <n v="28"/>
    <b v="1"/>
    <x v="0"/>
    <n v="166.5"/>
    <n v="59.464285714285715"/>
    <x v="0"/>
    <x v="0"/>
    <x v="35"/>
    <x v="35"/>
  </r>
  <r>
    <n v="36"/>
    <s v="THE LISTENING BOX"/>
    <s v="A modern day priest makes an unusual discovery, setting off a chain of events."/>
    <x v="12"/>
    <x v="36"/>
    <x v="0"/>
    <s v="US"/>
    <s v="USD"/>
    <n v="1428128525"/>
    <n v="1425540125"/>
    <b v="0"/>
    <n v="44"/>
    <b v="1"/>
    <x v="0"/>
    <n v="142.15"/>
    <n v="193.84090909090909"/>
    <x v="0"/>
    <x v="0"/>
    <x v="36"/>
    <x v="36"/>
  </r>
  <r>
    <n v="37"/>
    <s v="The Journey"/>
    <s v="Take an unscripted, real-time journey with Greg Aiello to the planet's wildest and most iconic places on this adventure travel TV show."/>
    <x v="29"/>
    <x v="37"/>
    <x v="0"/>
    <s v="US"/>
    <s v="USD"/>
    <n v="1425055079"/>
    <n v="1422463079"/>
    <b v="0"/>
    <n v="253"/>
    <b v="1"/>
    <x v="0"/>
    <n v="183.44090909090909"/>
    <n v="159.51383399209487"/>
    <x v="0"/>
    <x v="0"/>
    <x v="37"/>
    <x v="37"/>
  </r>
  <r>
    <n v="38"/>
    <s v="Brewz Brothers TV"/>
    <s v="A television show about three brothers from Chicago on a mission to discover and highlight the best breweries in America."/>
    <x v="30"/>
    <x v="38"/>
    <x v="0"/>
    <s v="US"/>
    <s v="USD"/>
    <n v="1368235344"/>
    <n v="1365643344"/>
    <b v="0"/>
    <n v="66"/>
    <b v="1"/>
    <x v="0"/>
    <n v="110.04"/>
    <n v="41.68181818181818"/>
    <x v="0"/>
    <x v="0"/>
    <x v="38"/>
    <x v="38"/>
  </r>
  <r>
    <n v="39"/>
    <s v="Deep Cuts - Series"/>
    <s v="Mystery-Drama Series. Following a shocking event, residents of a remote woodland community learn that some wounds never heal..."/>
    <x v="31"/>
    <x v="39"/>
    <x v="0"/>
    <s v="GB"/>
    <s v="GBP"/>
    <n v="1401058740"/>
    <n v="1398388068"/>
    <b v="0"/>
    <n v="217"/>
    <b v="1"/>
    <x v="0"/>
    <n v="130.98000000000002"/>
    <n v="150.89861751152074"/>
    <x v="0"/>
    <x v="0"/>
    <x v="39"/>
    <x v="39"/>
  </r>
  <r>
    <n v="40"/>
    <s v="Regal Fare Season One"/>
    <s v="There is a cooking show in production that needs your help, a show about using local ingredients to create simple and elegant meals."/>
    <x v="13"/>
    <x v="40"/>
    <x v="0"/>
    <s v="US"/>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x v="13"/>
    <x v="41"/>
    <x v="0"/>
    <s v="US"/>
    <s v="USD"/>
    <n v="1412516354"/>
    <n v="1409924354"/>
    <b v="0"/>
    <n v="19"/>
    <b v="1"/>
    <x v="0"/>
    <n v="100"/>
    <n v="105.26315789473684"/>
    <x v="0"/>
    <x v="0"/>
    <x v="41"/>
    <x v="41"/>
  </r>
  <r>
    <n v="42"/>
    <s v="BROS TV Pilot (Iraq)"/>
    <s v="A show that explores the universal hospitality and shenanigans of BRO cultures in the most forbidden and unfamiliar places on earth!"/>
    <x v="32"/>
    <x v="42"/>
    <x v="0"/>
    <s v="US"/>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x v="3"/>
    <x v="43"/>
    <x v="0"/>
    <s v="US"/>
    <s v="USD"/>
    <n v="1405209600"/>
    <n v="1402599486"/>
    <b v="0"/>
    <n v="263"/>
    <b v="1"/>
    <x v="0"/>
    <n v="308.65999999999997"/>
    <n v="117.36121673003802"/>
    <x v="0"/>
    <x v="0"/>
    <x v="43"/>
    <x v="43"/>
  </r>
  <r>
    <n v="44"/>
    <s v="BIG WHISKEY TV Show"/>
    <s v="The Creator of the hit FOX show THE BOURBON LOUNGE brings you BIG WHISKEY. A new travel show exploring whiskey like you've never seen."/>
    <x v="13"/>
    <x v="41"/>
    <x v="0"/>
    <s v="US"/>
    <s v="USD"/>
    <n v="1412648537"/>
    <n v="1408760537"/>
    <b v="0"/>
    <n v="15"/>
    <b v="1"/>
    <x v="0"/>
    <n v="100"/>
    <n v="133.33333333333334"/>
    <x v="0"/>
    <x v="0"/>
    <x v="44"/>
    <x v="44"/>
  </r>
  <r>
    <n v="45"/>
    <s v="The Art of the Lift"/>
    <s v="The Art of the Lift is a crime drama that follows an expert crew of pick-pockets and their attempt at breaking in a new recruit."/>
    <x v="10"/>
    <x v="44"/>
    <x v="0"/>
    <s v="US"/>
    <s v="USD"/>
    <n v="1461769107"/>
    <n v="1459177107"/>
    <b v="0"/>
    <n v="61"/>
    <b v="1"/>
    <x v="0"/>
    <n v="120"/>
    <n v="98.360655737704917"/>
    <x v="0"/>
    <x v="0"/>
    <x v="45"/>
    <x v="45"/>
  </r>
  <r>
    <n v="46"/>
    <s v="New equipment for Joy's World!"/>
    <s v="The legendary community TV programme Joy's World is in dire need of new equipment! We are hoping you can help."/>
    <x v="33"/>
    <x v="45"/>
    <x v="0"/>
    <s v="AU"/>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x v="10"/>
    <x v="46"/>
    <x v="0"/>
    <s v="US"/>
    <s v="USD"/>
    <n v="1419021607"/>
    <n v="1413834007"/>
    <b v="0"/>
    <n v="70"/>
    <b v="1"/>
    <x v="0"/>
    <n v="107.61100000000002"/>
    <n v="76.865000000000009"/>
    <x v="0"/>
    <x v="0"/>
    <x v="47"/>
    <x v="47"/>
  </r>
  <r>
    <n v="48"/>
    <s v="'Noir' A New Independant Tech-Noir TV Pilot"/>
    <s v="With future neo-London as a backdrop to this new independent TV pilot, we investigate the bad and the corrupt that rule London."/>
    <x v="13"/>
    <x v="47"/>
    <x v="0"/>
    <s v="GB"/>
    <s v="GBP"/>
    <n v="1425211200"/>
    <n v="1422534260"/>
    <b v="0"/>
    <n v="38"/>
    <b v="1"/>
    <x v="0"/>
    <n v="107.94999999999999"/>
    <n v="56.815789473684212"/>
    <x v="0"/>
    <x v="0"/>
    <x v="48"/>
    <x v="48"/>
  </r>
  <r>
    <n v="49"/>
    <s v="Driving Jersey - Season Five"/>
    <s v="Driving Jersey is real people telling real stories."/>
    <x v="14"/>
    <x v="48"/>
    <x v="0"/>
    <s v="US"/>
    <s v="USD"/>
    <n v="1445660045"/>
    <n v="1443068045"/>
    <b v="0"/>
    <n v="87"/>
    <b v="1"/>
    <x v="0"/>
    <n v="100"/>
    <n v="137.93103448275863"/>
    <x v="0"/>
    <x v="0"/>
    <x v="49"/>
    <x v="49"/>
  </r>
  <r>
    <n v="50"/>
    <s v="The Love Lounge"/>
    <s v="A brand new dating show which helps one lucky lady find her Mr Right with difficult decisions to make along the way."/>
    <x v="20"/>
    <x v="49"/>
    <x v="0"/>
    <s v="GB"/>
    <s v="GBP"/>
    <n v="1422637200"/>
    <n v="1419271458"/>
    <b v="0"/>
    <n v="22"/>
    <b v="1"/>
    <x v="0"/>
    <n v="100"/>
    <n v="27.272727272727273"/>
    <x v="0"/>
    <x v="0"/>
    <x v="50"/>
    <x v="50"/>
  </r>
  <r>
    <n v="51"/>
    <s v="SKY CITY HAYA"/>
    <s v="Please help us reach stretch goals of 16k, 26k, 41k for the soundtrack, extended scenes &amp; story development for our sci-fi TV series!"/>
    <x v="34"/>
    <x v="50"/>
    <x v="0"/>
    <s v="US"/>
    <s v="USD"/>
    <n v="1439245037"/>
    <n v="1436653037"/>
    <b v="0"/>
    <n v="119"/>
    <b v="1"/>
    <x v="0"/>
    <n v="128.0181818181818"/>
    <n v="118.33613445378151"/>
    <x v="0"/>
    <x v="0"/>
    <x v="51"/>
    <x v="51"/>
  </r>
  <r>
    <n v="52"/>
    <s v="Kode Orange - New TV Series"/>
    <s v="Kode Orange is an original television series that follows the lives of two police officers who join a special unit in high-crime LA"/>
    <x v="3"/>
    <x v="51"/>
    <x v="0"/>
    <s v="US"/>
    <s v="USD"/>
    <n v="1405615846"/>
    <n v="1403023846"/>
    <b v="0"/>
    <n v="52"/>
    <b v="1"/>
    <x v="0"/>
    <n v="116.21"/>
    <n v="223.48076923076923"/>
    <x v="0"/>
    <x v="0"/>
    <x v="52"/>
    <x v="52"/>
  </r>
  <r>
    <n v="53"/>
    <s v="Rolling out Vegan Mashup's Season 2"/>
    <s v="Delicious TV's Vegan Mashup launching season two on public television"/>
    <x v="9"/>
    <x v="52"/>
    <x v="0"/>
    <s v="US"/>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x v="3"/>
    <x v="53"/>
    <x v="0"/>
    <s v="US"/>
    <s v="USD"/>
    <n v="1451063221"/>
    <n v="1448471221"/>
    <b v="0"/>
    <n v="52"/>
    <b v="1"/>
    <x v="0"/>
    <n v="101"/>
    <n v="194.23076923076923"/>
    <x v="0"/>
    <x v="0"/>
    <x v="54"/>
    <x v="54"/>
  </r>
  <r>
    <n v="55"/>
    <s v="Di FAMILY"/>
    <s v="A story of an Italian family who tried it the right way but realized things work better if they do it &quot;their&quot; way. Weekly Series PILOT"/>
    <x v="35"/>
    <x v="54"/>
    <x v="0"/>
    <s v="US"/>
    <s v="USD"/>
    <n v="1464390916"/>
    <n v="1462576516"/>
    <b v="0"/>
    <n v="86"/>
    <b v="1"/>
    <x v="0"/>
    <n v="128.95348837209301"/>
    <n v="128.95348837209303"/>
    <x v="0"/>
    <x v="0"/>
    <x v="55"/>
    <x v="55"/>
  </r>
  <r>
    <n v="56"/>
    <s v="Voxwomen Cycling Show"/>
    <s v="We want to see more women's cycling on TV - and we need your help to make it happen!"/>
    <x v="6"/>
    <x v="55"/>
    <x v="0"/>
    <s v="GB"/>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x v="36"/>
    <x v="56"/>
    <x v="0"/>
    <s v="US"/>
    <s v="USD"/>
    <n v="1429991962"/>
    <n v="1427399962"/>
    <b v="0"/>
    <n v="69"/>
    <b v="1"/>
    <x v="0"/>
    <n v="101.89999999999999"/>
    <n v="221.52173913043478"/>
    <x v="0"/>
    <x v="0"/>
    <x v="57"/>
    <x v="57"/>
  </r>
  <r>
    <n v="58"/>
    <s v="Gloaming"/>
    <s v="Alex thought he knew how the world worked. You live, you die and it's over. He was very, very wrong."/>
    <x v="3"/>
    <x v="57"/>
    <x v="0"/>
    <s v="US"/>
    <s v="USD"/>
    <n v="1416423172"/>
    <n v="1413827572"/>
    <b v="0"/>
    <n v="75"/>
    <b v="1"/>
    <x v="0"/>
    <n v="102.91"/>
    <n v="137.21333333333334"/>
    <x v="0"/>
    <x v="0"/>
    <x v="58"/>
    <x v="58"/>
  </r>
  <r>
    <n v="59"/>
    <s v="&quot;Momentum&quot; - The Series"/>
    <s v="An electronic music producer stuck in his blue collar life has overnight success thrown at him when his music leaks on the internet."/>
    <x v="22"/>
    <x v="58"/>
    <x v="0"/>
    <s v="US"/>
    <s v="USD"/>
    <n v="1442264400"/>
    <n v="1439530776"/>
    <b v="0"/>
    <n v="33"/>
    <b v="1"/>
    <x v="0"/>
    <n v="100.12570000000001"/>
    <n v="606.82242424242418"/>
    <x v="0"/>
    <x v="0"/>
    <x v="59"/>
    <x v="59"/>
  </r>
  <r>
    <n v="60"/>
    <s v="Ever Since - Short Film"/>
    <s v="Set in a beautiful but desolate world, we see how loneliness can lead to friendship in unconventional ways."/>
    <x v="37"/>
    <x v="59"/>
    <x v="0"/>
    <s v="GB"/>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x v="10"/>
    <x v="60"/>
    <x v="0"/>
    <s v="US"/>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x v="9"/>
    <x v="61"/>
    <x v="0"/>
    <s v="US"/>
    <s v="USD"/>
    <n v="1362337878"/>
    <n v="1360177878"/>
    <b v="0"/>
    <n v="48"/>
    <b v="1"/>
    <x v="1"/>
    <n v="154.73333333333332"/>
    <n v="96.708333333333329"/>
    <x v="0"/>
    <x v="1"/>
    <x v="62"/>
    <x v="62"/>
  </r>
  <r>
    <n v="63"/>
    <s v="The Attic"/>
    <s v="The Attic is my first short film.  Please help me with post production and distribution so that I can let it out into the world"/>
    <x v="13"/>
    <x v="62"/>
    <x v="0"/>
    <s v="US"/>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x v="38"/>
    <x v="63"/>
    <x v="0"/>
    <s v="US"/>
    <s v="USD"/>
    <n v="1373243181"/>
    <n v="1370651181"/>
    <b v="0"/>
    <n v="24"/>
    <b v="1"/>
    <x v="1"/>
    <n v="173.33333333333334"/>
    <n v="86.666666666666671"/>
    <x v="0"/>
    <x v="1"/>
    <x v="64"/>
    <x v="64"/>
  </r>
  <r>
    <n v="65"/>
    <s v="Hello World - Post Production Funds"/>
    <s v="Help finish the short film Hello World. The story of an android in the broken home of a father &amp; son."/>
    <x v="39"/>
    <x v="64"/>
    <x v="0"/>
    <s v="CA"/>
    <s v="CAD"/>
    <n v="1407736740"/>
    <n v="1405453354"/>
    <b v="0"/>
    <n v="57"/>
    <b v="1"/>
    <x v="1"/>
    <n v="107.52857142857141"/>
    <n v="132.05263157894737"/>
    <x v="0"/>
    <x v="1"/>
    <x v="65"/>
    <x v="65"/>
  </r>
  <r>
    <n v="66"/>
    <s v="A Stagnant Fever: Short Film"/>
    <s v="A dark comedy set in the '60s about clinical depression and one night stands."/>
    <x v="13"/>
    <x v="65"/>
    <x v="0"/>
    <s v="US"/>
    <s v="USD"/>
    <n v="1468873420"/>
    <n v="1466281420"/>
    <b v="0"/>
    <n v="26"/>
    <b v="1"/>
    <x v="1"/>
    <n v="118.6"/>
    <n v="91.230769230769226"/>
    <x v="0"/>
    <x v="1"/>
    <x v="66"/>
    <x v="66"/>
  </r>
  <r>
    <n v="67"/>
    <s v="You are a Priest Forever"/>
    <s v="The Ordination Mass of five Dominicans friars to the priesthood at the historic Saint Dominicâ€™s Church in Washington DC."/>
    <x v="13"/>
    <x v="66"/>
    <x v="0"/>
    <s v="US"/>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x v="20"/>
    <x v="67"/>
    <x v="0"/>
    <s v="GB"/>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x v="3"/>
    <x v="68"/>
    <x v="0"/>
    <s v="US"/>
    <s v="USD"/>
    <n v="1317538740"/>
    <n v="1314765025"/>
    <b v="0"/>
    <n v="178"/>
    <b v="1"/>
    <x v="1"/>
    <n v="110.9423"/>
    <n v="62.327134831460668"/>
    <x v="0"/>
    <x v="1"/>
    <x v="69"/>
    <x v="69"/>
  </r>
  <r>
    <n v="70"/>
    <s v="Scraps"/>
    <s v="Maggie barely survives a deranged baptism by her mother only to be born again to a string of foster parents. Things can always be worse"/>
    <x v="2"/>
    <x v="69"/>
    <x v="0"/>
    <s v="US"/>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x v="40"/>
    <x v="70"/>
    <x v="0"/>
    <s v="US"/>
    <s v="USD"/>
    <n v="1338186657"/>
    <n v="1333002657"/>
    <b v="0"/>
    <n v="32"/>
    <b v="1"/>
    <x v="1"/>
    <n v="123.94444444444443"/>
    <n v="69.71875"/>
    <x v="0"/>
    <x v="1"/>
    <x v="71"/>
    <x v="71"/>
  </r>
  <r>
    <n v="72"/>
    <s v="Trickle"/>
    <s v="A young man forced to live back home after an automobile accident leaves him to rediscover what it means to be a part of his family."/>
    <x v="41"/>
    <x v="71"/>
    <x v="0"/>
    <s v="US"/>
    <s v="USD"/>
    <n v="1352937600"/>
    <n v="1351210481"/>
    <b v="0"/>
    <n v="41"/>
    <b v="1"/>
    <x v="1"/>
    <n v="108.40909090909091"/>
    <n v="58.170731707317074"/>
    <x v="0"/>
    <x v="1"/>
    <x v="72"/>
    <x v="72"/>
  </r>
  <r>
    <n v="73"/>
    <s v="Project Z-6463 - a 3D short movie by Chris Eller"/>
    <s v="A scientist on the brink of a discovery that will revolutionize society sees her work destroyed in an experiment gone horribly wrong."/>
    <x v="42"/>
    <x v="72"/>
    <x v="0"/>
    <s v="US"/>
    <s v="USD"/>
    <n v="1304395140"/>
    <n v="1297620584"/>
    <b v="0"/>
    <n v="18"/>
    <b v="1"/>
    <x v="1"/>
    <n v="100"/>
    <n v="50"/>
    <x v="0"/>
    <x v="1"/>
    <x v="73"/>
    <x v="73"/>
  </r>
  <r>
    <n v="74"/>
    <s v="L'oiseau la nuit - Court-mÃ©trage"/>
    <s v="La nuit est devenue le lieu de la terreur. Alors qu'un couvre-feu est imposÃ©, une petite fille est enlevÃ©e par un rapace nocturne."/>
    <x v="2"/>
    <x v="73"/>
    <x v="0"/>
    <s v="FR"/>
    <s v="EUR"/>
    <n v="1453376495"/>
    <n v="1450784495"/>
    <b v="0"/>
    <n v="29"/>
    <b v="1"/>
    <x v="1"/>
    <n v="112.93199999999999"/>
    <n v="19.471034482758618"/>
    <x v="0"/>
    <x v="1"/>
    <x v="74"/>
    <x v="74"/>
  </r>
  <r>
    <n v="75"/>
    <s v="&quot;DAD&quot; - A USC Short Film"/>
    <s v="A teenager named Charlie discovers something new about himself while coping with the loss of his father."/>
    <x v="8"/>
    <x v="74"/>
    <x v="0"/>
    <s v="US"/>
    <s v="USD"/>
    <n v="1366693272"/>
    <n v="1364101272"/>
    <b v="0"/>
    <n v="47"/>
    <b v="1"/>
    <x v="1"/>
    <n v="115.42857142857143"/>
    <n v="85.957446808510639"/>
    <x v="0"/>
    <x v="1"/>
    <x v="75"/>
    <x v="75"/>
  </r>
  <r>
    <n v="76"/>
    <s v="Star Wars: Insidious"/>
    <s v="Karn A'Mor has awoken bloodied on a distant battlefield with no memory of his past! JOIN THE RESISTANCE and find out more..."/>
    <x v="43"/>
    <x v="75"/>
    <x v="0"/>
    <s v="US"/>
    <s v="USD"/>
    <n v="1325007358"/>
    <n v="1319819758"/>
    <b v="0"/>
    <n v="15"/>
    <b v="1"/>
    <x v="1"/>
    <n v="153.33333333333334"/>
    <n v="30.666666666666668"/>
    <x v="0"/>
    <x v="1"/>
    <x v="76"/>
    <x v="76"/>
  </r>
  <r>
    <n v="77"/>
    <s v="Jonah and the Crab"/>
    <s v="A short film about a boy searching for companionship in a hermit crab he finds on the beach."/>
    <x v="44"/>
    <x v="76"/>
    <x v="0"/>
    <s v="US"/>
    <s v="USD"/>
    <n v="1337569140"/>
    <n v="1332991717"/>
    <b v="0"/>
    <n v="26"/>
    <b v="1"/>
    <x v="1"/>
    <n v="392.5"/>
    <n v="60.384615384615387"/>
    <x v="0"/>
    <x v="1"/>
    <x v="77"/>
    <x v="77"/>
  </r>
  <r>
    <n v="78"/>
    <s v="Daemon's scale up - Brieuc Le Meur _ Berlin"/>
    <s v="We reached our limits. Next steps are : 3 more shooting days + postproduction + cut + sound._x000a__x000a_We want to go to Cannes !_x000a__x000a_With you !"/>
    <x v="45"/>
    <x v="77"/>
    <x v="0"/>
    <s v="FR"/>
    <s v="EUR"/>
    <n v="1472751121"/>
    <n v="1471887121"/>
    <b v="0"/>
    <n v="35"/>
    <b v="1"/>
    <x v="1"/>
    <n v="2702"/>
    <n v="38.6"/>
    <x v="0"/>
    <x v="1"/>
    <x v="78"/>
    <x v="78"/>
  </r>
  <r>
    <n v="79"/>
    <s v="Japanese/International Short Film &quot;Mtn.&quot;"/>
    <s v="A short film about life, achieving your dreams, and overcoming hardship. We all have our mountain to climb."/>
    <x v="46"/>
    <x v="78"/>
    <x v="0"/>
    <s v="GB"/>
    <s v="GBP"/>
    <n v="1398451093"/>
    <n v="1395859093"/>
    <b v="0"/>
    <n v="41"/>
    <b v="1"/>
    <x v="1"/>
    <n v="127"/>
    <n v="40.268292682926827"/>
    <x v="0"/>
    <x v="1"/>
    <x v="79"/>
    <x v="79"/>
  </r>
  <r>
    <n v="80"/>
    <s v="Swingers Anonymous"/>
    <s v="What would you do if you ended up at a swingers party with two dead bodies and $20,000 in drug money?"/>
    <x v="14"/>
    <x v="79"/>
    <x v="0"/>
    <s v="US"/>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x v="47"/>
    <x v="80"/>
    <x v="0"/>
    <s v="US"/>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x v="23"/>
    <x v="81"/>
    <x v="0"/>
    <s v="US"/>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x v="48"/>
    <x v="82"/>
    <x v="0"/>
    <s v="GB"/>
    <s v="GBP"/>
    <n v="1424604600"/>
    <n v="1423320389"/>
    <b v="0"/>
    <n v="13"/>
    <b v="1"/>
    <x v="1"/>
    <n v="102.49999999999999"/>
    <n v="15.76923076923077"/>
    <x v="0"/>
    <x v="1"/>
    <x v="83"/>
    <x v="83"/>
  </r>
  <r>
    <n v="84"/>
    <s v="Redemption - Short Film"/>
    <s v="&quot;A sociopath crosses paths with the person he must confront about his wife's murder, it might be himself&quot;"/>
    <x v="2"/>
    <x v="83"/>
    <x v="0"/>
    <s v="US"/>
    <s v="USD"/>
    <n v="1305483086"/>
    <n v="1302891086"/>
    <b v="0"/>
    <n v="7"/>
    <b v="1"/>
    <x v="1"/>
    <n v="100"/>
    <n v="71.428571428571431"/>
    <x v="0"/>
    <x v="1"/>
    <x v="84"/>
    <x v="84"/>
  </r>
  <r>
    <n v="85"/>
    <s v="In Her Voice: short film"/>
    <s v="A short film by Melissa Woodrow &amp; Mark Janiak about seeking forgiveness, embracing the past and memories with a loved one."/>
    <x v="38"/>
    <x v="84"/>
    <x v="0"/>
    <s v="US"/>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x v="12"/>
    <x v="85"/>
    <x v="0"/>
    <s v="FR"/>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x v="30"/>
    <x v="86"/>
    <x v="0"/>
    <s v="US"/>
    <s v="USD"/>
    <n v="1275529260"/>
    <n v="1274705803"/>
    <b v="0"/>
    <n v="25"/>
    <b v="1"/>
    <x v="1"/>
    <n v="104.60000000000001"/>
    <n v="104.6"/>
    <x v="0"/>
    <x v="1"/>
    <x v="87"/>
    <x v="87"/>
  </r>
  <r>
    <n v="88"/>
    <s v="The Recursion Theorem (Short Film)"/>
    <s v="Imprisoned in an unfamiliar reality with strange new rules, Dan Everett struggles to find meaning and reason in this sci-fi noir short."/>
    <x v="8"/>
    <x v="87"/>
    <x v="0"/>
    <s v="US"/>
    <s v="USD"/>
    <n v="1403452131"/>
    <n v="1401205731"/>
    <b v="0"/>
    <n v="60"/>
    <b v="1"/>
    <x v="1"/>
    <n v="102.85714285714285"/>
    <n v="60"/>
    <x v="0"/>
    <x v="1"/>
    <x v="88"/>
    <x v="88"/>
  </r>
  <r>
    <n v="89"/>
    <s v="The Southwest Chronicles"/>
    <s v="A chronicle of four very different stories concerning racism to the power of love, all set in the beauty of the Southwest."/>
    <x v="12"/>
    <x v="88"/>
    <x v="0"/>
    <s v="US"/>
    <s v="USD"/>
    <n v="1370196192"/>
    <n v="1368036192"/>
    <b v="0"/>
    <n v="56"/>
    <b v="1"/>
    <x v="1"/>
    <n v="115.06666666666668"/>
    <n v="123.28571428571429"/>
    <x v="0"/>
    <x v="1"/>
    <x v="89"/>
    <x v="89"/>
  </r>
  <r>
    <n v="90"/>
    <s v="Help Get the Short Film Interior Design into Film Festivals!"/>
    <s v="We're looking for funding to help submit a short film to film festivals."/>
    <x v="2"/>
    <x v="89"/>
    <x v="0"/>
    <s v="US"/>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x v="9"/>
    <x v="87"/>
    <x v="0"/>
    <s v="US"/>
    <s v="USD"/>
    <n v="1305625164"/>
    <n v="1300354764"/>
    <b v="0"/>
    <n v="46"/>
    <b v="1"/>
    <x v="1"/>
    <n v="120"/>
    <n v="78.260869565217391"/>
    <x v="0"/>
    <x v="1"/>
    <x v="91"/>
    <x v="91"/>
  </r>
  <r>
    <n v="92"/>
    <s v="Euphoria"/>
    <s v="Euphoria is an adventure film that follows adrenaline filled athletes on their hunt for the sublime while balancing family and careers."/>
    <x v="10"/>
    <x v="90"/>
    <x v="0"/>
    <s v="CA"/>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x v="28"/>
    <x v="91"/>
    <x v="0"/>
    <s v="US"/>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x v="49"/>
    <x v="92"/>
    <x v="0"/>
    <s v="GB"/>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x v="18"/>
    <x v="75"/>
    <x v="0"/>
    <s v="US"/>
    <s v="USD"/>
    <n v="1330214841"/>
    <n v="1327622841"/>
    <b v="0"/>
    <n v="21"/>
    <b v="1"/>
    <x v="1"/>
    <n v="131.42857142857142"/>
    <n v="21.904761904761905"/>
    <x v="0"/>
    <x v="1"/>
    <x v="95"/>
    <x v="95"/>
  </r>
  <r>
    <n v="96"/>
    <s v="Ice Hockey"/>
    <s v="Danny is a defenseman for his high school hockey team. This is a day in his life: school, hockey, girls and his next-door neighbor, Ken Daneyko."/>
    <x v="15"/>
    <x v="93"/>
    <x v="0"/>
    <s v="US"/>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x v="44"/>
    <x v="94"/>
    <x v="0"/>
    <s v="US"/>
    <s v="USD"/>
    <n v="1310440482"/>
    <n v="1307848482"/>
    <b v="0"/>
    <n v="8"/>
    <b v="1"/>
    <x v="1"/>
    <n v="106.25"/>
    <n v="53.125"/>
    <x v="0"/>
    <x v="1"/>
    <x v="97"/>
    <x v="97"/>
  </r>
  <r>
    <n v="98"/>
    <s v="CUT OUT"/>
    <s v="&quot;Cut Out&quot; tells the story of a young woman who befriends a neighborhood teen and finds herself involved with gang violence."/>
    <x v="50"/>
    <x v="95"/>
    <x v="0"/>
    <s v="US"/>
    <s v="USD"/>
    <n v="1354923000"/>
    <n v="1351796674"/>
    <b v="0"/>
    <n v="60"/>
    <b v="1"/>
    <x v="1"/>
    <n v="106.25"/>
    <n v="56.666666666666664"/>
    <x v="0"/>
    <x v="1"/>
    <x v="98"/>
    <x v="98"/>
  </r>
  <r>
    <n v="99"/>
    <s v="BEAT: An Original Short Film"/>
    <s v="A feminist tale of two girls finally giving a &quot;Nice Guy&quot; what he truly deserves. Also, dancing!"/>
    <x v="15"/>
    <x v="96"/>
    <x v="0"/>
    <s v="US"/>
    <s v="USD"/>
    <n v="1390426799"/>
    <n v="1387834799"/>
    <b v="0"/>
    <n v="39"/>
    <b v="1"/>
    <x v="1"/>
    <n v="106.01933333333334"/>
    <n v="40.776666666666664"/>
    <x v="0"/>
    <x v="1"/>
    <x v="99"/>
    <x v="99"/>
  </r>
  <r>
    <n v="100"/>
    <s v="Two Sisters"/>
    <s v="Two sisters share a fragile relationship. When their mother dies and they inherit the family house, old problems rise to the surface."/>
    <x v="10"/>
    <x v="97"/>
    <x v="0"/>
    <s v="US"/>
    <s v="USD"/>
    <n v="1352055886"/>
    <n v="1350324286"/>
    <b v="0"/>
    <n v="26"/>
    <b v="1"/>
    <x v="1"/>
    <n v="100"/>
    <n v="192.30769230769232"/>
    <x v="0"/>
    <x v="1"/>
    <x v="100"/>
    <x v="100"/>
  </r>
  <r>
    <n v="101"/>
    <s v="In Their Turn : A MFA Thesis Film"/>
    <s v="The spatiotemporal boundaries between a manâ€™s life, and that of his father dissolve. A reflection on experience, image, and memory."/>
    <x v="8"/>
    <x v="98"/>
    <x v="0"/>
    <s v="US"/>
    <s v="USD"/>
    <n v="1359052710"/>
    <n v="1356979110"/>
    <b v="0"/>
    <n v="35"/>
    <b v="1"/>
    <x v="1"/>
    <n v="100"/>
    <n v="100"/>
    <x v="0"/>
    <x v="1"/>
    <x v="101"/>
    <x v="101"/>
  </r>
  <r>
    <n v="102"/>
    <s v="Dear God No!"/>
    <s v="A gang of outlaw bikers pull a home invasion on a disgraced Anthropologist hiding a secret locked in his cabin basement."/>
    <x v="12"/>
    <x v="99"/>
    <x v="0"/>
    <s v="US"/>
    <s v="USD"/>
    <n v="1293073733"/>
    <n v="1290481733"/>
    <b v="0"/>
    <n v="65"/>
    <b v="1"/>
    <x v="1"/>
    <n v="127.75000000000001"/>
    <n v="117.92307692307692"/>
    <x v="0"/>
    <x v="1"/>
    <x v="102"/>
    <x v="102"/>
  </r>
  <r>
    <n v="103"/>
    <s v="I'M TWENTY SOMETHING"/>
    <s v="Three friends in their twenties are trying to do the impossible - have fun on a casual Friday night."/>
    <x v="46"/>
    <x v="100"/>
    <x v="0"/>
    <s v="GB"/>
    <s v="GBP"/>
    <n v="1394220030"/>
    <n v="1392232830"/>
    <b v="0"/>
    <n v="49"/>
    <b v="1"/>
    <x v="1"/>
    <n v="105.15384615384616"/>
    <n v="27.897959183673468"/>
    <x v="0"/>
    <x v="1"/>
    <x v="103"/>
    <x v="103"/>
  </r>
  <r>
    <n v="104"/>
    <s v="Good 'Ol Trumpet"/>
    <s v="UCF short film about an old man, his love for music, and his misplaced trumpet.  "/>
    <x v="2"/>
    <x v="49"/>
    <x v="0"/>
    <s v="US"/>
    <s v="USD"/>
    <n v="1301792400"/>
    <n v="1299775266"/>
    <b v="0"/>
    <n v="10"/>
    <b v="1"/>
    <x v="1"/>
    <n v="120"/>
    <n v="60"/>
    <x v="0"/>
    <x v="1"/>
    <x v="104"/>
    <x v="104"/>
  </r>
  <r>
    <n v="105"/>
    <s v="Single Parent Date Night-A Comedic Short Film"/>
    <s v="Single Parent Date Night is a comedic short film about two single parents trying to reentering the dating pool."/>
    <x v="41"/>
    <x v="101"/>
    <x v="0"/>
    <s v="US"/>
    <s v="USD"/>
    <n v="1463184000"/>
    <n v="1461605020"/>
    <b v="0"/>
    <n v="60"/>
    <b v="1"/>
    <x v="1"/>
    <n v="107.40909090909089"/>
    <n v="39.383333333333333"/>
    <x v="0"/>
    <x v="1"/>
    <x v="105"/>
    <x v="105"/>
  </r>
  <r>
    <n v="106"/>
    <s v="LOST WEEKEND"/>
    <s v="A Boy. A Girl. A Car. A Serial Killer."/>
    <x v="10"/>
    <x v="102"/>
    <x v="0"/>
    <s v="US"/>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x v="51"/>
    <x v="103"/>
    <x v="0"/>
    <s v="US"/>
    <s v="USD"/>
    <n v="1303688087"/>
    <n v="1301787287"/>
    <b v="0"/>
    <n v="69"/>
    <b v="1"/>
    <x v="1"/>
    <n v="102.46666666666667"/>
    <n v="111.37681159420291"/>
    <x v="0"/>
    <x v="1"/>
    <x v="107"/>
    <x v="107"/>
  </r>
  <r>
    <n v="108"/>
    <s v="GLASS: A Love Story"/>
    <s v="When a man can't find love, his Google GLASS does the searching for him. A short film shot with Google Glass."/>
    <x v="15"/>
    <x v="29"/>
    <x v="0"/>
    <s v="US"/>
    <s v="USD"/>
    <n v="1370011370"/>
    <n v="1364827370"/>
    <b v="0"/>
    <n v="47"/>
    <b v="1"/>
    <x v="1"/>
    <n v="246.66666666666669"/>
    <n v="78.723404255319153"/>
    <x v="0"/>
    <x v="1"/>
    <x v="108"/>
    <x v="108"/>
  </r>
  <r>
    <n v="109"/>
    <s v="Dapper Dan - &quot;Fly As I Wanna&quot; Music Video"/>
    <s v="This video may be bigger than you and it may be bigger than me but, itâ€™s not bigger than you and me! Can you dig it?"/>
    <x v="28"/>
    <x v="104"/>
    <x v="0"/>
    <s v="US"/>
    <s v="USD"/>
    <n v="1298680630"/>
    <n v="1296088630"/>
    <b v="0"/>
    <n v="47"/>
    <b v="1"/>
    <x v="1"/>
    <n v="219.49999999999997"/>
    <n v="46.702127659574465"/>
    <x v="0"/>
    <x v="1"/>
    <x v="109"/>
    <x v="109"/>
  </r>
  <r>
    <n v="110"/>
    <s v="Earlids"/>
    <s v="Lee, an awkward teenager with sound-blocking earlids, must confront his self-isolation after a girl moves in next door."/>
    <x v="46"/>
    <x v="105"/>
    <x v="0"/>
    <s v="US"/>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x v="8"/>
    <x v="106"/>
    <x v="0"/>
    <s v="AU"/>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x v="10"/>
    <x v="107"/>
    <x v="0"/>
    <s v="US"/>
    <s v="USD"/>
    <n v="1397354400"/>
    <n v="1395277318"/>
    <b v="0"/>
    <n v="81"/>
    <b v="1"/>
    <x v="1"/>
    <n v="104"/>
    <n v="64.197530864197532"/>
    <x v="0"/>
    <x v="1"/>
    <x v="112"/>
    <x v="112"/>
  </r>
  <r>
    <n v="113"/>
    <s v="&quot;The First Day&quot; by Julia Othmer- Music Video"/>
    <s v="A living memorial for all those dealing with trauma, grief and loss."/>
    <x v="10"/>
    <x v="108"/>
    <x v="0"/>
    <s v="US"/>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x v="9"/>
    <x v="109"/>
    <x v="0"/>
    <s v="US"/>
    <s v="USD"/>
    <n v="1326436488"/>
    <n v="1321252488"/>
    <b v="0"/>
    <n v="35"/>
    <b v="1"/>
    <x v="1"/>
    <n v="103.33333333333334"/>
    <n v="88.571428571428569"/>
    <x v="0"/>
    <x v="1"/>
    <x v="114"/>
    <x v="114"/>
  </r>
  <r>
    <n v="115"/>
    <s v="The World's Greatest Lover"/>
    <s v="Never judge a book (or a lover) by their cover."/>
    <x v="52"/>
    <x v="110"/>
    <x v="0"/>
    <s v="US"/>
    <s v="USD"/>
    <n v="1328377444"/>
    <n v="1326217444"/>
    <b v="0"/>
    <n v="22"/>
    <b v="1"/>
    <x v="1"/>
    <n v="140.44444444444443"/>
    <n v="28.727272727272727"/>
    <x v="0"/>
    <x v="1"/>
    <x v="115"/>
    <x v="115"/>
  </r>
  <r>
    <n v="116"/>
    <s v="Villanelle"/>
    <s v="Villanelle is a feature film that blends elements of classic, hardboiled Film Noir, with classic Horror and tells a great story to boot"/>
    <x v="8"/>
    <x v="111"/>
    <x v="0"/>
    <s v="US"/>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x v="37"/>
    <x v="112"/>
    <x v="0"/>
    <s v="US"/>
    <s v="USD"/>
    <n v="1276110000"/>
    <n v="1268337744"/>
    <b v="0"/>
    <n v="27"/>
    <b v="1"/>
    <x v="1"/>
    <n v="100.49377777777779"/>
    <n v="167.48962962962963"/>
    <x v="0"/>
    <x v="1"/>
    <x v="117"/>
    <x v="117"/>
  </r>
  <r>
    <n v="118"/>
    <s v="DENOUNCED - A Short Film"/>
    <s v="When a ruthless hit-man is 'denounced' from the mafia, his old enemies declare war."/>
    <x v="10"/>
    <x v="113"/>
    <x v="0"/>
    <s v="US"/>
    <s v="USD"/>
    <n v="1311902236"/>
    <n v="1309310236"/>
    <b v="0"/>
    <n v="39"/>
    <b v="1"/>
    <x v="1"/>
    <n v="113.03159999999998"/>
    <n v="144.91230769230768"/>
    <x v="0"/>
    <x v="1"/>
    <x v="118"/>
    <x v="118"/>
  </r>
  <r>
    <n v="119"/>
    <s v="Inspire CANCER survivors to tell their STORIES"/>
    <s v="This short film will inspire young adult cancer survivors to share with others the wisdom they have gained from their cancer journey."/>
    <x v="53"/>
    <x v="114"/>
    <x v="0"/>
    <s v="US"/>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x v="54"/>
    <x v="115"/>
    <x v="1"/>
    <s v="HK"/>
    <s v="HKD"/>
    <n v="1475457107"/>
    <n v="1472865107"/>
    <b v="0"/>
    <n v="1"/>
    <b v="0"/>
    <x v="2"/>
    <n v="1.4285714285714287E-2"/>
    <n v="10"/>
    <x v="0"/>
    <x v="2"/>
    <x v="120"/>
    <x v="120"/>
  </r>
  <r>
    <n v="121"/>
    <s v="MICRO-MISSION"/>
    <s v="NAVY SEALS sent on a Area 51 Top-Secret rescue mission where they are shrunken and injected into an ET body, the immune system mutated."/>
    <x v="9"/>
    <x v="116"/>
    <x v="1"/>
    <s v="US"/>
    <s v="USD"/>
    <n v="1429352160"/>
    <n v="1427993710"/>
    <b v="0"/>
    <n v="1"/>
    <b v="0"/>
    <x v="2"/>
    <n v="3.3333333333333333E-2"/>
    <n v="1"/>
    <x v="0"/>
    <x v="2"/>
    <x v="121"/>
    <x v="121"/>
  </r>
  <r>
    <n v="122"/>
    <s v="The Time Jumper (Canceled)"/>
    <s v="My ambition for this knows no bounds.  Seeing Sephoria in a live-action is a dream of mine."/>
    <x v="55"/>
    <x v="117"/>
    <x v="1"/>
    <s v="US"/>
    <s v="USD"/>
    <n v="1476094907"/>
    <n v="1470910907"/>
    <b v="0"/>
    <n v="0"/>
    <b v="0"/>
    <x v="2"/>
    <n v="0"/>
    <e v="#DIV/0!"/>
    <x v="0"/>
    <x v="2"/>
    <x v="122"/>
    <x v="122"/>
  </r>
  <r>
    <n v="123"/>
    <s v="Sentient - The Web Series (Canceled)"/>
    <s v="A group of scientists stumble upon an extraterrestrial virus that is self aware. They must stop it's spread in order to save humanity."/>
    <x v="56"/>
    <x v="118"/>
    <x v="1"/>
    <s v="US"/>
    <s v="USD"/>
    <n v="1414533600"/>
    <n v="1411411564"/>
    <b v="0"/>
    <n v="6"/>
    <b v="0"/>
    <x v="2"/>
    <n v="0.27454545454545454"/>
    <n v="25.166666666666668"/>
    <x v="0"/>
    <x v="2"/>
    <x v="123"/>
    <x v="123"/>
  </r>
  <r>
    <n v="124"/>
    <s v="Blank Bodies - Post Production (Canceled)"/>
    <s v="An artificial man and woman discover love under the unsuspecting eyes of the four renowned artists who created them."/>
    <x v="23"/>
    <x v="117"/>
    <x v="1"/>
    <s v="US"/>
    <s v="USD"/>
    <n v="1431728242"/>
    <n v="1429568242"/>
    <b v="0"/>
    <n v="0"/>
    <b v="0"/>
    <x v="2"/>
    <n v="0"/>
    <e v="#DIV/0!"/>
    <x v="0"/>
    <x v="2"/>
    <x v="124"/>
    <x v="124"/>
  </r>
  <r>
    <n v="125"/>
    <s v="Star Wars Fan Film (Canceled)"/>
    <s v="Due to my little sister finally having recovered from her surgery we can finally make our movie if we can get even a little help to pay"/>
    <x v="2"/>
    <x v="119"/>
    <x v="1"/>
    <s v="CA"/>
    <s v="CAD"/>
    <n v="1486165880"/>
    <n v="1480981880"/>
    <b v="0"/>
    <n v="6"/>
    <b v="0"/>
    <x v="2"/>
    <n v="14.000000000000002"/>
    <n v="11.666666666666666"/>
    <x v="0"/>
    <x v="2"/>
    <x v="125"/>
    <x v="125"/>
  </r>
  <r>
    <n v="126"/>
    <s v="SPECTRUM &quot;Adventures in Light&quot; (Canceled)"/>
    <s v="A man learns the undiscovered laws of nature hidden in acts of weather &amp; light phenomena. He soon realizes these acts can be harnessed."/>
    <x v="31"/>
    <x v="120"/>
    <x v="1"/>
    <s v="US"/>
    <s v="USD"/>
    <n v="1433988000"/>
    <n v="1431353337"/>
    <b v="0"/>
    <n v="13"/>
    <b v="0"/>
    <x v="2"/>
    <n v="5.548"/>
    <n v="106.69230769230769"/>
    <x v="0"/>
    <x v="2"/>
    <x v="126"/>
    <x v="126"/>
  </r>
  <r>
    <n v="127"/>
    <s v="Human Evolution (Canceled)"/>
    <s v="An ambitious Sci-Fi/Action film that will have a big-budget feel with stunning visuals &amp; stunts starring a casting of up and comers."/>
    <x v="6"/>
    <x v="121"/>
    <x v="1"/>
    <s v="US"/>
    <s v="USD"/>
    <n v="1428069541"/>
    <n v="1425481141"/>
    <b v="0"/>
    <n v="4"/>
    <b v="0"/>
    <x v="2"/>
    <n v="2.375"/>
    <n v="47.5"/>
    <x v="0"/>
    <x v="2"/>
    <x v="127"/>
    <x v="127"/>
  </r>
  <r>
    <n v="128"/>
    <s v="Ralphi3 (Canceled)"/>
    <s v="A Science Fiction film filled with entertainment and Excitement"/>
    <x v="57"/>
    <x v="122"/>
    <x v="1"/>
    <s v="US"/>
    <s v="USD"/>
    <n v="1476941293"/>
    <n v="1473917293"/>
    <b v="0"/>
    <n v="6"/>
    <b v="0"/>
    <x v="2"/>
    <n v="1.867"/>
    <n v="311.16666666666669"/>
    <x v="0"/>
    <x v="2"/>
    <x v="128"/>
    <x v="128"/>
  </r>
  <r>
    <n v="129"/>
    <s v="JUSTICE LEAGUE ORIGINS (Canceled)"/>
    <s v="HEY!!! I'm David House, and I am currently working on a film called Justice League Origins!!! non-profit based on DC Comics Characters."/>
    <x v="22"/>
    <x v="117"/>
    <x v="1"/>
    <s v="US"/>
    <s v="USD"/>
    <n v="1414708183"/>
    <n v="1409524183"/>
    <b v="0"/>
    <n v="0"/>
    <b v="0"/>
    <x v="2"/>
    <n v="0"/>
    <e v="#DIV/0!"/>
    <x v="0"/>
    <x v="2"/>
    <x v="129"/>
    <x v="129"/>
  </r>
  <r>
    <n v="130"/>
    <s v="Blue in the Green (Canceled)"/>
    <s v="A journey down the rabbit hole into the dark future. A mix of reality and dreams of a world dependant on an oppressed by technology."/>
    <x v="20"/>
    <x v="117"/>
    <x v="1"/>
    <s v="GB"/>
    <s v="GBP"/>
    <n v="1402949760"/>
    <n v="1400536692"/>
    <b v="0"/>
    <n v="0"/>
    <b v="0"/>
    <x v="2"/>
    <n v="0"/>
    <e v="#DIV/0!"/>
    <x v="0"/>
    <x v="2"/>
    <x v="130"/>
    <x v="130"/>
  </r>
  <r>
    <n v="131"/>
    <s v="I (Canceled)"/>
    <s v="I"/>
    <x v="38"/>
    <x v="117"/>
    <x v="1"/>
    <s v="US"/>
    <s v="USD"/>
    <n v="1467763200"/>
    <n v="1466453161"/>
    <b v="0"/>
    <n v="0"/>
    <b v="0"/>
    <x v="2"/>
    <n v="0"/>
    <e v="#DIV/0!"/>
    <x v="0"/>
    <x v="2"/>
    <x v="131"/>
    <x v="131"/>
  </r>
  <r>
    <n v="132"/>
    <s v="The Message (Canceled)"/>
    <s v="An anime inspired sci-fi action short set in Tokyo, Japan by VFX veterans, Gerald Abraham, Kim Tran and sound engineer, Jeremy Corby."/>
    <x v="58"/>
    <x v="123"/>
    <x v="1"/>
    <s v="US"/>
    <s v="USD"/>
    <n v="1415392207"/>
    <n v="1411500607"/>
    <b v="0"/>
    <n v="81"/>
    <b v="0"/>
    <x v="2"/>
    <n v="9.5687499999999996"/>
    <n v="94.506172839506178"/>
    <x v="0"/>
    <x v="2"/>
    <x v="132"/>
    <x v="132"/>
  </r>
  <r>
    <n v="133"/>
    <s v="Demon Women from outer space (Canceled)"/>
    <s v="Invasion from outer space sights, to weird to imagine destruction too monstrous to escape"/>
    <x v="59"/>
    <x v="117"/>
    <x v="1"/>
    <s v="US"/>
    <s v="USD"/>
    <n v="1464715860"/>
    <n v="1462130584"/>
    <b v="0"/>
    <n v="0"/>
    <b v="0"/>
    <x v="2"/>
    <n v="0"/>
    <e v="#DIV/0!"/>
    <x v="0"/>
    <x v="2"/>
    <x v="133"/>
    <x v="133"/>
  </r>
  <r>
    <n v="134"/>
    <s v="MARLEY'S GHOST (AMBASSADORS OF STEAM) (Canceled)"/>
    <s v="steampunk  remake of &quot;a Christmas carol&quot;"/>
    <x v="10"/>
    <x v="117"/>
    <x v="1"/>
    <s v="US"/>
    <s v="USD"/>
    <n v="1441386000"/>
    <n v="1438811418"/>
    <b v="0"/>
    <n v="0"/>
    <b v="0"/>
    <x v="2"/>
    <n v="0"/>
    <e v="#DIV/0!"/>
    <x v="0"/>
    <x v="2"/>
    <x v="134"/>
    <x v="134"/>
  </r>
  <r>
    <n v="135"/>
    <s v="&quot;STUCK&quot; - Finishing Funds for a Sci-Fi Thriller Short Film"/>
    <s v="What would someone do if they suddenly discovered they could stop time? Join us on this clever sci-fi short film and find out!"/>
    <x v="9"/>
    <x v="124"/>
    <x v="1"/>
    <s v="US"/>
    <s v="USD"/>
    <n v="1404241200"/>
    <n v="1401354597"/>
    <b v="0"/>
    <n v="5"/>
    <b v="0"/>
    <x v="2"/>
    <n v="13.433333333333334"/>
    <n v="80.599999999999994"/>
    <x v="0"/>
    <x v="2"/>
    <x v="135"/>
    <x v="135"/>
  </r>
  <r>
    <n v="136"/>
    <s v="MICRO-MISSION (Canceled)"/>
    <s v="NAVY SEALS sent on a Area 51 Top-Secret rescue mission where they are shrunken and injected into an ET body, the immune system mutated."/>
    <x v="9"/>
    <x v="117"/>
    <x v="1"/>
    <s v="US"/>
    <s v="USD"/>
    <n v="1431771360"/>
    <n v="1427968234"/>
    <b v="0"/>
    <n v="0"/>
    <b v="0"/>
    <x v="2"/>
    <n v="0"/>
    <e v="#DIV/0!"/>
    <x v="0"/>
    <x v="2"/>
    <x v="136"/>
    <x v="136"/>
  </r>
  <r>
    <n v="137"/>
    <s v="Predator : Repentance (Canceled)"/>
    <s v="An unofficial sequel to the independent 2015 fan film Predator: Dark ages. Set in 2141 we follow the crew of the cargoship Centurion"/>
    <x v="56"/>
    <x v="117"/>
    <x v="1"/>
    <s v="DK"/>
    <s v="DKK"/>
    <n v="1444657593"/>
    <n v="1440337593"/>
    <b v="0"/>
    <n v="0"/>
    <b v="0"/>
    <x v="2"/>
    <n v="0"/>
    <e v="#DIV/0!"/>
    <x v="0"/>
    <x v="2"/>
    <x v="137"/>
    <x v="137"/>
  </r>
  <r>
    <n v="138"/>
    <s v="Thr33 Days Dead: The Sequ3l (Canceled)"/>
    <s v="This movie will be the S3qu3l to Thr33 Days Dead, which premiered on SyFy and was the focus of SyFy's &quot;Town of the Living Dead&quot;."/>
    <x v="60"/>
    <x v="125"/>
    <x v="1"/>
    <s v="US"/>
    <s v="USD"/>
    <n v="1438405140"/>
    <n v="1435731041"/>
    <b v="0"/>
    <n v="58"/>
    <b v="0"/>
    <x v="2"/>
    <n v="3.1413333333333333"/>
    <n v="81.241379310344826"/>
    <x v="0"/>
    <x v="2"/>
    <x v="138"/>
    <x v="138"/>
  </r>
  <r>
    <n v="139"/>
    <s v="Roman Dead (Canceled)"/>
    <s v="When  Rome is infected with a zombie plague, Lucius Agrippa and a small group fights for survival"/>
    <x v="2"/>
    <x v="83"/>
    <x v="1"/>
    <s v="US"/>
    <s v="USD"/>
    <n v="1436738772"/>
    <n v="1435874772"/>
    <b v="0"/>
    <n v="1"/>
    <b v="0"/>
    <x v="2"/>
    <n v="100"/>
    <n v="500"/>
    <x v="0"/>
    <x v="2"/>
    <x v="139"/>
    <x v="139"/>
  </r>
  <r>
    <n v="140"/>
    <s v="Rome of the Dead (Canceled)"/>
    <s v="A Gladiator fights for his freedom to be reunited with his Family, he's one fight away, when Rome is infected with a Zombie Virus"/>
    <x v="61"/>
    <x v="117"/>
    <x v="1"/>
    <s v="US"/>
    <s v="USD"/>
    <n v="1426823132"/>
    <n v="1424234732"/>
    <b v="0"/>
    <n v="0"/>
    <b v="0"/>
    <x v="2"/>
    <n v="0"/>
    <e v="#DIV/0!"/>
    <x v="0"/>
    <x v="2"/>
    <x v="140"/>
    <x v="140"/>
  </r>
  <r>
    <n v="141"/>
    <s v="Catherine Kimbridge Chronicles - Live-Action SciFi TV Series"/>
    <s v="Join us creating a Science Fiction TV Series based upon the popular novels -The Catherine Kimbridge Chronicles."/>
    <x v="14"/>
    <x v="126"/>
    <x v="1"/>
    <s v="US"/>
    <s v="USD"/>
    <n v="1433043623"/>
    <n v="1429155623"/>
    <b v="0"/>
    <n v="28"/>
    <b v="0"/>
    <x v="2"/>
    <n v="10.775"/>
    <n v="46.178571428571431"/>
    <x v="0"/>
    <x v="2"/>
    <x v="141"/>
    <x v="141"/>
  </r>
  <r>
    <n v="142"/>
    <s v="SAMANTHA  SHADOW (Canceled)"/>
    <s v="A science fiction series about a women trying to stave off a mysterious appearance of monsters from getting out of a dark alley."/>
    <x v="9"/>
    <x v="115"/>
    <x v="1"/>
    <s v="US"/>
    <s v="USD"/>
    <n v="1416176778"/>
    <n v="1414358778"/>
    <b v="0"/>
    <n v="1"/>
    <b v="0"/>
    <x v="2"/>
    <n v="0.33333333333333337"/>
    <n v="10"/>
    <x v="0"/>
    <x v="2"/>
    <x v="142"/>
    <x v="142"/>
  </r>
  <r>
    <n v="143"/>
    <s v="CATTLE - AN AWESOME SCI-FI SHORT (Canceled)"/>
    <s v="A young woman learns she is one of few women left bred like cattle in order to control a deadly disease and the world populace"/>
    <x v="62"/>
    <x v="117"/>
    <x v="1"/>
    <s v="AU"/>
    <s v="AUD"/>
    <n v="1472882100"/>
    <n v="1467941542"/>
    <b v="0"/>
    <n v="0"/>
    <b v="0"/>
    <x v="2"/>
    <n v="0"/>
    <e v="#DIV/0!"/>
    <x v="0"/>
    <x v="2"/>
    <x v="143"/>
    <x v="143"/>
  </r>
  <r>
    <n v="144"/>
    <s v="The Great Fear - Post Production Funds (Canceled)"/>
    <s v="A film about a collapsing food industry, a lonely farmer and a lonely botanist needs your help to finish post-production!"/>
    <x v="51"/>
    <x v="127"/>
    <x v="1"/>
    <s v="CA"/>
    <s v="CAD"/>
    <n v="1428945472"/>
    <n v="1423765072"/>
    <b v="0"/>
    <n v="37"/>
    <b v="0"/>
    <x v="2"/>
    <n v="27.6"/>
    <n v="55.945945945945944"/>
    <x v="0"/>
    <x v="2"/>
    <x v="144"/>
    <x v="144"/>
  </r>
  <r>
    <n v="145"/>
    <s v="Threshold (Canceled)"/>
    <s v="Film-Makers Ricky Comuniello &amp; Ian Weeks are at it again - for the 1st time. We need your support for a modern Sci-Fiction short film"/>
    <x v="37"/>
    <x v="128"/>
    <x v="1"/>
    <s v="US"/>
    <s v="USD"/>
    <n v="1439298052"/>
    <n v="1436965252"/>
    <b v="0"/>
    <n v="9"/>
    <b v="0"/>
    <x v="2"/>
    <n v="7.5111111111111111"/>
    <n v="37.555555555555557"/>
    <x v="0"/>
    <x v="2"/>
    <x v="145"/>
    <x v="145"/>
  </r>
  <r>
    <n v="146"/>
    <s v="#CalExit...War of 2020 (Canceled)"/>
    <s v="California and the west have declared their refusal to support the election of a staunch conservative president. Will it be Civil War?"/>
    <x v="22"/>
    <x v="129"/>
    <x v="1"/>
    <s v="US"/>
    <s v="USD"/>
    <n v="1484698998"/>
    <n v="1479514998"/>
    <b v="0"/>
    <n v="3"/>
    <b v="0"/>
    <x v="2"/>
    <n v="0.57499999999999996"/>
    <n v="38.333333333333336"/>
    <x v="0"/>
    <x v="2"/>
    <x v="146"/>
    <x v="146"/>
  </r>
  <r>
    <n v="147"/>
    <s v="Consumed (Static Air) (Canceled)"/>
    <s v="Film makers catch live footage beyond their wildest dreams."/>
    <x v="39"/>
    <x v="117"/>
    <x v="1"/>
    <s v="GB"/>
    <s v="GBP"/>
    <n v="1420741080"/>
    <n v="1417026340"/>
    <b v="0"/>
    <n v="0"/>
    <b v="0"/>
    <x v="2"/>
    <n v="0"/>
    <e v="#DIV/0!"/>
    <x v="0"/>
    <x v="2"/>
    <x v="147"/>
    <x v="147"/>
  </r>
  <r>
    <n v="148"/>
    <s v="Space Gangstars (Canceled)"/>
    <s v="An aspiring pilot decides to take his Dad's ship for a joyride, and learns it was the biggest mistake of his life in this Sci-Fi comedy"/>
    <x v="63"/>
    <x v="130"/>
    <x v="1"/>
    <s v="US"/>
    <s v="USD"/>
    <n v="1456555536"/>
    <n v="1453963536"/>
    <b v="0"/>
    <n v="2"/>
    <b v="0"/>
    <x v="2"/>
    <n v="0.08"/>
    <n v="20"/>
    <x v="0"/>
    <x v="2"/>
    <x v="148"/>
    <x v="148"/>
  </r>
  <r>
    <n v="149"/>
    <s v="Dichotomy (Canceled)"/>
    <s v="A provocatively mind-bending sci-fi thriller, this short film project examines opposites and the balance of the universe. #Dichotomy"/>
    <x v="3"/>
    <x v="131"/>
    <x v="1"/>
    <s v="US"/>
    <s v="USD"/>
    <n v="1419494400"/>
    <n v="1416888470"/>
    <b v="0"/>
    <n v="6"/>
    <b v="0"/>
    <x v="2"/>
    <n v="0.91999999999999993"/>
    <n v="15.333333333333334"/>
    <x v="0"/>
    <x v="2"/>
    <x v="149"/>
    <x v="149"/>
  </r>
  <r>
    <n v="150"/>
    <s v="Star Trek First Frontier (Canceled)"/>
    <s v="The untold story of Captain Robert April and the first launching of the starship U.S.S. Enterprise,  NCC-1701"/>
    <x v="64"/>
    <x v="132"/>
    <x v="1"/>
    <s v="US"/>
    <s v="USD"/>
    <n v="1432612382"/>
    <n v="1427428382"/>
    <b v="0"/>
    <n v="67"/>
    <b v="0"/>
    <x v="2"/>
    <n v="23.163076923076922"/>
    <n v="449.43283582089555"/>
    <x v="0"/>
    <x v="2"/>
    <x v="150"/>
    <x v="150"/>
  </r>
  <r>
    <n v="151"/>
    <s v="THE ASCENDENCE SHIFT Feature Film (Canceled)"/>
    <s v="The age of a race to the finish between the higher &amp; lower dimensional realms, A fight for consciousness &amp; freedom,THE NEW HUMAN"/>
    <x v="65"/>
    <x v="133"/>
    <x v="1"/>
    <s v="AU"/>
    <s v="AUD"/>
    <n v="1434633191"/>
    <n v="1429449191"/>
    <b v="0"/>
    <n v="5"/>
    <b v="0"/>
    <x v="2"/>
    <n v="5.5999999999999994E-2"/>
    <n v="28"/>
    <x v="0"/>
    <x v="2"/>
    <x v="151"/>
    <x v="151"/>
  </r>
  <r>
    <n v="152"/>
    <s v="The Great Dark (Canceled)"/>
    <s v="The Great Dark is a journey through the unimaginable...and un foreseeable..."/>
    <x v="66"/>
    <x v="134"/>
    <x v="1"/>
    <s v="US"/>
    <s v="USD"/>
    <n v="1411437100"/>
    <n v="1408845100"/>
    <b v="0"/>
    <n v="2"/>
    <b v="0"/>
    <x v="2"/>
    <n v="7.8947368421052634E-3"/>
    <n v="15"/>
    <x v="0"/>
    <x v="2"/>
    <x v="152"/>
    <x v="152"/>
  </r>
  <r>
    <n v="153"/>
    <s v="Awakening (Canceled)"/>
    <s v="What would you do if you face something beyond your understanding? If someone you loved disappeared without a trace?"/>
    <x v="63"/>
    <x v="135"/>
    <x v="1"/>
    <s v="US"/>
    <s v="USD"/>
    <n v="1417532644"/>
    <n v="1413900244"/>
    <b v="0"/>
    <n v="10"/>
    <b v="0"/>
    <x v="2"/>
    <n v="0.71799999999999997"/>
    <n v="35.9"/>
    <x v="0"/>
    <x v="2"/>
    <x v="153"/>
    <x v="153"/>
  </r>
  <r>
    <n v="154"/>
    <s v="Quantum Alterations: Sci-fi, Stop Motion &amp; Fantasy Fan Film"/>
    <s v="Fiction Becomes Reality in this non-profit science fiction, stop motion, and fantasy fan film."/>
    <x v="15"/>
    <x v="130"/>
    <x v="1"/>
    <s v="US"/>
    <s v="USD"/>
    <n v="1433336895"/>
    <n v="1429621695"/>
    <b v="0"/>
    <n v="3"/>
    <b v="0"/>
    <x v="2"/>
    <n v="2.666666666666667"/>
    <n v="13.333333333333334"/>
    <x v="0"/>
    <x v="2"/>
    <x v="154"/>
    <x v="154"/>
  </r>
  <r>
    <n v="155"/>
    <s v="The Last Armada (Canceled)"/>
    <s v="While a shadow of peace was on the horizon,humankind was being threatened by its past.Whispers of threat was being heard from the North"/>
    <x v="67"/>
    <x v="136"/>
    <x v="1"/>
    <s v="US"/>
    <s v="USD"/>
    <n v="1437657935"/>
    <n v="1434201935"/>
    <b v="0"/>
    <n v="4"/>
    <b v="0"/>
    <x v="2"/>
    <n v="6.0000000000000001E-3"/>
    <n v="20.25"/>
    <x v="0"/>
    <x v="2"/>
    <x v="155"/>
    <x v="155"/>
  </r>
  <r>
    <n v="156"/>
    <s v="Mosaics (Canceled)"/>
    <s v="A short science-fiction film about an underground network of human-animal hybrids &amp; their struggle with oppression &amp; marginalization."/>
    <x v="19"/>
    <x v="137"/>
    <x v="1"/>
    <s v="CA"/>
    <s v="CAD"/>
    <n v="1407034796"/>
    <n v="1401850796"/>
    <b v="0"/>
    <n v="15"/>
    <b v="0"/>
    <x v="2"/>
    <n v="5.0999999999999996"/>
    <n v="119"/>
    <x v="0"/>
    <x v="2"/>
    <x v="156"/>
    <x v="156"/>
  </r>
  <r>
    <n v="157"/>
    <s v="Forever Man (short film) (Canceled)"/>
    <s v="Man's cryogenic chamber and his soulmate's time travel from the distant future allows them to meet in the middle."/>
    <x v="68"/>
    <x v="138"/>
    <x v="1"/>
    <s v="US"/>
    <s v="USD"/>
    <n v="1456523572"/>
    <n v="1453931572"/>
    <b v="0"/>
    <n v="2"/>
    <b v="0"/>
    <x v="2"/>
    <n v="0.26711185308848079"/>
    <n v="4"/>
    <x v="0"/>
    <x v="2"/>
    <x v="157"/>
    <x v="157"/>
  </r>
  <r>
    <n v="158"/>
    <s v="In The Dark POST Production Fund Request (Canceled)"/>
    <s v="ITD a is thriller about a female college student house sitting for her boss &amp; encountering a dark evil force that dwells in the shadows"/>
    <x v="10"/>
    <x v="117"/>
    <x v="1"/>
    <s v="US"/>
    <s v="USD"/>
    <n v="1413942628"/>
    <n v="1411350628"/>
    <b v="0"/>
    <n v="0"/>
    <b v="0"/>
    <x v="2"/>
    <n v="0"/>
    <e v="#DIV/0!"/>
    <x v="0"/>
    <x v="2"/>
    <x v="158"/>
    <x v="158"/>
  </r>
  <r>
    <n v="159"/>
    <s v="Rosette: Sci-Fi/Action Feature Film to Cast Hollywood Talent"/>
    <s v="Love, Robots... and Time Travel._x000a_Rosette: A Sci-Fi/Action/Adventure Feature Film, set to cast three A-list Hollywood actors."/>
    <x v="69"/>
    <x v="115"/>
    <x v="1"/>
    <s v="US"/>
    <s v="USD"/>
    <n v="1467541545"/>
    <n v="1464085545"/>
    <b v="0"/>
    <n v="1"/>
    <b v="0"/>
    <x v="2"/>
    <n v="2E-3"/>
    <n v="10"/>
    <x v="0"/>
    <x v="2"/>
    <x v="159"/>
    <x v="159"/>
  </r>
  <r>
    <n v="160"/>
    <s v="Con Todo mi Corazon: With all of my Heart."/>
    <s v="The title might seem cheesy, but my father says that to my mother every time they say I love you.     This story is dedicated to them."/>
    <x v="10"/>
    <x v="117"/>
    <x v="2"/>
    <s v="US"/>
    <s v="USD"/>
    <n v="1439675691"/>
    <n v="1434491691"/>
    <b v="0"/>
    <n v="0"/>
    <b v="0"/>
    <x v="3"/>
    <n v="0"/>
    <e v="#DIV/0!"/>
    <x v="0"/>
    <x v="3"/>
    <x v="160"/>
    <x v="160"/>
  </r>
  <r>
    <n v="161"/>
    <s v="Midway: The Turning Point"/>
    <s v="Step 1 (script editing) to produce a dramatic film about the air/sea battle of WWII that turned the tide of victory for the US."/>
    <x v="63"/>
    <x v="139"/>
    <x v="2"/>
    <s v="US"/>
    <s v="USD"/>
    <n v="1404318595"/>
    <n v="1401726595"/>
    <b v="0"/>
    <n v="1"/>
    <b v="0"/>
    <x v="3"/>
    <n v="0.01"/>
    <n v="5"/>
    <x v="0"/>
    <x v="3"/>
    <x v="161"/>
    <x v="161"/>
  </r>
  <r>
    <n v="162"/>
    <s v="See It My Way"/>
    <s v="This film follows a young man who has had only a troubled family life. He turns to all the wrong things and life falls apart."/>
    <x v="70"/>
    <x v="140"/>
    <x v="2"/>
    <s v="US"/>
    <s v="USD"/>
    <n v="1408232520"/>
    <n v="1405393356"/>
    <b v="0"/>
    <n v="10"/>
    <b v="0"/>
    <x v="3"/>
    <n v="15.535714285714286"/>
    <n v="43.5"/>
    <x v="0"/>
    <x v="3"/>
    <x v="162"/>
    <x v="162"/>
  </r>
  <r>
    <n v="163"/>
    <s v="UNDIVIDED (Working Title)"/>
    <s v="Over 2.5 million Black men registered for the draft in World War II. _x000a_This will be the most comprehensive portrayal EVER of US. THEN."/>
    <x v="71"/>
    <x v="117"/>
    <x v="2"/>
    <s v="US"/>
    <s v="USD"/>
    <n v="1443657600"/>
    <n v="1440716654"/>
    <b v="0"/>
    <n v="0"/>
    <b v="0"/>
    <x v="3"/>
    <n v="0"/>
    <e v="#DIV/0!"/>
    <x v="0"/>
    <x v="3"/>
    <x v="163"/>
    <x v="163"/>
  </r>
  <r>
    <n v="164"/>
    <s v="Angelix"/>
    <s v="Two cousins are caught up in the private war between warrior class angels and demons. You may be caught up too and not realize it yet."/>
    <x v="72"/>
    <x v="141"/>
    <x v="2"/>
    <s v="US"/>
    <s v="USD"/>
    <n v="1411150701"/>
    <n v="1405966701"/>
    <b v="0"/>
    <n v="7"/>
    <b v="0"/>
    <x v="3"/>
    <n v="0.53333333333333333"/>
    <n v="91.428571428571431"/>
    <x v="0"/>
    <x v="3"/>
    <x v="164"/>
    <x v="164"/>
  </r>
  <r>
    <n v="165"/>
    <s v="NET"/>
    <s v="A teacher. A boy. The beach and a heatwave that drove them all insane."/>
    <x v="73"/>
    <x v="117"/>
    <x v="2"/>
    <s v="GB"/>
    <s v="GBP"/>
    <n v="1452613724"/>
    <n v="1450021724"/>
    <b v="0"/>
    <n v="0"/>
    <b v="0"/>
    <x v="3"/>
    <n v="0"/>
    <e v="#DIV/0!"/>
    <x v="0"/>
    <x v="3"/>
    <x v="165"/>
    <x v="165"/>
  </r>
  <r>
    <n v="166"/>
    <s v="Pressure"/>
    <s v="A young teen makes a bad decision after joining gang and the film expresses his choices that led him to that point."/>
    <x v="10"/>
    <x v="142"/>
    <x v="2"/>
    <s v="US"/>
    <s v="USD"/>
    <n v="1484531362"/>
    <n v="1481939362"/>
    <b v="0"/>
    <n v="1"/>
    <b v="0"/>
    <x v="3"/>
    <n v="60"/>
    <n v="3000"/>
    <x v="0"/>
    <x v="3"/>
    <x v="166"/>
    <x v="166"/>
  </r>
  <r>
    <n v="167"/>
    <s v="Past"/>
    <s v="A young man experiences a tragedy and has the opportunity to go back and learn from his mistakes and find out his true self."/>
    <x v="74"/>
    <x v="143"/>
    <x v="2"/>
    <s v="US"/>
    <s v="USD"/>
    <n v="1438726535"/>
    <n v="1433542535"/>
    <b v="0"/>
    <n v="2"/>
    <b v="0"/>
    <x v="3"/>
    <n v="0.01"/>
    <n v="5.5"/>
    <x v="0"/>
    <x v="3"/>
    <x v="167"/>
    <x v="167"/>
  </r>
  <r>
    <n v="168"/>
    <s v="Moving On"/>
    <s v="A homeless Gulf War 2 vet, and Congressional Medal of Honor recipient fights for his sanity on the mean streets of Albuquerque."/>
    <x v="6"/>
    <x v="144"/>
    <x v="2"/>
    <s v="US"/>
    <s v="USD"/>
    <n v="1426791770"/>
    <n v="1424203370"/>
    <b v="0"/>
    <n v="3"/>
    <b v="0"/>
    <x v="3"/>
    <n v="4.0625"/>
    <n v="108.33333333333333"/>
    <x v="0"/>
    <x v="3"/>
    <x v="168"/>
    <x v="168"/>
  </r>
  <r>
    <n v="169"/>
    <s v="Family"/>
    <s v="Family is a short film about a father and son and two brothers who were separated by the Korean war and finally reunite after 60 years."/>
    <x v="30"/>
    <x v="145"/>
    <x v="2"/>
    <s v="GB"/>
    <s v="GBP"/>
    <n v="1413634059"/>
    <n v="1411042059"/>
    <b v="0"/>
    <n v="10"/>
    <b v="0"/>
    <x v="3"/>
    <n v="22.400000000000002"/>
    <n v="56"/>
    <x v="0"/>
    <x v="3"/>
    <x v="169"/>
    <x v="169"/>
  </r>
  <r>
    <n v="170"/>
    <s v="Letters to Daniel"/>
    <s v="Amy &amp; Missy survive Amy's bipolar disorder and go on to become award winning &amp; bestselling authors, screenwriters &amp; filmmakers"/>
    <x v="3"/>
    <x v="144"/>
    <x v="2"/>
    <s v="US"/>
    <s v="USD"/>
    <n v="1440912480"/>
    <n v="1438385283"/>
    <b v="0"/>
    <n v="10"/>
    <b v="0"/>
    <x v="3"/>
    <n v="3.25"/>
    <n v="32.5"/>
    <x v="0"/>
    <x v="3"/>
    <x v="170"/>
    <x v="170"/>
  </r>
  <r>
    <n v="171"/>
    <s v="IRL: Gamers Unite"/>
    <s v="Team Mayhem, a local small town gang of gamers who are enlisted   to save the world from the new great evil known as Prowler."/>
    <x v="63"/>
    <x v="116"/>
    <x v="2"/>
    <s v="US"/>
    <s v="USD"/>
    <n v="1470975614"/>
    <n v="1465791614"/>
    <b v="0"/>
    <n v="1"/>
    <b v="0"/>
    <x v="3"/>
    <n v="2E-3"/>
    <n v="1"/>
    <x v="0"/>
    <x v="3"/>
    <x v="171"/>
    <x v="171"/>
  </r>
  <r>
    <n v="172"/>
    <s v="The Blind Dolphin Story"/>
    <s v="A short film on the rarest mammal and the second most endangered freshwater river dolphin, in Pakistan."/>
    <x v="75"/>
    <x v="117"/>
    <x v="2"/>
    <s v="US"/>
    <s v="USD"/>
    <n v="1426753723"/>
    <n v="1423733323"/>
    <b v="0"/>
    <n v="0"/>
    <b v="0"/>
    <x v="3"/>
    <n v="0"/>
    <e v="#DIV/0!"/>
    <x v="0"/>
    <x v="3"/>
    <x v="172"/>
    <x v="172"/>
  </r>
  <r>
    <n v="173"/>
    <s v="7 Sins"/>
    <s v="This is a film inspired by Quentin Tarantino, I want to make a film thats entertaining yet gritty. 7 Sins is in pre-production."/>
    <x v="76"/>
    <x v="117"/>
    <x v="2"/>
    <s v="GB"/>
    <s v="GBP"/>
    <n v="1425131108"/>
    <n v="1422539108"/>
    <b v="0"/>
    <n v="0"/>
    <b v="0"/>
    <x v="3"/>
    <n v="0"/>
    <e v="#DIV/0!"/>
    <x v="0"/>
    <x v="3"/>
    <x v="173"/>
    <x v="173"/>
  </r>
  <r>
    <n v="174"/>
    <s v="I Am Forgotten"/>
    <s v="An international short film project. It is about loneliness, wich is caused by the current compulsion to check your Facebook every day."/>
    <x v="12"/>
    <x v="117"/>
    <x v="2"/>
    <s v="NL"/>
    <s v="EUR"/>
    <n v="1431108776"/>
    <n v="1425924776"/>
    <b v="0"/>
    <n v="0"/>
    <b v="0"/>
    <x v="3"/>
    <n v="0"/>
    <e v="#DIV/0!"/>
    <x v="0"/>
    <x v="3"/>
    <x v="174"/>
    <x v="174"/>
  </r>
  <r>
    <n v="175"/>
    <s v="Gooseberry Fool - Feature Film"/>
    <s v="To heal her scars Olivia must take a journey back to her roots, where an unresolved conflict stands between her and musical success."/>
    <x v="22"/>
    <x v="146"/>
    <x v="2"/>
    <s v="GB"/>
    <s v="GBP"/>
    <n v="1409337611"/>
    <n v="1407177611"/>
    <b v="0"/>
    <n v="26"/>
    <b v="0"/>
    <x v="3"/>
    <n v="6.4850000000000003"/>
    <n v="49.884615384615387"/>
    <x v="0"/>
    <x v="3"/>
    <x v="175"/>
    <x v="175"/>
  </r>
  <r>
    <n v="176"/>
    <s v="Silent Monster"/>
    <s v="I'm seeking funding to finish my short film, Silent Monster, to bring awareness to teenage bullying as well as teenage violence."/>
    <x v="15"/>
    <x v="117"/>
    <x v="2"/>
    <s v="US"/>
    <s v="USD"/>
    <n v="1438803999"/>
    <n v="1436211999"/>
    <b v="0"/>
    <n v="0"/>
    <b v="0"/>
    <x v="3"/>
    <n v="0"/>
    <e v="#DIV/0!"/>
    <x v="0"/>
    <x v="3"/>
    <x v="176"/>
    <x v="176"/>
  </r>
  <r>
    <n v="177"/>
    <s v="The Good Samaritan"/>
    <s v="I'm making a modern day version of the bible story &quot; The Good Samaritan&quot;"/>
    <x v="52"/>
    <x v="147"/>
    <x v="2"/>
    <s v="US"/>
    <s v="USD"/>
    <n v="1427155726"/>
    <n v="1425690526"/>
    <b v="0"/>
    <n v="7"/>
    <b v="0"/>
    <x v="3"/>
    <n v="40"/>
    <n v="25.714285714285715"/>
    <x v="0"/>
    <x v="3"/>
    <x v="177"/>
    <x v="177"/>
  </r>
  <r>
    <n v="178"/>
    <s v="El viaje de LucÃ­a"/>
    <s v="El viaje de LucÃ­a es un largometraje de ficciÃ³n con temÃ¡tica sobre el cÃ¡ncer infantil."/>
    <x v="69"/>
    <x v="117"/>
    <x v="2"/>
    <s v="ES"/>
    <s v="EUR"/>
    <n v="1448582145"/>
    <n v="1445986545"/>
    <b v="0"/>
    <n v="0"/>
    <b v="0"/>
    <x v="3"/>
    <n v="0"/>
    <e v="#DIV/0!"/>
    <x v="0"/>
    <x v="3"/>
    <x v="178"/>
    <x v="178"/>
  </r>
  <r>
    <n v="179"/>
    <s v="Sustain: A Film About Survival"/>
    <s v="A feature-length film about how three people survive in a diseased world."/>
    <x v="28"/>
    <x v="148"/>
    <x v="2"/>
    <s v="US"/>
    <s v="USD"/>
    <n v="1457056555"/>
    <n v="1454464555"/>
    <b v="0"/>
    <n v="2"/>
    <b v="0"/>
    <x v="3"/>
    <n v="20"/>
    <n v="100"/>
    <x v="0"/>
    <x v="3"/>
    <x v="179"/>
    <x v="179"/>
  </r>
  <r>
    <n v="180"/>
    <s v="The Rest of Us Mini-Series"/>
    <s v="The Rest of Us follows a survivor of an outbreak that nearly destroyed the earth as he travels to find some form of humanity."/>
    <x v="38"/>
    <x v="149"/>
    <x v="2"/>
    <s v="GB"/>
    <s v="GBP"/>
    <n v="1428951600"/>
    <n v="1425512843"/>
    <b v="0"/>
    <n v="13"/>
    <b v="0"/>
    <x v="3"/>
    <n v="33.416666666666664"/>
    <n v="30.846153846153847"/>
    <x v="0"/>
    <x v="3"/>
    <x v="180"/>
    <x v="180"/>
  </r>
  <r>
    <n v="181"/>
    <s v="Immemorial"/>
    <s v="Christina has been suffering with flash backs and some very disturbing nightmares and realises that it is more than just nightmares."/>
    <x v="77"/>
    <x v="150"/>
    <x v="2"/>
    <s v="GB"/>
    <s v="GBP"/>
    <n v="1434995295"/>
    <n v="1432403295"/>
    <b v="0"/>
    <n v="4"/>
    <b v="0"/>
    <x v="3"/>
    <n v="21.092608822670172"/>
    <n v="180.5"/>
    <x v="0"/>
    <x v="3"/>
    <x v="181"/>
    <x v="181"/>
  </r>
  <r>
    <n v="182"/>
    <s v="ABU Pakistani Independent Feature Film"/>
    <s v="I'm Faraz, and I am raising money for my feature film called ABU. This one is for our parents, and our responsibilities towards them."/>
    <x v="28"/>
    <x v="117"/>
    <x v="2"/>
    <s v="US"/>
    <s v="USD"/>
    <n v="1483748232"/>
    <n v="1481156232"/>
    <b v="0"/>
    <n v="0"/>
    <b v="0"/>
    <x v="3"/>
    <n v="0"/>
    <e v="#DIV/0!"/>
    <x v="0"/>
    <x v="3"/>
    <x v="182"/>
    <x v="182"/>
  </r>
  <r>
    <n v="183"/>
    <s v="Three Little Words"/>
    <s v="Don't kill me until I meet my Dad"/>
    <x v="78"/>
    <x v="151"/>
    <x v="2"/>
    <s v="GB"/>
    <s v="GBP"/>
    <n v="1417033610"/>
    <n v="1414438010"/>
    <b v="0"/>
    <n v="12"/>
    <b v="0"/>
    <x v="3"/>
    <n v="35.856000000000002"/>
    <n v="373.5"/>
    <x v="0"/>
    <x v="3"/>
    <x v="183"/>
    <x v="183"/>
  </r>
  <r>
    <n v="184"/>
    <s v="Lana - Short film"/>
    <s v="&quot;Lana&quot; is an horror/dramatic short film, written by myself, about a young woman fighting the darkness in her, but it might be too late."/>
    <x v="15"/>
    <x v="152"/>
    <x v="2"/>
    <s v="CA"/>
    <s v="CAD"/>
    <n v="1409543940"/>
    <n v="1404586762"/>
    <b v="0"/>
    <n v="2"/>
    <b v="0"/>
    <x v="3"/>
    <n v="3.4000000000000004"/>
    <n v="25.5"/>
    <x v="0"/>
    <x v="3"/>
    <x v="184"/>
    <x v="184"/>
  </r>
  <r>
    <n v="185"/>
    <s v="BLANK Short Movie"/>
    <s v="Love has no boundaries!"/>
    <x v="79"/>
    <x v="153"/>
    <x v="2"/>
    <s v="NO"/>
    <s v="NOK"/>
    <n v="1471557139"/>
    <n v="1468965139"/>
    <b v="0"/>
    <n v="10"/>
    <b v="0"/>
    <x v="3"/>
    <n v="5.5"/>
    <n v="220"/>
    <x v="0"/>
    <x v="3"/>
    <x v="185"/>
    <x v="185"/>
  </r>
  <r>
    <n v="186"/>
    <s v="Feature Film: The Wolfes"/>
    <s v="My film is about a boy who discovers the truth about his fathers dissapearance through the dark secrets of his mothers past."/>
    <x v="10"/>
    <x v="117"/>
    <x v="2"/>
    <s v="US"/>
    <s v="USD"/>
    <n v="1488571200"/>
    <n v="1485977434"/>
    <b v="0"/>
    <n v="0"/>
    <b v="0"/>
    <x v="3"/>
    <n v="0"/>
    <e v="#DIV/0!"/>
    <x v="0"/>
    <x v="3"/>
    <x v="186"/>
    <x v="186"/>
  </r>
  <r>
    <n v="187"/>
    <s v="The Imbalanced Heart of a Symmetric Mind (film)"/>
    <s v="A young man suffering from a severe case of OCD embarks on a road trip to find peace of mind."/>
    <x v="10"/>
    <x v="25"/>
    <x v="2"/>
    <s v="US"/>
    <s v="USD"/>
    <n v="1437461940"/>
    <n v="1435383457"/>
    <b v="0"/>
    <n v="5"/>
    <b v="0"/>
    <x v="3"/>
    <n v="16"/>
    <n v="160"/>
    <x v="0"/>
    <x v="3"/>
    <x v="187"/>
    <x v="187"/>
  </r>
  <r>
    <n v="188"/>
    <s v="Mariano (A Screenplay)"/>
    <s v="Mariano Messini, an aspiring musician, indebted to the mafia must put his life on the line to escape their grasp and pursue his dream."/>
    <x v="15"/>
    <x v="117"/>
    <x v="2"/>
    <s v="US"/>
    <s v="USD"/>
    <n v="1409891015"/>
    <n v="1407299015"/>
    <b v="0"/>
    <n v="0"/>
    <b v="0"/>
    <x v="3"/>
    <n v="0"/>
    <e v="#DIV/0!"/>
    <x v="0"/>
    <x v="3"/>
    <x v="188"/>
    <x v="188"/>
  </r>
  <r>
    <n v="189"/>
    <s v="A GOOD MAN'S DECISION"/>
    <s v="Jack Barlow's wife and daughter shot in cold blood at a gun confiscation station in Texas, he sets out to save his family &amp; neighbors."/>
    <x v="69"/>
    <x v="154"/>
    <x v="2"/>
    <s v="US"/>
    <s v="USD"/>
    <n v="1472920477"/>
    <n v="1467736477"/>
    <b v="0"/>
    <n v="5"/>
    <b v="0"/>
    <x v="3"/>
    <n v="6.8999999999999992E-2"/>
    <n v="69"/>
    <x v="0"/>
    <x v="3"/>
    <x v="189"/>
    <x v="189"/>
  </r>
  <r>
    <n v="190"/>
    <s v="REGIONRAT, the movie"/>
    <s v="Because hope can be a 4 letter word"/>
    <x v="14"/>
    <x v="155"/>
    <x v="2"/>
    <s v="US"/>
    <s v="USD"/>
    <n v="1466091446"/>
    <n v="1465227446"/>
    <b v="0"/>
    <n v="1"/>
    <b v="0"/>
    <x v="3"/>
    <n v="0.41666666666666669"/>
    <n v="50"/>
    <x v="0"/>
    <x v="3"/>
    <x v="190"/>
    <x v="190"/>
  </r>
  <r>
    <n v="191"/>
    <s v="Trillion: Feature Film"/>
    <s v="A young boy passionate about Astronomy and Chemistry tracks down an astroid that scientists said would never hit earth."/>
    <x v="10"/>
    <x v="156"/>
    <x v="2"/>
    <s v="AU"/>
    <s v="AUD"/>
    <n v="1443782138"/>
    <n v="1440326138"/>
    <b v="0"/>
    <n v="3"/>
    <b v="0"/>
    <x v="3"/>
    <n v="5"/>
    <n v="83.333333333333329"/>
    <x v="0"/>
    <x v="3"/>
    <x v="191"/>
    <x v="191"/>
  </r>
  <r>
    <n v="192"/>
    <s v="&quot;SHADY BIZZNESS' The Eminem Movie Beyond 8 Mile&quot;"/>
    <s v="This Eminem Tell All details the good times, hardships, drug abuse, domestic violence, scandals, sex, near-death experiences and murder"/>
    <x v="80"/>
    <x v="157"/>
    <x v="2"/>
    <s v="US"/>
    <s v="USD"/>
    <n v="1413572432"/>
    <n v="1410980432"/>
    <b v="0"/>
    <n v="3"/>
    <b v="0"/>
    <x v="3"/>
    <n v="1.6999999999999999E-3"/>
    <n v="5.666666666666667"/>
    <x v="0"/>
    <x v="3"/>
    <x v="192"/>
    <x v="192"/>
  </r>
  <r>
    <n v="193"/>
    <s v="Help Towards a New PC for Editing Media College Productions!"/>
    <s v="I am in need of a new PC for my Media Production course so i can pursue my dream of creating CGI based sci-fi productions for everyone"/>
    <x v="28"/>
    <x v="117"/>
    <x v="2"/>
    <s v="GB"/>
    <s v="GBP"/>
    <n v="1417217166"/>
    <n v="1412029566"/>
    <b v="0"/>
    <n v="0"/>
    <b v="0"/>
    <x v="3"/>
    <n v="0"/>
    <e v="#DIV/0!"/>
    <x v="0"/>
    <x v="3"/>
    <x v="193"/>
    <x v="193"/>
  </r>
  <r>
    <n v="194"/>
    <s v="Desperation Short Film"/>
    <s v="Northern Irish Original Short Film based on the desperation of love and survival and taking a risk that may change everything."/>
    <x v="30"/>
    <x v="158"/>
    <x v="2"/>
    <s v="GB"/>
    <s v="GBP"/>
    <n v="1457308531"/>
    <n v="1452124531"/>
    <b v="0"/>
    <n v="3"/>
    <b v="0"/>
    <x v="3"/>
    <n v="0.12"/>
    <n v="1"/>
    <x v="0"/>
    <x v="3"/>
    <x v="194"/>
    <x v="194"/>
  </r>
  <r>
    <n v="195"/>
    <s v="37 U.S. Navy Sailors Murdered, an American story"/>
    <s v="A film project based on my auto-biography, a military conflict with no media attention, this story depicts war and its aftermath."/>
    <x v="71"/>
    <x v="117"/>
    <x v="2"/>
    <s v="US"/>
    <s v="USD"/>
    <n v="1436544332"/>
    <n v="1431360332"/>
    <b v="0"/>
    <n v="0"/>
    <b v="0"/>
    <x v="3"/>
    <n v="0"/>
    <e v="#DIV/0!"/>
    <x v="0"/>
    <x v="3"/>
    <x v="195"/>
    <x v="195"/>
  </r>
  <r>
    <n v="196"/>
    <s v="Thunder Under Control"/>
    <s v="A moving short film about a retired female boxer who develops a relationship with a young journalist who idolises her"/>
    <x v="8"/>
    <x v="159"/>
    <x v="2"/>
    <s v="GB"/>
    <s v="GBP"/>
    <n v="1444510800"/>
    <n v="1442062898"/>
    <b v="0"/>
    <n v="19"/>
    <b v="0"/>
    <x v="3"/>
    <n v="41.857142857142861"/>
    <n v="77.10526315789474"/>
    <x v="0"/>
    <x v="3"/>
    <x v="196"/>
    <x v="196"/>
  </r>
  <r>
    <n v="197"/>
    <s v="Cole - A Short Film."/>
    <s v="â€œAfter a terrifying ordeal, a young woman is left in a depressive state and abandoned to cope with a distressing account of revengeâ€"/>
    <x v="30"/>
    <x v="160"/>
    <x v="2"/>
    <s v="GB"/>
    <s v="GBP"/>
    <n v="1487365200"/>
    <n v="1483734100"/>
    <b v="0"/>
    <n v="8"/>
    <b v="0"/>
    <x v="3"/>
    <n v="10.48"/>
    <n v="32.75"/>
    <x v="0"/>
    <x v="3"/>
    <x v="197"/>
    <x v="197"/>
  </r>
  <r>
    <n v="198"/>
    <s v="Nine Lives"/>
    <s v="Nine Lives is a story of one woman's survival of EIGHT near deaths and her love for one man as an influence to fight for the NINTH."/>
    <x v="31"/>
    <x v="161"/>
    <x v="2"/>
    <s v="US"/>
    <s v="USD"/>
    <n v="1412500322"/>
    <n v="1409908322"/>
    <b v="0"/>
    <n v="6"/>
    <b v="0"/>
    <x v="3"/>
    <n v="1.1159999999999999"/>
    <n v="46.5"/>
    <x v="0"/>
    <x v="3"/>
    <x v="198"/>
    <x v="198"/>
  </r>
  <r>
    <n v="199"/>
    <s v="Independent Feature Film for Film Festivals &quot;BLUE&quot;"/>
    <s v="We're filming a feature film that we can put in numerous film festivals across the country. My dream is to compete in every single one."/>
    <x v="3"/>
    <x v="117"/>
    <x v="2"/>
    <s v="US"/>
    <s v="USD"/>
    <n v="1472698702"/>
    <n v="1470106702"/>
    <b v="0"/>
    <n v="0"/>
    <b v="0"/>
    <x v="3"/>
    <n v="0"/>
    <e v="#DIV/0!"/>
    <x v="0"/>
    <x v="3"/>
    <x v="199"/>
    <x v="199"/>
  </r>
  <r>
    <n v="200"/>
    <s v="The Crossing Shore"/>
    <s v="A film dedicated to an AAF Pilot's struggle to survive behind enemy lines during WWII."/>
    <x v="12"/>
    <x v="162"/>
    <x v="2"/>
    <s v="US"/>
    <s v="USD"/>
    <n v="1410746403"/>
    <n v="1408154403"/>
    <b v="0"/>
    <n v="18"/>
    <b v="0"/>
    <x v="3"/>
    <n v="26.192500000000003"/>
    <n v="87.308333333333337"/>
    <x v="0"/>
    <x v="3"/>
    <x v="200"/>
    <x v="200"/>
  </r>
  <r>
    <n v="201"/>
    <s v="Life of Change"/>
    <s v="Everyone has a choice. Can two college students get past their differences to save the life of a man whom they've never met before?"/>
    <x v="81"/>
    <x v="163"/>
    <x v="2"/>
    <s v="US"/>
    <s v="USD"/>
    <n v="1423424329"/>
    <n v="1421696329"/>
    <b v="0"/>
    <n v="7"/>
    <b v="0"/>
    <x v="3"/>
    <n v="58.461538461538467"/>
    <n v="54.285714285714285"/>
    <x v="0"/>
    <x v="3"/>
    <x v="201"/>
    <x v="201"/>
  </r>
  <r>
    <n v="202"/>
    <s v="Modern Gangsters"/>
    <s v="new web series created by jonney terry"/>
    <x v="12"/>
    <x v="117"/>
    <x v="2"/>
    <s v="US"/>
    <s v="USD"/>
    <n v="1444337940"/>
    <n v="1441750564"/>
    <b v="0"/>
    <n v="0"/>
    <b v="0"/>
    <x v="3"/>
    <n v="0"/>
    <e v="#DIV/0!"/>
    <x v="0"/>
    <x v="3"/>
    <x v="202"/>
    <x v="202"/>
  </r>
  <r>
    <n v="203"/>
    <s v="TheM"/>
    <s v="We are aiming to make a Web Series based on Youth Culture and the misrepresentation of socially stereotyped people."/>
    <x v="30"/>
    <x v="164"/>
    <x v="2"/>
    <s v="GB"/>
    <s v="GBP"/>
    <n v="1422562864"/>
    <n v="1417378864"/>
    <b v="0"/>
    <n v="8"/>
    <b v="0"/>
    <x v="3"/>
    <n v="29.84"/>
    <n v="93.25"/>
    <x v="0"/>
    <x v="3"/>
    <x v="203"/>
    <x v="203"/>
  </r>
  <r>
    <n v="204"/>
    <s v="WHERE IS DANIEL? The feature film"/>
    <s v="A feature film based on the true story of Bruce and Denise Morcombe and their battle for justice for their missing son Daniel."/>
    <x v="82"/>
    <x v="165"/>
    <x v="2"/>
    <s v="AU"/>
    <s v="AUD"/>
    <n v="1470319203"/>
    <n v="1467727203"/>
    <b v="0"/>
    <n v="1293"/>
    <b v="0"/>
    <x v="3"/>
    <n v="50.721666666666664"/>
    <n v="117.68368136117556"/>
    <x v="0"/>
    <x v="3"/>
    <x v="204"/>
    <x v="204"/>
  </r>
  <r>
    <n v="205"/>
    <s v="KISS ME GOODBYE - A REFRESHING VOICE IN INDIE FILMMAKING"/>
    <s v="A martyr faces execution at the hands of the State, while enduring the horrors and alienation of a new world order."/>
    <x v="6"/>
    <x v="166"/>
    <x v="2"/>
    <s v="US"/>
    <s v="USD"/>
    <n v="1444144222"/>
    <n v="1441120222"/>
    <b v="0"/>
    <n v="17"/>
    <b v="0"/>
    <x v="3"/>
    <n v="16.25"/>
    <n v="76.470588235294116"/>
    <x v="0"/>
    <x v="3"/>
    <x v="205"/>
    <x v="205"/>
  </r>
  <r>
    <n v="206"/>
    <s v="Blood Bond Movie Development"/>
    <s v="A love story featuring adoption,struggle,dysfunction,grace, healing, and restoration."/>
    <x v="83"/>
    <x v="117"/>
    <x v="2"/>
    <s v="US"/>
    <s v="USD"/>
    <n v="1470441983"/>
    <n v="1468627583"/>
    <b v="0"/>
    <n v="0"/>
    <b v="0"/>
    <x v="3"/>
    <n v="0"/>
    <e v="#DIV/0!"/>
    <x v="0"/>
    <x v="3"/>
    <x v="206"/>
    <x v="206"/>
  </r>
  <r>
    <n v="207"/>
    <s v="M39 - Action film / Drama"/>
    <s v="To avoid bankruptcy, Vincent, a passionate young entrepreneur embarks  on an illicit affair in order to save his dream business."/>
    <x v="32"/>
    <x v="167"/>
    <x v="2"/>
    <s v="CA"/>
    <s v="CAD"/>
    <n v="1420346638"/>
    <n v="1417754638"/>
    <b v="0"/>
    <n v="13"/>
    <b v="0"/>
    <x v="3"/>
    <n v="15.214285714285714"/>
    <n v="163.84615384615384"/>
    <x v="0"/>
    <x v="3"/>
    <x v="207"/>
    <x v="207"/>
  </r>
  <r>
    <n v="208"/>
    <s v="OLIVIA"/>
    <s v="A young woman's journey from Africa to Australia where she finds heaven on earth, love and tragedy. Within her tragedy she saves lives."/>
    <x v="63"/>
    <x v="117"/>
    <x v="2"/>
    <s v="AU"/>
    <s v="AUD"/>
    <n v="1418719967"/>
    <n v="1416127967"/>
    <b v="0"/>
    <n v="0"/>
    <b v="0"/>
    <x v="3"/>
    <n v="0"/>
    <e v="#DIV/0!"/>
    <x v="0"/>
    <x v="3"/>
    <x v="208"/>
    <x v="208"/>
  </r>
  <r>
    <n v="209"/>
    <s v="&quot;A Brighter Day&quot;"/>
    <s v="&quot;A Brighter Day&quot; is the first episode of a television series about an ex-hustler that becomes a school teacher to help at risk youth."/>
    <x v="31"/>
    <x v="117"/>
    <x v="2"/>
    <s v="US"/>
    <s v="USD"/>
    <n v="1436566135"/>
    <n v="1433974135"/>
    <b v="0"/>
    <n v="0"/>
    <b v="0"/>
    <x v="3"/>
    <n v="0"/>
    <e v="#DIV/0!"/>
    <x v="0"/>
    <x v="3"/>
    <x v="209"/>
    <x v="209"/>
  </r>
  <r>
    <n v="210"/>
    <s v="Like Son, Like Father"/>
    <s v="A tender short film about a young man who needs advice from  someone he had no intention of ever meeting, his biological father."/>
    <x v="14"/>
    <x v="168"/>
    <x v="2"/>
    <s v="US"/>
    <s v="USD"/>
    <n v="1443675600"/>
    <n v="1441157592"/>
    <b v="0"/>
    <n v="33"/>
    <b v="0"/>
    <x v="3"/>
    <n v="25.25"/>
    <n v="91.818181818181813"/>
    <x v="0"/>
    <x v="3"/>
    <x v="210"/>
    <x v="210"/>
  </r>
  <r>
    <n v="211"/>
    <s v="Pre-production - The Heart of A Woman &amp; The Heart of A Man"/>
    <s v="The Heart of a Woman and The Heart of a Man is a feature film written by Jennie Marie Pacelli, based on real people and true events"/>
    <x v="10"/>
    <x v="169"/>
    <x v="2"/>
    <s v="US"/>
    <s v="USD"/>
    <n v="1442634617"/>
    <n v="1440042617"/>
    <b v="0"/>
    <n v="12"/>
    <b v="0"/>
    <x v="3"/>
    <n v="44.6"/>
    <n v="185.83333333333334"/>
    <x v="0"/>
    <x v="3"/>
    <x v="211"/>
    <x v="211"/>
  </r>
  <r>
    <n v="212"/>
    <s v="The Ecstasy of Vengeance - Feature Length Film"/>
    <s v="This film is a fictional crime drama following the events of a heist that ended in bloodshed."/>
    <x v="84"/>
    <x v="116"/>
    <x v="2"/>
    <s v="US"/>
    <s v="USD"/>
    <n v="1460837320"/>
    <n v="1455656920"/>
    <b v="0"/>
    <n v="1"/>
    <b v="0"/>
    <x v="3"/>
    <n v="1.5873015873015872E-2"/>
    <n v="1"/>
    <x v="0"/>
    <x v="3"/>
    <x v="212"/>
    <x v="212"/>
  </r>
  <r>
    <n v="213"/>
    <s v="Hart Blvd. A feature film by Andrew Greve"/>
    <s v="A family dramedy about a grandfather  and grandson who are both on their path to redemption."/>
    <x v="63"/>
    <x v="170"/>
    <x v="2"/>
    <s v="US"/>
    <s v="USD"/>
    <n v="1439734001"/>
    <n v="1437142547"/>
    <b v="0"/>
    <n v="1"/>
    <b v="0"/>
    <x v="3"/>
    <n v="0.04"/>
    <n v="20"/>
    <x v="0"/>
    <x v="3"/>
    <x v="213"/>
    <x v="213"/>
  </r>
  <r>
    <n v="214"/>
    <s v="The Man Who Loved Dinosaurs. Based on a true story."/>
    <s v="A screenplay based upon the true story of a man with Asperger Syndrome who falls through the cracks of the criminal justice system."/>
    <x v="78"/>
    <x v="116"/>
    <x v="2"/>
    <s v="US"/>
    <s v="USD"/>
    <n v="1425655349"/>
    <n v="1420471349"/>
    <b v="0"/>
    <n v="1"/>
    <b v="0"/>
    <x v="3"/>
    <n v="8.0000000000000002E-3"/>
    <n v="1"/>
    <x v="0"/>
    <x v="3"/>
    <x v="214"/>
    <x v="214"/>
  </r>
  <r>
    <n v="215"/>
    <s v="Invisible Scars"/>
    <s v="A short drama based on a true events. Story of a British Soldier who comes back home suffering from Post Traumatic Stress Disorder."/>
    <x v="85"/>
    <x v="115"/>
    <x v="2"/>
    <s v="GB"/>
    <s v="GBP"/>
    <n v="1455753540"/>
    <n v="1452058282"/>
    <b v="0"/>
    <n v="1"/>
    <b v="0"/>
    <x v="3"/>
    <n v="0.22727272727272727"/>
    <n v="10"/>
    <x v="0"/>
    <x v="3"/>
    <x v="215"/>
    <x v="215"/>
  </r>
  <r>
    <n v="216"/>
    <s v="Another Brick In The Wall - Feature Film"/>
    <s v="A nostalgic film about the unorthodox teacher we all wish we had, the girl we all fell for, and the friend we didn't expect to make."/>
    <x v="63"/>
    <x v="171"/>
    <x v="2"/>
    <s v="US"/>
    <s v="USD"/>
    <n v="1429740037"/>
    <n v="1425423637"/>
    <b v="0"/>
    <n v="84"/>
    <b v="0"/>
    <x v="3"/>
    <n v="55.698440000000005"/>
    <n v="331.53833333333336"/>
    <x v="0"/>
    <x v="3"/>
    <x v="216"/>
    <x v="216"/>
  </r>
  <r>
    <n v="217"/>
    <s v="Bitch"/>
    <s v="A roadmovie by paw"/>
    <x v="57"/>
    <x v="172"/>
    <x v="2"/>
    <s v="SE"/>
    <s v="SEK"/>
    <n v="1419780149"/>
    <n v="1417101749"/>
    <b v="0"/>
    <n v="38"/>
    <b v="0"/>
    <x v="3"/>
    <n v="11.943"/>
    <n v="314.28947368421052"/>
    <x v="0"/>
    <x v="3"/>
    <x v="217"/>
    <x v="217"/>
  </r>
  <r>
    <n v="218"/>
    <s v="Charmaine (Daughter of Charlotte)"/>
    <s v="A sassy talking spider named Charmaine, joins forces with an abused young boy.  She stages off bullies and help fight an abusive father"/>
    <x v="10"/>
    <x v="173"/>
    <x v="2"/>
    <s v="US"/>
    <s v="USD"/>
    <n v="1431702289"/>
    <n v="1426518289"/>
    <b v="0"/>
    <n v="1"/>
    <b v="0"/>
    <x v="3"/>
    <n v="2"/>
    <n v="100"/>
    <x v="0"/>
    <x v="3"/>
    <x v="218"/>
    <x v="218"/>
  </r>
  <r>
    <n v="219"/>
    <s v="True Colors"/>
    <s v="An hour-long pilot about a group of suburban LGBT teens coming of age in the early 90's."/>
    <x v="63"/>
    <x v="174"/>
    <x v="2"/>
    <s v="US"/>
    <s v="USD"/>
    <n v="1459493940"/>
    <n v="1456732225"/>
    <b v="0"/>
    <n v="76"/>
    <b v="0"/>
    <x v="3"/>
    <n v="17.630000000000003"/>
    <n v="115.98684210526316"/>
    <x v="0"/>
    <x v="3"/>
    <x v="219"/>
    <x v="219"/>
  </r>
  <r>
    <n v="220"/>
    <s v="LA VIE"/>
    <s v="A Freelancer abandons everything to chase after his dream of being &quot;great&quot; escape to Bangkok and return to his home-world."/>
    <x v="63"/>
    <x v="175"/>
    <x v="2"/>
    <s v="US"/>
    <s v="USD"/>
    <n v="1440101160"/>
    <n v="1436542030"/>
    <b v="0"/>
    <n v="3"/>
    <b v="0"/>
    <x v="3"/>
    <n v="0.72"/>
    <n v="120"/>
    <x v="0"/>
    <x v="3"/>
    <x v="220"/>
    <x v="220"/>
  </r>
  <r>
    <n v="221"/>
    <s v="Archetypes"/>
    <s v="Film about Schizophrenia with Surreal Twists!"/>
    <x v="63"/>
    <x v="117"/>
    <x v="2"/>
    <s v="US"/>
    <s v="USD"/>
    <n v="1427569564"/>
    <n v="1422389164"/>
    <b v="0"/>
    <n v="0"/>
    <b v="0"/>
    <x v="3"/>
    <n v="0"/>
    <e v="#DIV/0!"/>
    <x v="0"/>
    <x v="3"/>
    <x v="221"/>
    <x v="221"/>
  </r>
  <r>
    <n v="222"/>
    <s v="SICKNESS 2014 Build Killian's Bike"/>
    <s v="Killian leader of an outlaw bike gang doesnâ€™t have a bike yet and here is your chance to help design and build his machine."/>
    <x v="28"/>
    <x v="176"/>
    <x v="2"/>
    <s v="US"/>
    <s v="USD"/>
    <n v="1427423940"/>
    <n v="1422383318"/>
    <b v="0"/>
    <n v="2"/>
    <b v="0"/>
    <x v="3"/>
    <n v="13"/>
    <n v="65"/>
    <x v="0"/>
    <x v="3"/>
    <x v="222"/>
    <x v="222"/>
  </r>
  <r>
    <n v="223"/>
    <s v="The Pass"/>
    <s v="An old man, a U.S Marine Corps veteran remembers his combat experience in the battle of Toktong Pass 1950, during the Korean War."/>
    <x v="86"/>
    <x v="117"/>
    <x v="2"/>
    <s v="US"/>
    <s v="USD"/>
    <n v="1463879100"/>
    <n v="1461287350"/>
    <b v="0"/>
    <n v="0"/>
    <b v="0"/>
    <x v="3"/>
    <n v="0"/>
    <e v="#DIV/0!"/>
    <x v="0"/>
    <x v="3"/>
    <x v="223"/>
    <x v="223"/>
  </r>
  <r>
    <n v="224"/>
    <s v="Legend of the Stolen Guitar -- (Zimbabwe film)"/>
    <s v="African Hollywood production, from the people who brought you Spiderman 1&amp;2, Star Trek 1&amp;2, Mission Impossible 3&amp;4 and Star Wars Ep7"/>
    <x v="87"/>
    <x v="117"/>
    <x v="2"/>
    <s v="AU"/>
    <s v="AUD"/>
    <n v="1436506726"/>
    <n v="1431322726"/>
    <b v="0"/>
    <n v="0"/>
    <b v="0"/>
    <x v="3"/>
    <n v="0"/>
    <e v="#DIV/0!"/>
    <x v="0"/>
    <x v="3"/>
    <x v="224"/>
    <x v="224"/>
  </r>
  <r>
    <n v="225"/>
    <s v="Backpage Shawty"/>
    <s v="I'm creating a &quot;Lifetime&quot; type drama film about a girl who uses backpage for money, but trying to turn her life around."/>
    <x v="48"/>
    <x v="117"/>
    <x v="2"/>
    <s v="US"/>
    <s v="USD"/>
    <n v="1460153054"/>
    <n v="1457564654"/>
    <b v="0"/>
    <n v="0"/>
    <b v="0"/>
    <x v="3"/>
    <n v="0"/>
    <e v="#DIV/0!"/>
    <x v="0"/>
    <x v="3"/>
    <x v="225"/>
    <x v="225"/>
  </r>
  <r>
    <n v="226"/>
    <s v="MAGGIE Film"/>
    <s v="A TRUE STORY OF DOMESTIC VILOLENCE THAT SEEKS TO OFFER THE VIEWER OUTLEST OF SUPPORT."/>
    <x v="88"/>
    <x v="156"/>
    <x v="2"/>
    <s v="GB"/>
    <s v="GBP"/>
    <n v="1433064540"/>
    <n v="1428854344"/>
    <b v="0"/>
    <n v="2"/>
    <b v="0"/>
    <x v="3"/>
    <n v="0.86206896551724133"/>
    <n v="125"/>
    <x v="0"/>
    <x v="3"/>
    <x v="226"/>
    <x v="226"/>
  </r>
  <r>
    <n v="227"/>
    <s v="The Chance of Freedom Short Film"/>
    <s v="Imagine your life is full is nothing but pain and darkness. One day, you had the chance to be free from it all. Would you take it?"/>
    <x v="89"/>
    <x v="117"/>
    <x v="2"/>
    <s v="US"/>
    <s v="USD"/>
    <n v="1436477241"/>
    <n v="1433885241"/>
    <b v="0"/>
    <n v="0"/>
    <b v="0"/>
    <x v="3"/>
    <n v="0"/>
    <e v="#DIV/0!"/>
    <x v="0"/>
    <x v="3"/>
    <x v="227"/>
    <x v="227"/>
  </r>
  <r>
    <n v="228"/>
    <s v="Facets of a Geek life"/>
    <s v="I am making a film from one one of my books called facets of a Geek life."/>
    <x v="6"/>
    <x v="117"/>
    <x v="2"/>
    <s v="GB"/>
    <s v="GBP"/>
    <n v="1433176105"/>
    <n v="1427992105"/>
    <b v="0"/>
    <n v="0"/>
    <b v="0"/>
    <x v="3"/>
    <n v="0"/>
    <e v="#DIV/0!"/>
    <x v="0"/>
    <x v="3"/>
    <x v="228"/>
    <x v="228"/>
  </r>
  <r>
    <n v="229"/>
    <s v="The Perfect Plan"/>
    <s v="I teenage girl that wants to go around the system. She does all she can to cheat and finds herself in a bad position when she messesup"/>
    <x v="9"/>
    <x v="117"/>
    <x v="2"/>
    <s v="DE"/>
    <s v="EUR"/>
    <n v="1455402297"/>
    <n v="1452810297"/>
    <b v="0"/>
    <n v="0"/>
    <b v="0"/>
    <x v="3"/>
    <n v="0"/>
    <e v="#DIV/0!"/>
    <x v="0"/>
    <x v="3"/>
    <x v="229"/>
    <x v="229"/>
  </r>
  <r>
    <n v="230"/>
    <s v="In Love There's War"/>
    <s v="In Love There's War is a spicy web series that will have viewers at the edge of their seats as deception and hidden secrecies unravel."/>
    <x v="36"/>
    <x v="177"/>
    <x v="2"/>
    <s v="US"/>
    <s v="USD"/>
    <n v="1433443151"/>
    <n v="1430851151"/>
    <b v="0"/>
    <n v="2"/>
    <b v="0"/>
    <x v="3"/>
    <n v="0.4"/>
    <n v="30"/>
    <x v="0"/>
    <x v="3"/>
    <x v="230"/>
    <x v="230"/>
  </r>
  <r>
    <n v="231"/>
    <s v="FAREWELL TO FREEDOM a modern day western by Anita Waggoner"/>
    <s v="Farewell to Freedom the screenplay portrays  a vulnerable divorce'  who falls for a hard-luck cowboy she meets in Las Vegas."/>
    <x v="86"/>
    <x v="117"/>
    <x v="2"/>
    <s v="US"/>
    <s v="USD"/>
    <n v="1451775651"/>
    <n v="1449183651"/>
    <b v="0"/>
    <n v="0"/>
    <b v="0"/>
    <x v="3"/>
    <n v="0"/>
    <e v="#DIV/0!"/>
    <x v="0"/>
    <x v="3"/>
    <x v="231"/>
    <x v="231"/>
  </r>
  <r>
    <n v="232"/>
    <s v="#noblurredlines"/>
    <s v="A high-impact, high-quality resource to address, for young people and youth-related professionals, the issue of sexual consent."/>
    <x v="23"/>
    <x v="178"/>
    <x v="2"/>
    <s v="GB"/>
    <s v="GBP"/>
    <n v="1425066546"/>
    <n v="1422474546"/>
    <b v="0"/>
    <n v="7"/>
    <b v="0"/>
    <x v="3"/>
    <n v="2.75"/>
    <n v="15.714285714285714"/>
    <x v="0"/>
    <x v="3"/>
    <x v="232"/>
    <x v="232"/>
  </r>
  <r>
    <n v="233"/>
    <s v="Area 4 - The Film"/>
    <s v="â€œArea 4â€ revolves around Frank Hammond, a counselor at a high school, who discovers the scandals that took place."/>
    <x v="90"/>
    <x v="117"/>
    <x v="2"/>
    <s v="US"/>
    <s v="USD"/>
    <n v="1475185972"/>
    <n v="1472593972"/>
    <b v="0"/>
    <n v="0"/>
    <b v="0"/>
    <x v="3"/>
    <n v="0"/>
    <e v="#DIV/0!"/>
    <x v="0"/>
    <x v="3"/>
    <x v="233"/>
    <x v="233"/>
  </r>
  <r>
    <n v="234"/>
    <s v="The Interviewer (Charity Movie)"/>
    <s v="The Interviewer is a dramatic short film about second chances. If a murderer can get a second chance then uneducated children can too."/>
    <x v="28"/>
    <x v="149"/>
    <x v="2"/>
    <s v="US"/>
    <s v="USD"/>
    <n v="1434847859"/>
    <n v="1431391859"/>
    <b v="0"/>
    <n v="5"/>
    <b v="0"/>
    <x v="3"/>
    <n v="40.1"/>
    <n v="80.2"/>
    <x v="0"/>
    <x v="3"/>
    <x v="234"/>
    <x v="234"/>
  </r>
  <r>
    <n v="235"/>
    <s v="Film about help homeless child to live a better life."/>
    <s v="Taking people on a deep emotional trip with a story about sometimes those who have less, give more."/>
    <x v="3"/>
    <x v="117"/>
    <x v="2"/>
    <s v="US"/>
    <s v="USD"/>
    <n v="1436478497"/>
    <n v="1433886497"/>
    <b v="0"/>
    <n v="0"/>
    <b v="0"/>
    <x v="3"/>
    <n v="0"/>
    <e v="#DIV/0!"/>
    <x v="0"/>
    <x v="3"/>
    <x v="235"/>
    <x v="235"/>
  </r>
  <r>
    <n v="236"/>
    <s v="NYPD Internal Affairs bureau (IAB)(pilot) tv drama"/>
    <s v="Real cases from IAB investigations. Good cops taking down the bad cops. Police misconduct, obsessive force, drug trafficking etc."/>
    <x v="60"/>
    <x v="117"/>
    <x v="2"/>
    <s v="US"/>
    <s v="USD"/>
    <n v="1451952000"/>
    <n v="1447380099"/>
    <b v="0"/>
    <n v="0"/>
    <b v="0"/>
    <x v="3"/>
    <n v="0"/>
    <e v="#DIV/0!"/>
    <x v="0"/>
    <x v="3"/>
    <x v="236"/>
    <x v="236"/>
  </r>
  <r>
    <n v="237"/>
    <s v="Making The Choice"/>
    <s v="Making The Choice is a christian short film series."/>
    <x v="36"/>
    <x v="155"/>
    <x v="2"/>
    <s v="US"/>
    <s v="USD"/>
    <n v="1457445069"/>
    <n v="1452261069"/>
    <b v="0"/>
    <n v="1"/>
    <b v="0"/>
    <x v="3"/>
    <n v="0.33333333333333337"/>
    <n v="50"/>
    <x v="0"/>
    <x v="3"/>
    <x v="237"/>
    <x v="237"/>
  </r>
  <r>
    <n v="238"/>
    <s v="Within The Threshold"/>
    <s v="A film to stop society from judging others and get along. Life is not about discrimination! Donate for this Thrilling Drama Series!!!!"/>
    <x v="91"/>
    <x v="117"/>
    <x v="2"/>
    <s v="US"/>
    <s v="USD"/>
    <n v="1483088400"/>
    <n v="1481324760"/>
    <b v="0"/>
    <n v="0"/>
    <b v="0"/>
    <x v="3"/>
    <n v="0"/>
    <e v="#DIV/0!"/>
    <x v="0"/>
    <x v="3"/>
    <x v="238"/>
    <x v="238"/>
  </r>
  <r>
    <n v="239"/>
    <s v="Filthy - Short Film"/>
    <s v="Lovers Clint and Eli convey their conflicting perspectives of guilt and remorse while in the desolate Australian bush."/>
    <x v="28"/>
    <x v="156"/>
    <x v="2"/>
    <s v="AU"/>
    <s v="AUD"/>
    <n v="1446984000"/>
    <n v="1445308730"/>
    <b v="0"/>
    <n v="5"/>
    <b v="0"/>
    <x v="3"/>
    <n v="25"/>
    <n v="50"/>
    <x v="0"/>
    <x v="3"/>
    <x v="239"/>
    <x v="239"/>
  </r>
  <r>
    <n v="240"/>
    <s v="Hackers in Uganda: A Documentary"/>
    <s v="&quot;Hackers in Uganda&quot; is the story of a group of humanitarian computer hackers providing technological education and services in Uganda."/>
    <x v="36"/>
    <x v="179"/>
    <x v="0"/>
    <s v="US"/>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x v="92"/>
    <x v="180"/>
    <x v="0"/>
    <s v="US"/>
    <s v="USD"/>
    <n v="1419180304"/>
    <n v="1415292304"/>
    <b v="1"/>
    <n v="376"/>
    <b v="1"/>
    <x v="4"/>
    <n v="112.63736263736264"/>
    <n v="109.04255319148936"/>
    <x v="0"/>
    <x v="4"/>
    <x v="241"/>
    <x v="241"/>
  </r>
  <r>
    <n v="242"/>
    <s v="Hardwater"/>
    <s v="An unprecedented feature-length documentary film about Maine's tribal, oft-misunderstood ice fishing sub-culture."/>
    <x v="93"/>
    <x v="181"/>
    <x v="0"/>
    <s v="US"/>
    <s v="USD"/>
    <n v="1324381790"/>
    <n v="1321357790"/>
    <b v="1"/>
    <n v="202"/>
    <b v="1"/>
    <x v="4"/>
    <n v="113.46153846153845"/>
    <n v="73.019801980198025"/>
    <x v="0"/>
    <x v="4"/>
    <x v="242"/>
    <x v="242"/>
  </r>
  <r>
    <n v="243"/>
    <s v="Following Boruch"/>
    <s v="A Hasidic man reaches a turning point in his recovery from mental illness and addiction, and is determined to start a new life."/>
    <x v="31"/>
    <x v="182"/>
    <x v="0"/>
    <s v="US"/>
    <s v="USD"/>
    <n v="1393031304"/>
    <n v="1390439304"/>
    <b v="1"/>
    <n v="328"/>
    <b v="1"/>
    <x v="4"/>
    <n v="102.592"/>
    <n v="78.195121951219505"/>
    <x v="0"/>
    <x v="4"/>
    <x v="243"/>
    <x v="243"/>
  </r>
  <r>
    <n v="244"/>
    <d v="2008-11-04T00:00:00"/>
    <s v="A transmedia-project to amass a library of footage shot the day Obama was elected, for (1) a feature documentary, (2) an interactive web history"/>
    <x v="8"/>
    <x v="183"/>
    <x v="0"/>
    <s v="US"/>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x v="10"/>
    <x v="184"/>
    <x v="0"/>
    <s v="US"/>
    <s v="USD"/>
    <n v="1345079785"/>
    <n v="1342487785"/>
    <b v="1"/>
    <n v="96"/>
    <b v="1"/>
    <x v="4"/>
    <n v="103.71999999999998"/>
    <n v="54.020833333333336"/>
    <x v="0"/>
    <x v="4"/>
    <x v="245"/>
    <x v="245"/>
  </r>
  <r>
    <n v="246"/>
    <s v="LEAVING ATLANTA THE FILM"/>
    <s v="From 1979 to 1981 twenty-nine Black children in Atlanta were murdered and the others terrified. This is our story..."/>
    <x v="10"/>
    <x v="185"/>
    <x v="0"/>
    <s v="US"/>
    <s v="USD"/>
    <n v="1292665405"/>
    <n v="1288341805"/>
    <b v="1"/>
    <n v="223"/>
    <b v="1"/>
    <x v="4"/>
    <n v="305.46000000000004"/>
    <n v="68.488789237668158"/>
    <x v="0"/>
    <x v="4"/>
    <x v="246"/>
    <x v="246"/>
  </r>
  <r>
    <n v="247"/>
    <s v="Deja-Vu: Dissecting Memory on Camera"/>
    <s v="A young neuroscientist attempts to reconnect with his ailing father by obsessively studying old family footage._x000a_"/>
    <x v="10"/>
    <x v="186"/>
    <x v="0"/>
    <s v="US"/>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x v="94"/>
    <x v="187"/>
    <x v="0"/>
    <s v="US"/>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x v="3"/>
    <x v="188"/>
    <x v="0"/>
    <s v="US"/>
    <s v="USD"/>
    <n v="1282498800"/>
    <n v="1275603020"/>
    <b v="1"/>
    <n v="235"/>
    <b v="1"/>
    <x v="4"/>
    <n v="112.92"/>
    <n v="48.051063829787232"/>
    <x v="0"/>
    <x v="4"/>
    <x v="249"/>
    <x v="249"/>
  </r>
  <r>
    <n v="250"/>
    <s v="BOONE- THE DOCUMENTARY"/>
    <s v="Three young farmers risk land and friendship to stand up to the USDA. An experiential film about living a life of self reliance."/>
    <x v="11"/>
    <x v="189"/>
    <x v="0"/>
    <s v="US"/>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x v="8"/>
    <x v="190"/>
    <x v="0"/>
    <s v="US"/>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x v="10"/>
    <x v="191"/>
    <x v="0"/>
    <s v="US"/>
    <s v="USD"/>
    <n v="1275364740"/>
    <n v="1269878058"/>
    <b v="1"/>
    <n v="108"/>
    <b v="1"/>
    <x v="4"/>
    <n v="184.56"/>
    <n v="85.444444444444443"/>
    <x v="0"/>
    <x v="4"/>
    <x v="252"/>
    <x v="252"/>
  </r>
  <r>
    <n v="253"/>
    <s v="Leon Claxton's HARLEM IN HAVANA"/>
    <s v="A so-called â€œJig Showâ€ innovates music and theatre and gives birth to entertainment icons that would one day write American pop culture"/>
    <x v="15"/>
    <x v="192"/>
    <x v="0"/>
    <s v="US"/>
    <s v="USD"/>
    <n v="1329320235"/>
    <n v="1326728235"/>
    <b v="1"/>
    <n v="7"/>
    <b v="1"/>
    <x v="4"/>
    <n v="100.73333333333335"/>
    <n v="215.85714285714286"/>
    <x v="0"/>
    <x v="4"/>
    <x v="253"/>
    <x v="253"/>
  </r>
  <r>
    <n v="254"/>
    <s v="&quot;I Clown You&quot; Documentary"/>
    <s v="&quot;I Clown You&quot; is a documentary about Israeli medical clowns and clowning as an art of challenging the norm."/>
    <x v="95"/>
    <x v="193"/>
    <x v="0"/>
    <s v="US"/>
    <s v="USD"/>
    <n v="1445047200"/>
    <n v="1442443910"/>
    <b v="1"/>
    <n v="314"/>
    <b v="1"/>
    <x v="4"/>
    <n v="116.94725"/>
    <n v="89.38643312101911"/>
    <x v="0"/>
    <x v="4"/>
    <x v="254"/>
    <x v="254"/>
  </r>
  <r>
    <n v="255"/>
    <s v="xoxosms: a documentary about love in the 21st century"/>
    <s v="xoxosms is a documentary about first love, long distance and Skype."/>
    <x v="6"/>
    <x v="194"/>
    <x v="0"/>
    <s v="US"/>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x v="93"/>
    <x v="195"/>
    <x v="0"/>
    <s v="US"/>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x v="19"/>
    <x v="196"/>
    <x v="0"/>
    <s v="US"/>
    <s v="USD"/>
    <n v="1463670162"/>
    <n v="1461078162"/>
    <b v="1"/>
    <n v="560"/>
    <b v="1"/>
    <x v="4"/>
    <n v="106.72648571428572"/>
    <n v="66.70405357142856"/>
    <x v="0"/>
    <x v="4"/>
    <x v="257"/>
    <x v="257"/>
  </r>
  <r>
    <n v="258"/>
    <s v="HOW TO START A REVOLUTION a new documentary film"/>
    <s v="This film reveals the story of the modern revolution, the power of people to change their world and the man behind it all, Gene Sharp."/>
    <x v="11"/>
    <x v="197"/>
    <x v="0"/>
    <s v="US"/>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x v="96"/>
    <x v="198"/>
    <x v="0"/>
    <s v="US"/>
    <s v="USD"/>
    <n v="1428514969"/>
    <n v="1425922969"/>
    <b v="1"/>
    <n v="942"/>
    <b v="1"/>
    <x v="4"/>
    <n v="131.93789333333334"/>
    <n v="105.04609341825902"/>
    <x v="0"/>
    <x v="4"/>
    <x v="259"/>
    <x v="259"/>
  </r>
  <r>
    <n v="260"/>
    <s v="Escaramuza: Riding from the Heart (a feature documentary)"/>
    <s v="In the traditional world of Mexican Rodeo, a team of first-generation California girls does it their way."/>
    <x v="3"/>
    <x v="199"/>
    <x v="0"/>
    <s v="US"/>
    <s v="USD"/>
    <n v="1279360740"/>
    <n v="1275415679"/>
    <b v="1"/>
    <n v="88"/>
    <b v="1"/>
    <x v="4"/>
    <n v="106.4"/>
    <n v="120.90909090909091"/>
    <x v="0"/>
    <x v="4"/>
    <x v="260"/>
    <x v="260"/>
  </r>
  <r>
    <n v="261"/>
    <s v="Empires: The Film"/>
    <s v="Empires explores the impact of networks on histories and philosophies of political thought."/>
    <x v="22"/>
    <x v="200"/>
    <x v="0"/>
    <s v="US"/>
    <s v="USD"/>
    <n v="1339080900"/>
    <n v="1334783704"/>
    <b v="1"/>
    <n v="220"/>
    <b v="1"/>
    <x v="4"/>
    <n v="107.4"/>
    <n v="97.63636363636364"/>
    <x v="0"/>
    <x v="4"/>
    <x v="261"/>
    <x v="261"/>
  </r>
  <r>
    <n v="262"/>
    <s v="The Last Cosmonaut"/>
    <s v="He can never die. He will live forever. He is the last cosmonaut, and this is his story."/>
    <x v="30"/>
    <x v="44"/>
    <x v="0"/>
    <s v="US"/>
    <s v="USD"/>
    <n v="1298699828"/>
    <n v="1294811828"/>
    <b v="1"/>
    <n v="145"/>
    <b v="1"/>
    <x v="4"/>
    <n v="240"/>
    <n v="41.379310344827587"/>
    <x v="0"/>
    <x v="4"/>
    <x v="262"/>
    <x v="262"/>
  </r>
  <r>
    <n v="263"/>
    <s v="AMERICAN WINTER: A Documentary Film"/>
    <s v="We need $75,000 to finish this film on families struggling in the worst_x000a_economy in 80 years, while facing huge cuts to social services."/>
    <x v="31"/>
    <x v="201"/>
    <x v="0"/>
    <s v="US"/>
    <s v="USD"/>
    <n v="1348786494"/>
    <n v="1346194494"/>
    <b v="1"/>
    <n v="963"/>
    <b v="1"/>
    <x v="4"/>
    <n v="118.08108"/>
    <n v="30.654485981308412"/>
    <x v="0"/>
    <x v="4"/>
    <x v="263"/>
    <x v="263"/>
  </r>
  <r>
    <n v="264"/>
    <s v="A Moment in Her Story,  1970s Boston Women's Movement"/>
    <s v="The U.S. women's movement changed the social and cultural dialog_x000a_in this country and Boston was one of the centers of this movement."/>
    <x v="10"/>
    <x v="202"/>
    <x v="0"/>
    <s v="US"/>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x v="10"/>
    <x v="203"/>
    <x v="0"/>
    <s v="US"/>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x v="28"/>
    <x v="204"/>
    <x v="0"/>
    <s v="US"/>
    <s v="USD"/>
    <n v="1271994660"/>
    <n v="1264565507"/>
    <b v="1"/>
    <n v="36"/>
    <b v="1"/>
    <x v="4"/>
    <n v="145.5"/>
    <n v="40.416666666666664"/>
    <x v="0"/>
    <x v="4"/>
    <x v="266"/>
    <x v="266"/>
  </r>
  <r>
    <n v="267"/>
    <s v="Uncharted Amazon"/>
    <s v="A visually stunning, feature length film chronicling life's challenges in the remote depths of the Amazon rainforest."/>
    <x v="97"/>
    <x v="205"/>
    <x v="0"/>
    <s v="GB"/>
    <s v="GBP"/>
    <n v="1403693499"/>
    <n v="1401101499"/>
    <b v="1"/>
    <n v="165"/>
    <b v="1"/>
    <x v="4"/>
    <n v="131.62883248730967"/>
    <n v="78.578424242424248"/>
    <x v="0"/>
    <x v="4"/>
    <x v="267"/>
    <x v="267"/>
  </r>
  <r>
    <n v="268"/>
    <s v="La Tierra de los Adioses"/>
    <s v="Help us finish a documentary about four teens coming-of-age in a small, rural Mexican town that has suffered 50% migration to the U.S."/>
    <x v="10"/>
    <x v="206"/>
    <x v="0"/>
    <s v="US"/>
    <s v="USD"/>
    <n v="1320640778"/>
    <n v="1316749178"/>
    <b v="1"/>
    <n v="111"/>
    <b v="1"/>
    <x v="4"/>
    <n v="111.4"/>
    <n v="50.18018018018018"/>
    <x v="0"/>
    <x v="4"/>
    <x v="268"/>
    <x v="268"/>
  </r>
  <r>
    <n v="269"/>
    <s v="Islam and the Future of Tolerance: The Movie"/>
    <s v="This documentary tells the story of an unlikely conversation on a topic of grave importance, and how it changed two foes into friends."/>
    <x v="57"/>
    <x v="207"/>
    <x v="0"/>
    <s v="AU"/>
    <s v="AUD"/>
    <n v="1487738622"/>
    <n v="1485146622"/>
    <b v="1"/>
    <n v="1596"/>
    <b v="1"/>
    <x v="4"/>
    <n v="147.23376999999999"/>
    <n v="92.251735588972423"/>
    <x v="0"/>
    <x v="4"/>
    <x v="269"/>
    <x v="269"/>
  </r>
  <r>
    <n v="270"/>
    <s v="rock on: inside the archive of an unlikely rock photographer"/>
    <s v="Journey behind the lens of the legendary Jini Dellaccio, one of the first women rock â€˜nâ€™ roll photographers."/>
    <x v="98"/>
    <x v="208"/>
    <x v="0"/>
    <s v="US"/>
    <s v="USD"/>
    <n v="1306296000"/>
    <n v="1301950070"/>
    <b v="1"/>
    <n v="61"/>
    <b v="1"/>
    <x v="4"/>
    <n v="152.60869565217391"/>
    <n v="57.540983606557376"/>
    <x v="0"/>
    <x v="4"/>
    <x v="270"/>
    <x v="270"/>
  </r>
  <r>
    <n v="271"/>
    <s v="The Mathare Project"/>
    <s v="A documentary shot over 12 years about the hopes and dreams of five orphans struggling to reach adulthood in Kenya's Mathare slum."/>
    <x v="11"/>
    <x v="209"/>
    <x v="0"/>
    <s v="US"/>
    <s v="USD"/>
    <n v="1388649600"/>
    <n v="1386123861"/>
    <b v="1"/>
    <n v="287"/>
    <b v="1"/>
    <x v="4"/>
    <n v="104.67999999999999"/>
    <n v="109.42160278745645"/>
    <x v="0"/>
    <x v="4"/>
    <x v="271"/>
    <x v="271"/>
  </r>
  <r>
    <n v="272"/>
    <s v="Do It Again... Promoting the Film About My Irrational Quest to Reunite the Kinks"/>
    <s v="We made 'Do It Again,' a film about my quest to reunite the '60s rock band, The Kinks. Now we need help to show the film off at festivals."/>
    <x v="9"/>
    <x v="210"/>
    <x v="0"/>
    <s v="US"/>
    <s v="USD"/>
    <n v="1272480540"/>
    <n v="1267220191"/>
    <b v="1"/>
    <n v="65"/>
    <b v="1"/>
    <x v="4"/>
    <n v="177.43366666666668"/>
    <n v="81.892461538461546"/>
    <x v="0"/>
    <x v="4"/>
    <x v="272"/>
    <x v="272"/>
  </r>
  <r>
    <n v="273"/>
    <s v="The Man Who Ate New Orleans (and rebuilt it too!)"/>
    <s v="Man vs. Food meets Extreme Home Makeover! A celebration of the food, music, and rebuilding of New Orleans, and a history-making quest."/>
    <x v="10"/>
    <x v="211"/>
    <x v="0"/>
    <s v="US"/>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x v="23"/>
    <x v="212"/>
    <x v="0"/>
    <s v="US"/>
    <s v="USD"/>
    <n v="1333609140"/>
    <n v="1330638829"/>
    <b v="1"/>
    <n v="113"/>
    <b v="1"/>
    <x v="4"/>
    <n v="156"/>
    <n v="55.221238938053098"/>
    <x v="0"/>
    <x v="4"/>
    <x v="274"/>
    <x v="274"/>
  </r>
  <r>
    <n v="275"/>
    <s v="Finding the Funk"/>
    <s v="A journey through the origins and influence of funk music from James Brown to D'Angelo we are FINDING THE FUNK!"/>
    <x v="22"/>
    <x v="213"/>
    <x v="0"/>
    <s v="US"/>
    <s v="USD"/>
    <n v="1352511966"/>
    <n v="1349916366"/>
    <b v="1"/>
    <n v="332"/>
    <b v="1"/>
    <x v="4"/>
    <n v="108.395"/>
    <n v="65.298192771084331"/>
    <x v="0"/>
    <x v="4"/>
    <x v="275"/>
    <x v="275"/>
  </r>
  <r>
    <n v="276"/>
    <s v="Abalimi"/>
    <s v="A film about Xhosa women in townships of South Africa micro-farming to fight extreme poverty, gain health, and create food security."/>
    <x v="23"/>
    <x v="214"/>
    <x v="0"/>
    <s v="US"/>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x v="99"/>
    <x v="215"/>
    <x v="0"/>
    <s v="US"/>
    <s v="USD"/>
    <n v="1432416219"/>
    <n v="1429824219"/>
    <b v="1"/>
    <n v="951"/>
    <b v="1"/>
    <x v="4"/>
    <n v="110.38153846153847"/>
    <n v="75.444794952681391"/>
    <x v="0"/>
    <x v="4"/>
    <x v="277"/>
    <x v="277"/>
  </r>
  <r>
    <n v="278"/>
    <s v="The Babushkas of Chernobyl"/>
    <s v="An unlikely story of spirit, defiance and beauty from the most contaminated place on Earth"/>
    <x v="100"/>
    <x v="216"/>
    <x v="0"/>
    <s v="US"/>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x v="73"/>
    <x v="217"/>
    <x v="0"/>
    <s v="US"/>
    <s v="USD"/>
    <n v="1488160860"/>
    <n v="1485237096"/>
    <b v="1"/>
    <n v="305"/>
    <b v="1"/>
    <x v="4"/>
    <n v="157.31829411764707"/>
    <n v="87.685606557377056"/>
    <x v="0"/>
    <x v="4"/>
    <x v="279"/>
    <x v="279"/>
  </r>
  <r>
    <n v="280"/>
    <s v="Korengal Theatrical Release"/>
    <s v="My latest film Korengal, takes us back to the same valley with the same troops as in my Academy AwardÂ® nominated film Restrepo."/>
    <x v="96"/>
    <x v="218"/>
    <x v="0"/>
    <s v="US"/>
    <s v="USD"/>
    <n v="1401459035"/>
    <n v="1397571035"/>
    <b v="1"/>
    <n v="2139"/>
    <b v="1"/>
    <x v="4"/>
    <n v="156.14400000000001"/>
    <n v="54.748948106591868"/>
    <x v="0"/>
    <x v="4"/>
    <x v="280"/>
    <x v="280"/>
  </r>
  <r>
    <n v="281"/>
    <s v="Do It Again: One Man's Quest to Reunite the Kinks"/>
    <s v="Last May, I created my mission: To reunite the brilliant but (in my opinion) under-appreciated band, the Kinks. I decided to make..."/>
    <x v="62"/>
    <x v="219"/>
    <x v="0"/>
    <s v="US"/>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x v="101"/>
    <x v="220"/>
    <x v="0"/>
    <s v="US"/>
    <s v="USD"/>
    <n v="1266876000"/>
    <n v="1263679492"/>
    <b v="1"/>
    <n v="179"/>
    <b v="1"/>
    <x v="4"/>
    <n v="101.18888888888888"/>
    <n v="254.38547486033519"/>
    <x v="0"/>
    <x v="4"/>
    <x v="282"/>
    <x v="282"/>
  </r>
  <r>
    <n v="283"/>
    <s v="SOLE SURVIVOR"/>
    <s v="What is the impact of survivorship on the human condition?"/>
    <x v="102"/>
    <x v="221"/>
    <x v="0"/>
    <s v="US"/>
    <s v="USD"/>
    <n v="1306904340"/>
    <n v="1305219744"/>
    <b v="1"/>
    <n v="202"/>
    <b v="1"/>
    <x v="4"/>
    <n v="114.27249999999999"/>
    <n v="101.8269801980198"/>
    <x v="0"/>
    <x v="4"/>
    <x v="283"/>
    <x v="283"/>
  </r>
  <r>
    <n v="284"/>
    <s v="Wisconsin Rising"/>
    <s v="A film documenting WI Gov.Scott Walker's attack on working families and how it is reanimating the American labor movement."/>
    <x v="79"/>
    <x v="222"/>
    <x v="0"/>
    <s v="US"/>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x v="32"/>
    <x v="223"/>
    <x v="0"/>
    <s v="US"/>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x v="36"/>
    <x v="224"/>
    <x v="0"/>
    <s v="US"/>
    <s v="USD"/>
    <n v="1364236524"/>
    <n v="1360352124"/>
    <b v="1"/>
    <n v="135"/>
    <b v="1"/>
    <x v="4"/>
    <n v="109.15333333333332"/>
    <n v="121.28148148148148"/>
    <x v="0"/>
    <x v="4"/>
    <x v="286"/>
    <x v="286"/>
  </r>
  <r>
    <n v="287"/>
    <s v="In Country: A Documentary Film (POSTPRODUCTION)"/>
    <s v="War is hell. Why would anyone want to spend their weekends there?"/>
    <x v="36"/>
    <x v="225"/>
    <x v="0"/>
    <s v="US"/>
    <s v="USD"/>
    <n v="1351828800"/>
    <n v="1349160018"/>
    <b v="1"/>
    <n v="290"/>
    <b v="1"/>
    <x v="4"/>
    <n v="176.29999999999998"/>
    <n v="91.189655172413794"/>
    <x v="0"/>
    <x v="4"/>
    <x v="287"/>
    <x v="287"/>
  </r>
  <r>
    <n v="288"/>
    <s v="Oxyana - A Feature Documentary Directed by Sean Dunne"/>
    <s v="A portrait of Oceana, WV, an old coal mining town that has become the epicenter of the Oxycontin epidemic, earning the nickname Oxyana."/>
    <x v="63"/>
    <x v="226"/>
    <x v="0"/>
    <s v="US"/>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x v="36"/>
    <x v="227"/>
    <x v="0"/>
    <s v="GB"/>
    <s v="GBP"/>
    <n v="1383389834"/>
    <n v="1380797834"/>
    <b v="1"/>
    <n v="232"/>
    <b v="1"/>
    <x v="4"/>
    <n v="104.82000000000001"/>
    <n v="67.771551724137936"/>
    <x v="0"/>
    <x v="4"/>
    <x v="289"/>
    <x v="289"/>
  </r>
  <r>
    <n v="290"/>
    <s v="INTOTHEWOODS.TV â€“ Music Media from the Pacific Northwest"/>
    <s v="Help INTOTHEWOODS.TV purchase audio and video gear, lighting and BACK UP HARD DRIVES"/>
    <x v="37"/>
    <x v="228"/>
    <x v="0"/>
    <s v="US"/>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x v="10"/>
    <x v="229"/>
    <x v="0"/>
    <s v="US"/>
    <s v="USD"/>
    <n v="1367366460"/>
    <n v="1365791246"/>
    <b v="1"/>
    <n v="128"/>
    <b v="1"/>
    <x v="4"/>
    <n v="120.02"/>
    <n v="46.8828125"/>
    <x v="0"/>
    <x v="4"/>
    <x v="291"/>
    <x v="291"/>
  </r>
  <r>
    <n v="292"/>
    <s v="The Undocumented"/>
    <s v="THE UNDOCUMENTED is a 90 cinema verite documentary that exposes a little known consequence of current U. S. immigration policy."/>
    <x v="96"/>
    <x v="230"/>
    <x v="0"/>
    <s v="US"/>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x v="91"/>
    <x v="231"/>
    <x v="0"/>
    <s v="US"/>
    <s v="USD"/>
    <n v="1398009714"/>
    <n v="1395417714"/>
    <b v="1"/>
    <n v="131"/>
    <b v="1"/>
    <x v="4"/>
    <n v="101.38461538461539"/>
    <n v="201.22137404580153"/>
    <x v="0"/>
    <x v="4"/>
    <x v="293"/>
    <x v="293"/>
  </r>
  <r>
    <n v="294"/>
    <s v="Spectacular Movements documentary film"/>
    <s v="An amazing journey in Bolivia in a theater-truck._x000a_The creative soul of social movements re-imagined._x000a_The art of the youth of Teatro Trono in action."/>
    <x v="10"/>
    <x v="97"/>
    <x v="0"/>
    <s v="US"/>
    <s v="USD"/>
    <n v="1279555200"/>
    <n v="1276480894"/>
    <b v="1"/>
    <n v="50"/>
    <b v="1"/>
    <x v="4"/>
    <n v="100"/>
    <n v="100"/>
    <x v="0"/>
    <x v="4"/>
    <x v="294"/>
    <x v="294"/>
  </r>
  <r>
    <n v="295"/>
    <s v="Rocky Horror Saved My Life - A Fan Documentary"/>
    <s v="A documentary on the fans, collectors, and live performers of &quot;The Rocky Horror Picture Show&quot;, as the film nears its 40th Anniversary."/>
    <x v="63"/>
    <x v="232"/>
    <x v="0"/>
    <s v="US"/>
    <s v="USD"/>
    <n v="1383264000"/>
    <n v="1378080409"/>
    <b v="1"/>
    <n v="665"/>
    <b v="1"/>
    <x v="4"/>
    <n v="133.10911999999999"/>
    <n v="100.08204511278196"/>
    <x v="0"/>
    <x v="4"/>
    <x v="295"/>
    <x v="295"/>
  </r>
  <r>
    <n v="296"/>
    <s v="Bel Borba Is Here!"/>
    <s v="Bel Borba is Here is a feature film about the most inspiring Brazilian artist you've never heard of... until now."/>
    <x v="31"/>
    <x v="233"/>
    <x v="0"/>
    <s v="US"/>
    <s v="USD"/>
    <n v="1347017083"/>
    <n v="1344857083"/>
    <b v="1"/>
    <n v="129"/>
    <b v="1"/>
    <x v="4"/>
    <n v="118.72620000000001"/>
    <n v="230.08953488372092"/>
    <x v="0"/>
    <x v="4"/>
    <x v="296"/>
    <x v="296"/>
  </r>
  <r>
    <n v="297"/>
    <s v="Who Owns Yoga?"/>
    <s v="Who Owns Yoga? is a feature length documentary film that explores the changing nature of yoga in the modern world."/>
    <x v="22"/>
    <x v="234"/>
    <x v="0"/>
    <s v="US"/>
    <s v="USD"/>
    <n v="1430452740"/>
    <n v="1427390901"/>
    <b v="1"/>
    <n v="142"/>
    <b v="1"/>
    <x v="4"/>
    <n v="100.64"/>
    <n v="141.74647887323943"/>
    <x v="0"/>
    <x v="4"/>
    <x v="297"/>
    <x v="297"/>
  </r>
  <r>
    <n v="298"/>
    <s v="DisHonesty - A Documentary Feature Film"/>
    <s v="The truth is, we all lie - and by &quot;we,&quot; we mean everyone!"/>
    <x v="103"/>
    <x v="235"/>
    <x v="0"/>
    <s v="US"/>
    <s v="USD"/>
    <n v="1399669200"/>
    <n v="1394536048"/>
    <b v="1"/>
    <n v="2436"/>
    <b v="1"/>
    <x v="4"/>
    <n v="108.93241269841269"/>
    <n v="56.344351395730705"/>
    <x v="0"/>
    <x v="4"/>
    <x v="298"/>
    <x v="298"/>
  </r>
  <r>
    <n v="299"/>
    <s v="ReMade: The Rebirth of the Maker Movement"/>
    <s v="We are currently filming a documentary called ReMade that explores the state and direction of the DIY and Hackerspace movement in America."/>
    <x v="3"/>
    <x v="236"/>
    <x v="0"/>
    <s v="US"/>
    <s v="USD"/>
    <n v="1289975060"/>
    <n v="1287379460"/>
    <b v="1"/>
    <n v="244"/>
    <b v="1"/>
    <x v="4"/>
    <n v="178.95250000000001"/>
    <n v="73.341188524590166"/>
    <x v="0"/>
    <x v="4"/>
    <x v="299"/>
    <x v="299"/>
  </r>
  <r>
    <n v="300"/>
    <s v="The Bus "/>
    <s v="THE BUS is a feature-length documentary film celebrating one of the most iconic and beloved vehicles ever produced, the Volkswagen Bus."/>
    <x v="31"/>
    <x v="237"/>
    <x v="0"/>
    <s v="US"/>
    <s v="USD"/>
    <n v="1303686138"/>
    <n v="1301007738"/>
    <b v="1"/>
    <n v="298"/>
    <b v="1"/>
    <x v="4"/>
    <n v="101.72264"/>
    <n v="85.337785234899329"/>
    <x v="0"/>
    <x v="4"/>
    <x v="300"/>
    <x v="300"/>
  </r>
  <r>
    <n v="301"/>
    <s v="WORLD FAIR"/>
    <s v="A film about personal memory, amateur cinematography, and visions of the future at the 1939 New York World's Fair."/>
    <x v="93"/>
    <x v="238"/>
    <x v="0"/>
    <s v="US"/>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x v="3"/>
    <x v="239"/>
    <x v="0"/>
    <s v="US"/>
    <s v="USD"/>
    <n v="1330115638"/>
    <n v="1327523638"/>
    <b v="1"/>
    <n v="108"/>
    <b v="1"/>
    <x v="4"/>
    <n v="100.46"/>
    <n v="93.018518518518519"/>
    <x v="0"/>
    <x v="4"/>
    <x v="302"/>
    <x v="302"/>
  </r>
  <r>
    <n v="303"/>
    <s v="The Forest for the Trees"/>
    <s v="The story of Jadab Payeng, an Indian man who single handedly planted nearly 1400 acres of forest to save his island, Majuli."/>
    <x v="9"/>
    <x v="240"/>
    <x v="0"/>
    <s v="US"/>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x v="104"/>
    <x v="241"/>
    <x v="0"/>
    <s v="US"/>
    <s v="USD"/>
    <n v="1346464800"/>
    <n v="1343096197"/>
    <b v="1"/>
    <n v="74"/>
    <b v="1"/>
    <x v="4"/>
    <n v="231.64705882352939"/>
    <n v="106.43243243243244"/>
    <x v="0"/>
    <x v="4"/>
    <x v="304"/>
    <x v="304"/>
  </r>
  <r>
    <n v="305"/>
    <s v="My Friend Mott-ly"/>
    <s v="A documentary that I am making about the difficult, but inspiring, life of a late friend of mine."/>
    <x v="51"/>
    <x v="242"/>
    <x v="0"/>
    <s v="US"/>
    <s v="USD"/>
    <n v="1331392049"/>
    <n v="1328800049"/>
    <b v="1"/>
    <n v="189"/>
    <b v="1"/>
    <x v="4"/>
    <n v="130.33333333333331"/>
    <n v="51.719576719576722"/>
    <x v="0"/>
    <x v="4"/>
    <x v="305"/>
    <x v="305"/>
  </r>
  <r>
    <n v="306"/>
    <s v="Escape/Artist: The Jason Escape Documentary"/>
    <s v="A feature-length documentary on the life of Boston escape artist Jason Escape."/>
    <x v="28"/>
    <x v="243"/>
    <x v="0"/>
    <s v="US"/>
    <s v="USD"/>
    <n v="1363806333"/>
    <n v="1362081933"/>
    <b v="1"/>
    <n v="80"/>
    <b v="1"/>
    <x v="4"/>
    <n v="292.89999999999998"/>
    <n v="36.612499999999997"/>
    <x v="0"/>
    <x v="4"/>
    <x v="306"/>
    <x v="306"/>
  </r>
  <r>
    <n v="307"/>
    <s v="Grammar Revolution"/>
    <s v="Why is grammar important?"/>
    <x v="29"/>
    <x v="244"/>
    <x v="0"/>
    <s v="US"/>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x v="14"/>
    <x v="245"/>
    <x v="0"/>
    <s v="US"/>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x v="102"/>
    <x v="246"/>
    <x v="0"/>
    <s v="US"/>
    <s v="USD"/>
    <n v="1346695334"/>
    <n v="1344880934"/>
    <b v="1"/>
    <n v="238"/>
    <b v="1"/>
    <x v="4"/>
    <n v="118.94444444444446"/>
    <n v="89.957983193277315"/>
    <x v="0"/>
    <x v="4"/>
    <x v="309"/>
    <x v="309"/>
  </r>
  <r>
    <n v="310"/>
    <s v="Feels Like Coming Home Tour"/>
    <s v="30 day tour to release a compilation CD with 16 original songs about hometowns.  Webisodes and documentary to follow."/>
    <x v="28"/>
    <x v="247"/>
    <x v="0"/>
    <s v="US"/>
    <s v="USD"/>
    <n v="1319076000"/>
    <n v="1317788623"/>
    <b v="1"/>
    <n v="36"/>
    <b v="1"/>
    <x v="4"/>
    <n v="104.129"/>
    <n v="28.924722222222222"/>
    <x v="0"/>
    <x v="4"/>
    <x v="310"/>
    <x v="310"/>
  </r>
  <r>
    <n v="311"/>
    <s v="The Sticking Place Interactive Documentary"/>
    <s v="An imaginative interactive documentary about Leah Callahan, a freestyle wrestler and Olympic hopeful."/>
    <x v="22"/>
    <x v="248"/>
    <x v="0"/>
    <s v="US"/>
    <s v="USD"/>
    <n v="1325404740"/>
    <n v="1321852592"/>
    <b v="1"/>
    <n v="150"/>
    <b v="1"/>
    <x v="4"/>
    <n v="104.10165000000001"/>
    <n v="138.8022"/>
    <x v="0"/>
    <x v="4"/>
    <x v="311"/>
    <x v="311"/>
  </r>
  <r>
    <n v="312"/>
    <s v="SparkTruck: stories from a cross-country maker journey"/>
    <s v="The Kickstarter-funded SparkTruck has completed its 15,323 mile roadtrip. Now itâ€™s time to share the story through a short documentary."/>
    <x v="6"/>
    <x v="249"/>
    <x v="0"/>
    <s v="US"/>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x v="73"/>
    <x v="250"/>
    <x v="0"/>
    <s v="US"/>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x v="28"/>
    <x v="251"/>
    <x v="0"/>
    <s v="US"/>
    <s v="USD"/>
    <n v="1362167988"/>
    <n v="1359575988"/>
    <b v="1"/>
    <n v="120"/>
    <b v="1"/>
    <x v="4"/>
    <n v="385.15000000000003"/>
    <n v="32.095833333333331"/>
    <x v="0"/>
    <x v="4"/>
    <x v="314"/>
    <x v="314"/>
  </r>
  <r>
    <n v="315"/>
    <s v="Arias With A Twist: The Docufantasy"/>
    <s v="A documentary that explores  the magical collaboration between performance artist Joey Arias and puppeteer Basil Twist."/>
    <x v="31"/>
    <x v="252"/>
    <x v="0"/>
    <s v="US"/>
    <s v="USD"/>
    <n v="1345660334"/>
    <n v="1343068334"/>
    <b v="1"/>
    <n v="126"/>
    <b v="1"/>
    <x v="4"/>
    <n v="101.248"/>
    <n v="200.88888888888889"/>
    <x v="0"/>
    <x v="4"/>
    <x v="315"/>
    <x v="315"/>
  </r>
  <r>
    <n v="316"/>
    <s v="THE SECRET TRIAL 5 - GRASSROOTS CROSS-CANADA TOUR"/>
    <s v="Award winning documentary The Secret Trial 5 needs your help for a Cross-Canada Tour!"/>
    <x v="36"/>
    <x v="253"/>
    <x v="0"/>
    <s v="CA"/>
    <s v="CAD"/>
    <n v="1418273940"/>
    <n v="1415398197"/>
    <b v="1"/>
    <n v="158"/>
    <b v="1"/>
    <x v="4"/>
    <n v="113.77333333333333"/>
    <n v="108.01265822784811"/>
    <x v="0"/>
    <x v="4"/>
    <x v="316"/>
    <x v="316"/>
  </r>
  <r>
    <n v="317"/>
    <s v="Good Men, Bad Men, and a Few Rowdy Ladies"/>
    <s v="The story of a cowboy town with a prison problem, and the colorful characters who call it home."/>
    <x v="11"/>
    <x v="254"/>
    <x v="0"/>
    <s v="US"/>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x v="10"/>
    <x v="255"/>
    <x v="0"/>
    <s v="US"/>
    <s v="USD"/>
    <n v="1364342151"/>
    <n v="1361753751"/>
    <b v="1"/>
    <n v="284"/>
    <b v="1"/>
    <x v="4"/>
    <n v="283.32"/>
    <n v="49.880281690140848"/>
    <x v="0"/>
    <x v="4"/>
    <x v="318"/>
    <x v="318"/>
  </r>
  <r>
    <n v="319"/>
    <s v="EDIBLE CITY - a movie in the making"/>
    <s v="A journey through the Bay Area food movement following farmers, cooks, activists, and educators who are fighting for food justice in their communities"/>
    <x v="10"/>
    <x v="256"/>
    <x v="0"/>
    <s v="US"/>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x v="22"/>
    <x v="257"/>
    <x v="0"/>
    <s v="GB"/>
    <s v="GBP"/>
    <n v="1450825200"/>
    <n v="1448284433"/>
    <b v="1"/>
    <n v="158"/>
    <b v="1"/>
    <x v="4"/>
    <n v="106.58000000000001"/>
    <n v="134.91139240506328"/>
    <x v="0"/>
    <x v="4"/>
    <x v="320"/>
    <x v="320"/>
  </r>
  <r>
    <n v="321"/>
    <s v="An Impossible Project"/>
    <s v="The more digital the world, the more analog our dreams._x000a_A feature documentary shot on 35mm film."/>
    <x v="19"/>
    <x v="258"/>
    <x v="0"/>
    <s v="DE"/>
    <s v="EUR"/>
    <n v="1478605386"/>
    <n v="1475577786"/>
    <b v="1"/>
    <n v="337"/>
    <b v="1"/>
    <x v="4"/>
    <n v="102.66285714285715"/>
    <n v="106.62314540059347"/>
    <x v="0"/>
    <x v="4"/>
    <x v="321"/>
    <x v="321"/>
  </r>
  <r>
    <n v="322"/>
    <s v="Last of the Big Tuskers"/>
    <s v="A documentary film about the largest elephants on earth and what is being done to ensure their survival."/>
    <x v="31"/>
    <x v="259"/>
    <x v="0"/>
    <s v="US"/>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x v="105"/>
    <x v="260"/>
    <x v="0"/>
    <s v="US"/>
    <s v="USD"/>
    <n v="1482307140"/>
    <n v="1479886966"/>
    <b v="1"/>
    <n v="58"/>
    <b v="1"/>
    <x v="4"/>
    <n v="123.07407407407408"/>
    <n v="114.58620689655173"/>
    <x v="0"/>
    <x v="4"/>
    <x v="323"/>
    <x v="323"/>
  </r>
  <r>
    <n v="324"/>
    <s v="KEEP MOVING FORWARD - Documentary Film"/>
    <s v="A documentary about a Vietnam veteran who finds peace from his PTSD through Disney, rather than medication."/>
    <x v="0"/>
    <x v="261"/>
    <x v="0"/>
    <s v="US"/>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x v="63"/>
    <x v="262"/>
    <x v="0"/>
    <s v="US"/>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x v="60"/>
    <x v="263"/>
    <x v="0"/>
    <s v="US"/>
    <s v="USD"/>
    <n v="1489532220"/>
    <n v="1486625606"/>
    <b v="1"/>
    <n v="1151"/>
    <b v="1"/>
    <x v="4"/>
    <n v="112.92973333333333"/>
    <n v="147.17167680278018"/>
    <x v="0"/>
    <x v="4"/>
    <x v="326"/>
    <x v="326"/>
  </r>
  <r>
    <n v="327"/>
    <s v="Finding Beauty In the Rubble"/>
    <s v="A short film documenting the inspirational life of Mrs. Fukuoka, a tsunami survivor helping to bring hope back to her community."/>
    <x v="23"/>
    <x v="264"/>
    <x v="0"/>
    <s v="US"/>
    <s v="USD"/>
    <n v="1427011200"/>
    <n v="1424669929"/>
    <b v="1"/>
    <n v="34"/>
    <b v="1"/>
    <x v="4"/>
    <n v="136.4"/>
    <n v="160.47058823529412"/>
    <x v="0"/>
    <x v="4"/>
    <x v="327"/>
    <x v="327"/>
  </r>
  <r>
    <n v="328"/>
    <s v="Edgar Allan Poe: Buried Alive"/>
    <s v="A documentary that tells the real story of the misunderstood author, and explores the iconic status he still commands today."/>
    <x v="96"/>
    <x v="265"/>
    <x v="0"/>
    <s v="US"/>
    <s v="USD"/>
    <n v="1446350400"/>
    <n v="1443739388"/>
    <b v="1"/>
    <n v="498"/>
    <b v="1"/>
    <x v="4"/>
    <n v="103.61439999999999"/>
    <n v="156.04578313253012"/>
    <x v="0"/>
    <x v="4"/>
    <x v="328"/>
    <x v="328"/>
  </r>
  <r>
    <n v="329"/>
    <s v="Struggle &amp; Hope - Documentary Film Music Soundtrack"/>
    <s v="Our documentary about Oklahoma's all-black towns needs a soundtrack that is authentic. Help us make it happen."/>
    <x v="3"/>
    <x v="266"/>
    <x v="0"/>
    <s v="US"/>
    <s v="USD"/>
    <n v="1446868800"/>
    <n v="1444821127"/>
    <b v="1"/>
    <n v="167"/>
    <b v="1"/>
    <x v="4"/>
    <n v="105.5"/>
    <n v="63.17365269461078"/>
    <x v="0"/>
    <x v="4"/>
    <x v="329"/>
    <x v="329"/>
  </r>
  <r>
    <n v="330"/>
    <s v="The Power of Place"/>
    <s v="A film project that will compel decision makers to conserve iconic NH landscapes at risk due to an electricity transmission project."/>
    <x v="19"/>
    <x v="267"/>
    <x v="0"/>
    <s v="US"/>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x v="79"/>
    <x v="268"/>
    <x v="0"/>
    <s v="US"/>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x v="57"/>
    <x v="269"/>
    <x v="0"/>
    <s v="US"/>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x v="79"/>
    <x v="270"/>
    <x v="0"/>
    <s v="US"/>
    <s v="USD"/>
    <n v="1460038591"/>
    <n v="1457450191"/>
    <b v="1"/>
    <n v="266"/>
    <b v="1"/>
    <x v="4"/>
    <n v="125.22750000000001"/>
    <n v="188.31203007518798"/>
    <x v="0"/>
    <x v="4"/>
    <x v="333"/>
    <x v="333"/>
  </r>
  <r>
    <n v="334"/>
    <s v="The Little Girl with the Big Voice"/>
    <s v="An unapologetic portrait of the iconic, pioneering entertainer Mary Small whose voice comforted millions through the Depression &amp; WWII"/>
    <x v="3"/>
    <x v="271"/>
    <x v="0"/>
    <s v="US"/>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x v="0"/>
    <x v="272"/>
    <x v="0"/>
    <s v="US"/>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x v="31"/>
    <x v="273"/>
    <x v="0"/>
    <s v="US"/>
    <s v="USD"/>
    <n v="1447427918"/>
    <n v="1444832318"/>
    <b v="1"/>
    <n v="493"/>
    <b v="1"/>
    <x v="4"/>
    <n v="116.83911999999998"/>
    <n v="59.249046653144013"/>
    <x v="0"/>
    <x v="4"/>
    <x v="336"/>
    <x v="336"/>
  </r>
  <r>
    <n v="337"/>
    <s v="Slingers - A Documentary about Small Town Beekeepers."/>
    <s v="A documentary that tells the story of local beekeepers. Specifically one family who turns their annual harvest into a community event."/>
    <x v="9"/>
    <x v="274"/>
    <x v="0"/>
    <s v="US"/>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x v="36"/>
    <x v="275"/>
    <x v="0"/>
    <s v="US"/>
    <s v="USD"/>
    <n v="1472864400"/>
    <n v="1468001290"/>
    <b v="1"/>
    <n v="236"/>
    <b v="1"/>
    <x v="4"/>
    <n v="110.13360000000002"/>
    <n v="70.000169491525426"/>
    <x v="0"/>
    <x v="4"/>
    <x v="338"/>
    <x v="338"/>
  </r>
  <r>
    <n v="339"/>
    <s v="A Man, A Plan, A Palindrome (Feature)"/>
    <s v="A documentary film following the world's greatest palindromists leading up to the 2017 World Palindrome Championship."/>
    <x v="12"/>
    <x v="276"/>
    <x v="0"/>
    <s v="US"/>
    <s v="USD"/>
    <n v="1430331268"/>
    <n v="1427739268"/>
    <b v="1"/>
    <n v="89"/>
    <b v="1"/>
    <x v="4"/>
    <n v="108.08333333333333"/>
    <n v="72.865168539325836"/>
    <x v="0"/>
    <x v="4"/>
    <x v="339"/>
    <x v="339"/>
  </r>
  <r>
    <n v="340"/>
    <s v="Somaliland: The Abaarso Story"/>
    <s v="Feature-length documentary about five Somali Muslim students pursuing dreams of education in America"/>
    <x v="19"/>
    <x v="277"/>
    <x v="0"/>
    <s v="US"/>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x v="8"/>
    <x v="278"/>
    <x v="0"/>
    <s v="US"/>
    <s v="USD"/>
    <n v="1412135940"/>
    <n v="1410555998"/>
    <b v="1"/>
    <n v="55"/>
    <b v="1"/>
    <x v="4"/>
    <n v="106.71428571428572"/>
    <n v="67.909090909090907"/>
    <x v="0"/>
    <x v="4"/>
    <x v="341"/>
    <x v="341"/>
  </r>
  <r>
    <n v="342"/>
    <s v="BREAKING A MONSTER a film about the band Unlocking The Truth"/>
    <s v="BREAKING A MONSTER needs your help to play in THEATERS!"/>
    <x v="56"/>
    <x v="279"/>
    <x v="0"/>
    <s v="US"/>
    <s v="USD"/>
    <n v="1461955465"/>
    <n v="1459363465"/>
    <b v="1"/>
    <n v="325"/>
    <b v="1"/>
    <x v="4"/>
    <n v="100.36639999999998"/>
    <n v="169.85083076923075"/>
    <x v="0"/>
    <x v="4"/>
    <x v="342"/>
    <x v="342"/>
  </r>
  <r>
    <n v="343"/>
    <s v="Royalty Free: The Music of Kevin MacLeod"/>
    <s v="A documentary on a composer who releases his music for free and ended up in millions of videos, thousands of films, &amp; many odd places."/>
    <x v="11"/>
    <x v="280"/>
    <x v="0"/>
    <s v="US"/>
    <s v="USD"/>
    <n v="1415934000"/>
    <n v="1413308545"/>
    <b v="1"/>
    <n v="524"/>
    <b v="1"/>
    <x v="4"/>
    <n v="102.02863333333335"/>
    <n v="58.413339694656486"/>
    <x v="0"/>
    <x v="4"/>
    <x v="343"/>
    <x v="343"/>
  </r>
  <r>
    <n v="344"/>
    <s v="AMONG WOLVES â€¢ Doc film about wild horses &amp; bikers"/>
    <s v="In the mountains where they once fought, Bosnian veterans defend a herd of wild horses and find a new kind of freedom for themselves."/>
    <x v="106"/>
    <x v="281"/>
    <x v="0"/>
    <s v="US"/>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x v="107"/>
    <x v="282"/>
    <x v="0"/>
    <s v="US"/>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x v="3"/>
    <x v="283"/>
    <x v="0"/>
    <s v="US"/>
    <s v="USD"/>
    <n v="1444824021"/>
    <n v="1442232021"/>
    <b v="1"/>
    <n v="188"/>
    <b v="1"/>
    <x v="4"/>
    <n v="170.28880000000001"/>
    <n v="90.579148936170213"/>
    <x v="0"/>
    <x v="4"/>
    <x v="346"/>
    <x v="346"/>
  </r>
  <r>
    <n v="347"/>
    <s v="&quot;Getting Naked: A Burlesque Story&quot;"/>
    <s v="&quot;Getting Naked&quot; tells the story of current-day burlesque in New York City through the on and off-stage lives of several performers."/>
    <x v="79"/>
    <x v="284"/>
    <x v="0"/>
    <s v="US"/>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x v="3"/>
    <x v="285"/>
    <x v="0"/>
    <s v="US"/>
    <s v="USD"/>
    <n v="1440165916"/>
    <n v="1437573916"/>
    <b v="1"/>
    <n v="119"/>
    <b v="1"/>
    <x v="4"/>
    <n v="103"/>
    <n v="86.554621848739501"/>
    <x v="0"/>
    <x v="4"/>
    <x v="348"/>
    <x v="348"/>
  </r>
  <r>
    <n v="349"/>
    <s v="Strangers To Peace: A Documentary"/>
    <s v="After 52 years of war, FARC guerrilla soldiers rejoin Colombian society to forge new lives of peace."/>
    <x v="108"/>
    <x v="286"/>
    <x v="0"/>
    <s v="US"/>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x v="31"/>
    <x v="287"/>
    <x v="0"/>
    <s v="US"/>
    <s v="USD"/>
    <n v="1473566340"/>
    <n v="1470274509"/>
    <b v="1"/>
    <n v="221"/>
    <b v="1"/>
    <x v="4"/>
    <n v="114.75999999999999"/>
    <n v="129.81900452488688"/>
    <x v="0"/>
    <x v="4"/>
    <x v="350"/>
    <x v="350"/>
  </r>
  <r>
    <n v="351"/>
    <s v="YO GALGO â€œA documentary film about the Spanish sighthoundâ€"/>
    <s v="A documentary film about the glory and misfortunes of the Spanish sighthound, the Galgo. Probably the most mistreated dog of all."/>
    <x v="109"/>
    <x v="288"/>
    <x v="0"/>
    <s v="ES"/>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x v="3"/>
    <x v="289"/>
    <x v="0"/>
    <s v="US"/>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x v="110"/>
    <x v="290"/>
    <x v="0"/>
    <s v="US"/>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x v="8"/>
    <x v="291"/>
    <x v="0"/>
    <s v="US"/>
    <s v="USD"/>
    <n v="1460141521"/>
    <n v="1457553121"/>
    <b v="1"/>
    <n v="29"/>
    <b v="1"/>
    <x v="4"/>
    <n v="103.94285714285714"/>
    <n v="125.44827586206897"/>
    <x v="0"/>
    <x v="4"/>
    <x v="354"/>
    <x v="354"/>
  </r>
  <r>
    <n v="355"/>
    <s v="REZA ABDOH -Theatre Visionary"/>
    <s v="A documentary film about the late REZA ABDOH and his performance company DAR A LUZ."/>
    <x v="19"/>
    <x v="292"/>
    <x v="0"/>
    <s v="US"/>
    <s v="USD"/>
    <n v="1417420994"/>
    <n v="1414738994"/>
    <b v="1"/>
    <n v="165"/>
    <b v="1"/>
    <x v="4"/>
    <n v="116.25714285714285"/>
    <n v="246.60606060606059"/>
    <x v="0"/>
    <x v="4"/>
    <x v="355"/>
    <x v="355"/>
  </r>
  <r>
    <n v="356"/>
    <s v="43 and 80"/>
    <s v="A documentary about halibut conservation and how it impacts communities of Southeast Alaska."/>
    <x v="51"/>
    <x v="293"/>
    <x v="0"/>
    <s v="US"/>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x v="36"/>
    <x v="294"/>
    <x v="0"/>
    <s v="US"/>
    <s v="USD"/>
    <n v="1429852797"/>
    <n v="1426396797"/>
    <b v="1"/>
    <n v="303"/>
    <b v="1"/>
    <x v="4"/>
    <n v="174"/>
    <n v="86.138613861386133"/>
    <x v="0"/>
    <x v="4"/>
    <x v="357"/>
    <x v="357"/>
  </r>
  <r>
    <n v="358"/>
    <s v="Nobody Knows Anything (except William Goldman)"/>
    <s v="Screenwriter. Novelist. Playwright. The inside story of famed writer William Goldman. As only he can tell it."/>
    <x v="63"/>
    <x v="295"/>
    <x v="0"/>
    <s v="US"/>
    <s v="USD"/>
    <n v="1466002800"/>
    <n v="1463517521"/>
    <b v="1"/>
    <n v="267"/>
    <b v="1"/>
    <x v="4"/>
    <n v="103.08800000000001"/>
    <n v="193.04868913857678"/>
    <x v="0"/>
    <x v="4"/>
    <x v="358"/>
    <x v="358"/>
  </r>
  <r>
    <n v="359"/>
    <s v="Us, Naked: Trixie &amp; Monkey â€” World Premiere"/>
    <s v="Circus burlesque innovators, Trixie and Monkey seek to balance love and life while pursuing new creative heights."/>
    <x v="111"/>
    <x v="296"/>
    <x v="0"/>
    <s v="US"/>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x v="14"/>
    <x v="297"/>
    <x v="0"/>
    <s v="US"/>
    <s v="USD"/>
    <n v="1437621060"/>
    <n v="1433799180"/>
    <b v="0"/>
    <n v="87"/>
    <b v="1"/>
    <x v="4"/>
    <n v="101.375"/>
    <n v="139.82758620689654"/>
    <x v="0"/>
    <x v="4"/>
    <x v="360"/>
    <x v="360"/>
  </r>
  <r>
    <n v="361"/>
    <s v="Bleeding Audio: A Doc About The Matches &amp; The Music Industry"/>
    <s v="An indie documentary seeking production funds to capture The Matches reunion tour &amp; interviews with music industry professionals."/>
    <x v="19"/>
    <x v="298"/>
    <x v="0"/>
    <s v="US"/>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x v="112"/>
    <x v="48"/>
    <x v="0"/>
    <s v="US"/>
    <s v="USD"/>
    <n v="1407456000"/>
    <n v="1405573391"/>
    <b v="0"/>
    <n v="86"/>
    <b v="1"/>
    <x v="4"/>
    <n v="124.15933781686496"/>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x v="113"/>
    <x v="299"/>
    <x v="0"/>
    <s v="US"/>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x v="39"/>
    <x v="300"/>
    <x v="0"/>
    <s v="US"/>
    <s v="USD"/>
    <n v="1403323140"/>
    <n v="1400704672"/>
    <b v="0"/>
    <n v="113"/>
    <b v="1"/>
    <x v="4"/>
    <n v="110.16142857142856"/>
    <n v="68.24159292035398"/>
    <x v="0"/>
    <x v="4"/>
    <x v="364"/>
    <x v="364"/>
  </r>
  <r>
    <n v="365"/>
    <s v="A QUEER COUNTRY"/>
    <s v="Please help us finish this documentary about how Tel Aviv in Israel became a gay friendly liberal hub in a religious state"/>
    <x v="36"/>
    <x v="301"/>
    <x v="0"/>
    <s v="GB"/>
    <s v="GBP"/>
    <n v="1393597999"/>
    <n v="1391005999"/>
    <b v="0"/>
    <n v="65"/>
    <b v="1"/>
    <x v="4"/>
    <n v="103.97333333333334"/>
    <n v="239.93846153846152"/>
    <x v="0"/>
    <x v="4"/>
    <x v="365"/>
    <x v="365"/>
  </r>
  <r>
    <n v="366"/>
    <s v="A BUSHMAN ODYSSEY"/>
    <s v="One Bushman familyâ€™s struggle to survive genocide, dispossession and post-apartheid freedom in South Africa."/>
    <x v="114"/>
    <x v="302"/>
    <x v="0"/>
    <s v="US"/>
    <s v="USD"/>
    <n v="1337540518"/>
    <n v="1334948518"/>
    <b v="0"/>
    <n v="134"/>
    <b v="1"/>
    <x v="4"/>
    <n v="101.31578947368421"/>
    <n v="287.31343283582089"/>
    <x v="0"/>
    <x v="4"/>
    <x v="366"/>
    <x v="366"/>
  </r>
  <r>
    <n v="367"/>
    <s v="Game Changer: Lithuania's Nonviolent Revolution"/>
    <s v="This film relates how one country's burning desire for independence unified a diverse nation into a successful nonviolent revolution."/>
    <x v="3"/>
    <x v="303"/>
    <x v="0"/>
    <s v="US"/>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x v="78"/>
    <x v="304"/>
    <x v="0"/>
    <s v="US"/>
    <s v="USD"/>
    <n v="1426426322"/>
    <n v="1423405922"/>
    <b v="0"/>
    <n v="159"/>
    <b v="1"/>
    <x v="4"/>
    <n v="104.11200000000001"/>
    <n v="81.84905660377359"/>
    <x v="0"/>
    <x v="4"/>
    <x v="368"/>
    <x v="368"/>
  </r>
  <r>
    <n v="369"/>
    <s v="Alpine Zone"/>
    <s v="A documentary of one woman's attempt at solo hiking 2,000 miles, in an effort to understand herself and societal expectations."/>
    <x v="115"/>
    <x v="305"/>
    <x v="0"/>
    <s v="US"/>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x v="31"/>
    <x v="306"/>
    <x v="0"/>
    <s v="US"/>
    <s v="USD"/>
    <n v="1483729500"/>
    <n v="1481137500"/>
    <b v="0"/>
    <n v="43"/>
    <b v="1"/>
    <x v="4"/>
    <n v="122.02"/>
    <n v="709.41860465116281"/>
    <x v="0"/>
    <x v="4"/>
    <x v="370"/>
    <x v="370"/>
  </r>
  <r>
    <n v="371"/>
    <s v="Unbranded"/>
    <s v="3,000 Miles. 18 Wild Horses. 6 Months. 5 States. 4 men. A documentary about Conservation, Exploration, and Wild Mustangs."/>
    <x v="60"/>
    <x v="307"/>
    <x v="0"/>
    <s v="US"/>
    <s v="USD"/>
    <n v="1359743139"/>
    <n v="1355855139"/>
    <b v="0"/>
    <n v="1062"/>
    <b v="1"/>
    <x v="4"/>
    <n v="114.16866666666667"/>
    <n v="161.25517890772127"/>
    <x v="0"/>
    <x v="4"/>
    <x v="371"/>
    <x v="371"/>
  </r>
  <r>
    <n v="372"/>
    <s v="Wild Equus"/>
    <s v="A short documentary exploring the uses of 'Natural Horsemanship' across Europe"/>
    <x v="43"/>
    <x v="308"/>
    <x v="0"/>
    <s v="GB"/>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x v="51"/>
    <x v="309"/>
    <x v="0"/>
    <s v="US"/>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x v="12"/>
    <x v="310"/>
    <x v="0"/>
    <s v="US"/>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x v="2"/>
    <x v="49"/>
    <x v="0"/>
    <s v="US"/>
    <s v="USD"/>
    <n v="1393694280"/>
    <n v="1390088311"/>
    <b v="0"/>
    <n v="14"/>
    <b v="1"/>
    <x v="4"/>
    <n v="120"/>
    <n v="42.857142857142854"/>
    <x v="0"/>
    <x v="4"/>
    <x v="375"/>
    <x v="375"/>
  </r>
  <r>
    <n v="376"/>
    <s v="Quintessential: The Journey"/>
    <s v="A film about the cosmetics industry. Everything you need to know about the ingredients being used and what alternatives are out there."/>
    <x v="116"/>
    <x v="311"/>
    <x v="0"/>
    <s v="GB"/>
    <s v="GBP"/>
    <n v="1472122316"/>
    <n v="1469443916"/>
    <b v="0"/>
    <n v="48"/>
    <b v="1"/>
    <x v="4"/>
    <n v="105.9591836734694"/>
    <n v="54.083333333333336"/>
    <x v="0"/>
    <x v="4"/>
    <x v="376"/>
    <x v="376"/>
  </r>
  <r>
    <n v="377"/>
    <s v="PIN UP! THE MOVIE The documentary with vintage style"/>
    <s v="Dangerous. Sexy. All-American Girl. You know the look. Now meet the women who are making retro style modern."/>
    <x v="14"/>
    <x v="312"/>
    <x v="0"/>
    <s v="US"/>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x v="9"/>
    <x v="313"/>
    <x v="0"/>
    <s v="CA"/>
    <s v="CAD"/>
    <n v="1453765920"/>
    <n v="1451655808"/>
    <b v="0"/>
    <n v="83"/>
    <b v="1"/>
    <x v="4"/>
    <n v="111.76666666666665"/>
    <n v="40.397590361445786"/>
    <x v="0"/>
    <x v="4"/>
    <x v="378"/>
    <x v="378"/>
  </r>
  <r>
    <n v="379"/>
    <s v="The Unknowns"/>
    <s v="The U.S. Army has granted us permission to film a documentary at America's most sacred shrine: The Tomb of the Unknown Soldier."/>
    <x v="36"/>
    <x v="314"/>
    <x v="0"/>
    <s v="US"/>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x v="23"/>
    <x v="315"/>
    <x v="0"/>
    <s v="US"/>
    <s v="USD"/>
    <n v="1453569392"/>
    <n v="1451409392"/>
    <b v="0"/>
    <n v="49"/>
    <b v="1"/>
    <x v="4"/>
    <n v="141.5"/>
    <n v="115.51020408163265"/>
    <x v="0"/>
    <x v="4"/>
    <x v="380"/>
    <x v="380"/>
  </r>
  <r>
    <n v="381"/>
    <s v="Clearwater"/>
    <s v="Set in the ancient waters of the Puget Sound, Clearwater is a universal story about the need to adapt to change."/>
    <x v="31"/>
    <x v="316"/>
    <x v="0"/>
    <s v="US"/>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x v="20"/>
    <x v="317"/>
    <x v="0"/>
    <s v="US"/>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x v="117"/>
    <x v="318"/>
    <x v="0"/>
    <s v="US"/>
    <s v="USD"/>
    <n v="1400467759"/>
    <n v="1398480559"/>
    <b v="0"/>
    <n v="48"/>
    <b v="1"/>
    <x v="4"/>
    <n v="206.70670670670671"/>
    <n v="43.020833333333336"/>
    <x v="0"/>
    <x v="4"/>
    <x v="383"/>
    <x v="383"/>
  </r>
  <r>
    <n v="384"/>
    <s v="Nurse Mare Foals: Born to Die"/>
    <s v="This documentary is about Last Chance Corral in Athens, Ohio and their heroic work saving nurse mare foals from imminent death."/>
    <x v="22"/>
    <x v="319"/>
    <x v="0"/>
    <s v="US"/>
    <s v="USD"/>
    <n v="1420569947"/>
    <n v="1417977947"/>
    <b v="0"/>
    <n v="383"/>
    <b v="1"/>
    <x v="4"/>
    <n v="112.105"/>
    <n v="58.540469973890339"/>
    <x v="0"/>
    <x v="4"/>
    <x v="384"/>
    <x v="384"/>
  </r>
  <r>
    <n v="385"/>
    <s v="Luke and Jedi"/>
    <s v="A documentary following the incredible story of a brave little boy and his service dog, fighting Type 1 Diabetes one day at a time."/>
    <x v="31"/>
    <x v="320"/>
    <x v="0"/>
    <s v="US"/>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x v="20"/>
    <x v="321"/>
    <x v="0"/>
    <s v="US"/>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x v="114"/>
    <x v="322"/>
    <x v="0"/>
    <s v="US"/>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x v="10"/>
    <x v="323"/>
    <x v="0"/>
    <s v="US"/>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x v="118"/>
    <x v="324"/>
    <x v="0"/>
    <s v="US"/>
    <s v="USD"/>
    <n v="1394233140"/>
    <n v="1391477450"/>
    <b v="0"/>
    <n v="1510"/>
    <b v="1"/>
    <x v="4"/>
    <n v="181.53547058823528"/>
    <n v="81.75107284768211"/>
    <x v="0"/>
    <x v="4"/>
    <x v="389"/>
    <x v="389"/>
  </r>
  <r>
    <n v="390"/>
    <s v="Built by UCF: St. Vincent and the Grenadines Chapter"/>
    <s v="Join UCF as they dive into the creative and community outreach for the families in St. Vincent and the Grenadines."/>
    <x v="28"/>
    <x v="325"/>
    <x v="0"/>
    <s v="US"/>
    <s v="USD"/>
    <n v="1431046372"/>
    <n v="1429318372"/>
    <b v="0"/>
    <n v="14"/>
    <b v="1"/>
    <x v="4"/>
    <n v="100"/>
    <n v="71.428571428571431"/>
    <x v="0"/>
    <x v="4"/>
    <x v="390"/>
    <x v="390"/>
  </r>
  <r>
    <n v="391"/>
    <s v="Science, Sex and the Ladies"/>
    <s v="Too many women feel confused about their orgasm and shame about their desire. This movie aims to change that."/>
    <x v="22"/>
    <x v="326"/>
    <x v="0"/>
    <s v="US"/>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x v="17"/>
    <x v="327"/>
    <x v="0"/>
    <s v="US"/>
    <s v="USD"/>
    <n v="1315450800"/>
    <n v="1312823571"/>
    <b v="0"/>
    <n v="206"/>
    <b v="1"/>
    <x v="4"/>
    <n v="100.9027027027027"/>
    <n v="90.616504854368927"/>
    <x v="0"/>
    <x v="4"/>
    <x v="392"/>
    <x v="392"/>
  </r>
  <r>
    <n v="393"/>
    <s v="THE PENGUIN COUNTERS Documentary Film"/>
    <s v="This is a story thatâ€™s never been told, about tackling climate change one penguin at a timeâ€¦"/>
    <x v="63"/>
    <x v="328"/>
    <x v="0"/>
    <s v="US"/>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x v="119"/>
    <x v="329"/>
    <x v="0"/>
    <s v="ES"/>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x v="3"/>
    <x v="330"/>
    <x v="0"/>
    <s v="US"/>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x v="36"/>
    <x v="331"/>
    <x v="0"/>
    <s v="US"/>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x v="120"/>
    <x v="332"/>
    <x v="0"/>
    <s v="US"/>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x v="51"/>
    <x v="333"/>
    <x v="0"/>
    <s v="US"/>
    <s v="USD"/>
    <n v="1430334126"/>
    <n v="1426446126"/>
    <b v="0"/>
    <n v="67"/>
    <b v="1"/>
    <x v="4"/>
    <n v="125.16000000000001"/>
    <n v="140.1044776119403"/>
    <x v="0"/>
    <x v="4"/>
    <x v="398"/>
    <x v="398"/>
  </r>
  <r>
    <n v="399"/>
    <s v="Green School Stories: a film to inspire change in education"/>
    <s v="What do we want for our kids? An independent film bringing ideas out of the jungle about a radically different approach to learning."/>
    <x v="22"/>
    <x v="334"/>
    <x v="0"/>
    <s v="GB"/>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x v="3"/>
    <x v="335"/>
    <x v="0"/>
    <s v="US"/>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x v="63"/>
    <x v="336"/>
    <x v="0"/>
    <s v="US"/>
    <s v="USD"/>
    <n v="1312747970"/>
    <n v="1310155970"/>
    <b v="0"/>
    <n v="73"/>
    <b v="1"/>
    <x v="4"/>
    <n v="103.812"/>
    <n v="711.04109589041093"/>
    <x v="0"/>
    <x v="4"/>
    <x v="401"/>
    <x v="401"/>
  </r>
  <r>
    <n v="402"/>
    <s v="DVD Jesus Alive Again: From the Last Supper to the Ascension"/>
    <s v="Help create a new holiday classic -  _x000a_a film that takes us back in time to experience what the apostles witnessed, Jesus Alive Again."/>
    <x v="13"/>
    <x v="337"/>
    <x v="0"/>
    <s v="US"/>
    <s v="USD"/>
    <n v="1446731817"/>
    <n v="1444913817"/>
    <b v="0"/>
    <n v="43"/>
    <b v="1"/>
    <x v="4"/>
    <n v="141.65"/>
    <n v="65.883720930232556"/>
    <x v="0"/>
    <x v="4"/>
    <x v="402"/>
    <x v="402"/>
  </r>
  <r>
    <n v="403"/>
    <s v="MONDO BANANA"/>
    <s v="A documentary adventure about bananas - and people. Your round-trip ticket into the heart of banana-cultures!!"/>
    <x v="10"/>
    <x v="338"/>
    <x v="0"/>
    <s v="US"/>
    <s v="USD"/>
    <n v="1312960080"/>
    <n v="1308900441"/>
    <b v="0"/>
    <n v="70"/>
    <b v="1"/>
    <x v="4"/>
    <n v="105.25999999999999"/>
    <n v="75.185714285714283"/>
    <x v="0"/>
    <x v="4"/>
    <x v="403"/>
    <x v="403"/>
  </r>
  <r>
    <n v="404"/>
    <s v="The Last One: Unfolding the AIDS MEMORIAL QUILT"/>
    <s v="A feature length documentary, exploring the many lives memorialized by the iconic AIDS Memorial Quilt."/>
    <x v="19"/>
    <x v="339"/>
    <x v="0"/>
    <s v="US"/>
    <s v="USD"/>
    <n v="1391641440"/>
    <n v="1389107062"/>
    <b v="0"/>
    <n v="271"/>
    <b v="1"/>
    <x v="4"/>
    <n v="103.09142857142857"/>
    <n v="133.14391143911439"/>
    <x v="0"/>
    <x v="4"/>
    <x v="404"/>
    <x v="404"/>
  </r>
  <r>
    <n v="405"/>
    <s v="The Healing Effect Movie"/>
    <s v="Come, join our movie movement.  A new documentary about the healing power of food."/>
    <x v="121"/>
    <x v="340"/>
    <x v="0"/>
    <s v="US"/>
    <s v="USD"/>
    <n v="1394071339"/>
    <n v="1391479339"/>
    <b v="0"/>
    <n v="55"/>
    <b v="1"/>
    <x v="4"/>
    <n v="107.65957446808511"/>
    <n v="55.2"/>
    <x v="0"/>
    <x v="4"/>
    <x v="405"/>
    <x v="405"/>
  </r>
  <r>
    <n v="406"/>
    <s v="The Desert River Bends"/>
    <s v="The Desert River Bends is a short documentary following the alternative lifestyles of three middle-age river guides in Moab UT."/>
    <x v="70"/>
    <x v="341"/>
    <x v="0"/>
    <s v="US"/>
    <s v="USD"/>
    <n v="1304920740"/>
    <n v="1301975637"/>
    <b v="0"/>
    <n v="35"/>
    <b v="1"/>
    <x v="4"/>
    <n v="107.70464285714286"/>
    <n v="86.163714285714292"/>
    <x v="0"/>
    <x v="4"/>
    <x v="406"/>
    <x v="406"/>
  </r>
  <r>
    <n v="407"/>
    <s v="Haymarket Documentary"/>
    <s v="The story of the 1886 Haymarket Riot explored through the history of the Haymarket Police Memorial Statue."/>
    <x v="13"/>
    <x v="342"/>
    <x v="0"/>
    <s v="US"/>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x v="12"/>
    <x v="343"/>
    <x v="0"/>
    <s v="US"/>
    <s v="USD"/>
    <n v="1383676790"/>
    <n v="1380217190"/>
    <b v="0"/>
    <n v="38"/>
    <b v="1"/>
    <x v="4"/>
    <n v="101.43766666666667"/>
    <n v="160.16473684210527"/>
    <x v="0"/>
    <x v="4"/>
    <x v="408"/>
    <x v="408"/>
  </r>
  <r>
    <n v="409"/>
    <s v="The Lost Generation"/>
    <s v="I am working on a project that explores the relationship between education to work for youth within the European Union."/>
    <x v="2"/>
    <x v="344"/>
    <x v="0"/>
    <s v="GB"/>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x v="28"/>
    <x v="345"/>
    <x v="0"/>
    <s v="CA"/>
    <s v="CAD"/>
    <n v="1434670397"/>
    <n v="1429486397"/>
    <b v="0"/>
    <n v="7"/>
    <b v="1"/>
    <x v="4"/>
    <n v="128.29999999999998"/>
    <n v="183.28571428571428"/>
    <x v="0"/>
    <x v="4"/>
    <x v="410"/>
    <x v="410"/>
  </r>
  <r>
    <n v="411"/>
    <s v="GO FAR: The Christopher Rush Story (4)"/>
    <s v="An inspirational feature-length documentary that will help those with disabilities achieve their goals despite the obstacles."/>
    <x v="11"/>
    <x v="346"/>
    <x v="0"/>
    <s v="US"/>
    <s v="USD"/>
    <n v="1387688400"/>
    <n v="1384920804"/>
    <b v="0"/>
    <n v="241"/>
    <b v="1"/>
    <x v="4"/>
    <n v="101.05"/>
    <n v="125.78838174273859"/>
    <x v="0"/>
    <x v="4"/>
    <x v="411"/>
    <x v="411"/>
  </r>
  <r>
    <n v="412"/>
    <s v="Southern Oregon VS. LNG"/>
    <s v="A short film about property rights, salmon, and ratepayers in the controversy over exporting natural gas through southern Oregon"/>
    <x v="30"/>
    <x v="347"/>
    <x v="0"/>
    <s v="US"/>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x v="122"/>
    <x v="348"/>
    <x v="0"/>
    <s v="US"/>
    <s v="USD"/>
    <n v="1342731811"/>
    <n v="1340139811"/>
    <b v="0"/>
    <n v="171"/>
    <b v="1"/>
    <x v="4"/>
    <n v="105.0859375"/>
    <n v="78.660818713450297"/>
    <x v="0"/>
    <x v="4"/>
    <x v="413"/>
    <x v="413"/>
  </r>
  <r>
    <n v="414"/>
    <s v="thisisstuttering: A Documentary"/>
    <s v="thisisstuttering is a found-footage doc that has already changed lives. It is completely done; we need your help to get it out there."/>
    <x v="17"/>
    <x v="349"/>
    <x v="0"/>
    <s v="US"/>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x v="123"/>
    <x v="350"/>
    <x v="0"/>
    <s v="CA"/>
    <s v="CAD"/>
    <n v="1413547200"/>
    <n v="1411417602"/>
    <b v="0"/>
    <n v="21"/>
    <b v="1"/>
    <x v="4"/>
    <n v="102.14714285714285"/>
    <n v="68.09809523809524"/>
    <x v="0"/>
    <x v="4"/>
    <x v="415"/>
    <x v="415"/>
  </r>
  <r>
    <n v="416"/>
    <s v="Fire in the Heart of the City"/>
    <s v="35,000 pounds of food to a city. Highlighting the &quot;Convoy New Britain&quot; event from birth to beyond."/>
    <x v="28"/>
    <x v="351"/>
    <x v="0"/>
    <s v="US"/>
    <s v="USD"/>
    <n v="1391851831"/>
    <n v="1389259831"/>
    <b v="0"/>
    <n v="25"/>
    <b v="1"/>
    <x v="4"/>
    <n v="120.21700000000001"/>
    <n v="48.086800000000004"/>
    <x v="0"/>
    <x v="4"/>
    <x v="416"/>
    <x v="416"/>
  </r>
  <r>
    <n v="417"/>
    <s v="Cycle of Life"/>
    <s v="An unexpected kidney donor acts on faith in order to rescue a fellow cyclist from his failing body. The true story of Pete and Kelly."/>
    <x v="124"/>
    <x v="352"/>
    <x v="0"/>
    <s v="US"/>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x v="125"/>
    <x v="353"/>
    <x v="0"/>
    <s v="US"/>
    <s v="USD"/>
    <n v="1437633997"/>
    <n v="1435041997"/>
    <b v="0"/>
    <n v="104"/>
    <b v="1"/>
    <x v="4"/>
    <n v="100.63392857142857"/>
    <n v="216.75"/>
    <x v="0"/>
    <x v="4"/>
    <x v="418"/>
    <x v="418"/>
  </r>
  <r>
    <n v="419"/>
    <s v="BEYOND LOCAL"/>
    <s v="Beyond Local is a personal journey through an art-centric and musically talented community that fosters creativity."/>
    <x v="6"/>
    <x v="354"/>
    <x v="0"/>
    <s v="US"/>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x v="126"/>
    <x v="355"/>
    <x v="2"/>
    <s v="US"/>
    <s v="USD"/>
    <n v="1394772031"/>
    <n v="1392183631"/>
    <b v="0"/>
    <n v="3"/>
    <b v="0"/>
    <x v="5"/>
    <n v="0.43939393939393934"/>
    <n v="4.833333333333333"/>
    <x v="0"/>
    <x v="5"/>
    <x v="420"/>
    <x v="420"/>
  </r>
  <r>
    <n v="421"/>
    <s v="The monster Inside"/>
    <s v="An artistic project that will act as my final animation project and first feature film written, directed, animated, and produced by me"/>
    <x v="36"/>
    <x v="356"/>
    <x v="2"/>
    <s v="US"/>
    <s v="USD"/>
    <n v="1440157656"/>
    <n v="1434973656"/>
    <b v="0"/>
    <n v="6"/>
    <b v="0"/>
    <x v="5"/>
    <n v="2.0066666666666668"/>
    <n v="50.166666666666664"/>
    <x v="0"/>
    <x v="5"/>
    <x v="421"/>
    <x v="421"/>
  </r>
  <r>
    <n v="422"/>
    <s v="Catsville High the Movie (Anti-Bullying) Teaser Trailer"/>
    <s v="Screen writers look to create animated trailer about Anti-Bullying and seek to produce an on-going series that addresses teen issues."/>
    <x v="79"/>
    <x v="357"/>
    <x v="2"/>
    <s v="US"/>
    <s v="USD"/>
    <n v="1410416097"/>
    <n v="1407824097"/>
    <b v="0"/>
    <n v="12"/>
    <b v="0"/>
    <x v="5"/>
    <n v="1.075"/>
    <n v="35.833333333333336"/>
    <x v="0"/>
    <x v="5"/>
    <x v="422"/>
    <x v="422"/>
  </r>
  <r>
    <n v="423"/>
    <s v="The Dark Brotherhood  (from the makers of COPS: Skyrim)"/>
    <s v="from the makers of COPS: Skyrim comes the Dark Brotherhood. a dramatic series created with Skyrim machinima."/>
    <x v="22"/>
    <x v="358"/>
    <x v="2"/>
    <s v="US"/>
    <s v="USD"/>
    <n v="1370470430"/>
    <n v="1367878430"/>
    <b v="0"/>
    <n v="13"/>
    <b v="0"/>
    <x v="5"/>
    <n v="0.76500000000000001"/>
    <n v="11.76923076923077"/>
    <x v="0"/>
    <x v="5"/>
    <x v="423"/>
    <x v="423"/>
  </r>
  <r>
    <n v="424"/>
    <s v="Drowning -Short animated Film"/>
    <s v="A short film about a gay teenage boy who is bullied to the point where he is willing to commit suicide. Only he can save himself."/>
    <x v="9"/>
    <x v="359"/>
    <x v="2"/>
    <s v="US"/>
    <s v="USD"/>
    <n v="1332748899"/>
    <n v="1327568499"/>
    <b v="0"/>
    <n v="5"/>
    <b v="0"/>
    <x v="5"/>
    <n v="6.7966666666666677"/>
    <n v="40.78"/>
    <x v="0"/>
    <x v="5"/>
    <x v="424"/>
    <x v="424"/>
  </r>
  <r>
    <n v="425"/>
    <s v="Patch Bo - Organic toons"/>
    <s v="Support new organic, gluten free cartoon! You'll enjoy this funny story about fruits &amp; vegies and will be able to see new episodes!"/>
    <x v="63"/>
    <x v="360"/>
    <x v="2"/>
    <s v="US"/>
    <s v="USD"/>
    <n v="1448660404"/>
    <n v="1443472804"/>
    <b v="0"/>
    <n v="2"/>
    <b v="0"/>
    <x v="5"/>
    <n v="1.2E-2"/>
    <n v="3"/>
    <x v="0"/>
    <x v="5"/>
    <x v="425"/>
    <x v="425"/>
  </r>
  <r>
    <n v="426"/>
    <s v="Dewey Does 110 Animation"/>
    <s v="The first ever, Dewey Does 110 animation, teaches kids good values, how to succeed in life and maintaining a 110% state-of-mind."/>
    <x v="3"/>
    <x v="361"/>
    <x v="2"/>
    <s v="US"/>
    <s v="USD"/>
    <n v="1456851914"/>
    <n v="1454259914"/>
    <b v="0"/>
    <n v="8"/>
    <b v="0"/>
    <x v="5"/>
    <n v="1.3299999999999998"/>
    <n v="16.625"/>
    <x v="0"/>
    <x v="5"/>
    <x v="426"/>
    <x v="426"/>
  </r>
  <r>
    <n v="427"/>
    <s v="Hard Times Charles Video Book"/>
    <s v="Iâ€™m raising funds to produce a professional Hard Times Charles animated video book, including hiring animators and voice-over talent."/>
    <x v="115"/>
    <x v="117"/>
    <x v="2"/>
    <s v="US"/>
    <s v="USD"/>
    <n v="1445540340"/>
    <n v="1444340940"/>
    <b v="0"/>
    <n v="0"/>
    <b v="0"/>
    <x v="5"/>
    <n v="0"/>
    <e v="#DIV/0!"/>
    <x v="0"/>
    <x v="5"/>
    <x v="427"/>
    <x v="427"/>
  </r>
  <r>
    <n v="428"/>
    <s v="Little Clay Bible - Zacchaeus"/>
    <s v="Fresh, fun, entertaining Bible stories on YouTube, stop-motion style."/>
    <x v="14"/>
    <x v="362"/>
    <x v="2"/>
    <s v="US"/>
    <s v="USD"/>
    <n v="1402956000"/>
    <n v="1400523845"/>
    <b v="0"/>
    <n v="13"/>
    <b v="0"/>
    <x v="5"/>
    <n v="5.6333333333333329"/>
    <n v="52"/>
    <x v="0"/>
    <x v="5"/>
    <x v="428"/>
    <x v="428"/>
  </r>
  <r>
    <n v="429"/>
    <s v="THE FUTURE"/>
    <s v="THE FUTURE is a short animated film created entirely by autistic and developmentally disabled artists from the L.A.N.D. program in Brooklyn, New York."/>
    <x v="10"/>
    <x v="117"/>
    <x v="2"/>
    <s v="US"/>
    <s v="USD"/>
    <n v="1259297940"/>
    <n v="1252964282"/>
    <b v="0"/>
    <n v="0"/>
    <b v="0"/>
    <x v="5"/>
    <n v="0"/>
    <e v="#DIV/0!"/>
    <x v="0"/>
    <x v="5"/>
    <x v="429"/>
    <x v="429"/>
  </r>
  <r>
    <n v="430"/>
    <s v="&quot;I'll Take You Back&quot; Animated Music Video"/>
    <s v="Freddy Flint is creating an animated music video to the new &quot;Buttonpusher&quot; single, &quot;I'll Take You Back&quot;"/>
    <x v="28"/>
    <x v="363"/>
    <x v="2"/>
    <s v="US"/>
    <s v="USD"/>
    <n v="1378866867"/>
    <n v="1377570867"/>
    <b v="0"/>
    <n v="5"/>
    <b v="0"/>
    <x v="5"/>
    <n v="2.4"/>
    <n v="4.8"/>
    <x v="0"/>
    <x v="5"/>
    <x v="430"/>
    <x v="430"/>
  </r>
  <r>
    <n v="431"/>
    <s v="Bump in the road short stop motion animation"/>
    <s v="A short stop motion animated film of a man on his way home when strange goings on start to happen on his journey."/>
    <x v="9"/>
    <x v="364"/>
    <x v="2"/>
    <s v="GB"/>
    <s v="GBP"/>
    <n v="1467752083"/>
    <n v="1465160083"/>
    <b v="0"/>
    <n v="8"/>
    <b v="0"/>
    <x v="5"/>
    <n v="13.833333333333334"/>
    <n v="51.875"/>
    <x v="0"/>
    <x v="5"/>
    <x v="431"/>
    <x v="431"/>
  </r>
  <r>
    <n v="432"/>
    <s v="The Zombie Next Door"/>
    <s v="A teenage zombie named Jeff and his mad scientist mother adapt to life in the town of Serendipity, where the supernatural occurs daily."/>
    <x v="12"/>
    <x v="365"/>
    <x v="2"/>
    <s v="US"/>
    <s v="USD"/>
    <n v="1445448381"/>
    <n v="1440264381"/>
    <b v="0"/>
    <n v="8"/>
    <b v="0"/>
    <x v="5"/>
    <n v="9.5"/>
    <n v="71.25"/>
    <x v="0"/>
    <x v="5"/>
    <x v="432"/>
    <x v="432"/>
  </r>
  <r>
    <n v="433"/>
    <s v="Le Legend of le Dragon Slayers"/>
    <s v="A 3D Animation._x000a_3 Main characters: Josh, Jessie, and Rosa._x000a_Genre: Action/eerie/adventure/suspense_x000a_Setting: Desert ruins/Deep Dungeon"/>
    <x v="9"/>
    <x v="117"/>
    <x v="2"/>
    <s v="US"/>
    <s v="USD"/>
    <n v="1444576022"/>
    <n v="1439392022"/>
    <b v="0"/>
    <n v="0"/>
    <b v="0"/>
    <x v="5"/>
    <n v="0"/>
    <e v="#DIV/0!"/>
    <x v="0"/>
    <x v="5"/>
    <x v="433"/>
    <x v="433"/>
  </r>
  <r>
    <n v="434"/>
    <s v="Trumpy and Viola take to the Big Apple"/>
    <s v="A campaign to share their love on the silver screen and make possible a street musicianâ€™s dream to play them at the same time."/>
    <x v="30"/>
    <x v="366"/>
    <x v="2"/>
    <s v="US"/>
    <s v="USD"/>
    <n v="1385931702"/>
    <n v="1383076902"/>
    <b v="0"/>
    <n v="2"/>
    <b v="0"/>
    <x v="5"/>
    <n v="5"/>
    <n v="62.5"/>
    <x v="0"/>
    <x v="5"/>
    <x v="434"/>
    <x v="434"/>
  </r>
  <r>
    <n v="435"/>
    <s v="Planet Earth Superheroes"/>
    <s v="Be a part of the Planet Earth Superheroes legacy by supporting the project. Mike and friends gain powers to save endangered animals."/>
    <x v="74"/>
    <x v="158"/>
    <x v="2"/>
    <s v="US"/>
    <s v="USD"/>
    <n v="1379094980"/>
    <n v="1376502980"/>
    <b v="0"/>
    <n v="3"/>
    <b v="0"/>
    <x v="5"/>
    <n v="2.7272727272727275E-3"/>
    <n v="1"/>
    <x v="0"/>
    <x v="5"/>
    <x v="435"/>
    <x v="435"/>
  </r>
  <r>
    <n v="436"/>
    <s v="Blinky"/>
    <s v="Blinky is the story of a naÃ¯ve simpleton who suddenly finds himself struggling to adapt to changes within his environment."/>
    <x v="28"/>
    <x v="117"/>
    <x v="2"/>
    <s v="US"/>
    <s v="USD"/>
    <n v="1375260113"/>
    <n v="1372668113"/>
    <b v="0"/>
    <n v="0"/>
    <b v="0"/>
    <x v="5"/>
    <n v="0"/>
    <e v="#DIV/0!"/>
    <x v="0"/>
    <x v="5"/>
    <x v="436"/>
    <x v="436"/>
  </r>
  <r>
    <n v="437"/>
    <s v="&quot;Johny and Jasper&quot; educational series"/>
    <s v="This is an educational adventure series for kids about a baby owl and an alien. Physics, science, adventures, drama and joy!"/>
    <x v="39"/>
    <x v="117"/>
    <x v="2"/>
    <s v="CA"/>
    <s v="CAD"/>
    <n v="1475912326"/>
    <n v="1470728326"/>
    <b v="0"/>
    <n v="0"/>
    <b v="0"/>
    <x v="5"/>
    <n v="0"/>
    <e v="#DIV/0!"/>
    <x v="0"/>
    <x v="5"/>
    <x v="437"/>
    <x v="437"/>
  </r>
  <r>
    <n v="438"/>
    <s v="In Game: The Animated Series"/>
    <s v="As Smyton pushes himself to become respected, he unlocks secrets about himself and the world around him."/>
    <x v="22"/>
    <x v="367"/>
    <x v="2"/>
    <s v="US"/>
    <s v="USD"/>
    <n v="1447830958"/>
    <n v="1445235358"/>
    <b v="0"/>
    <n v="11"/>
    <b v="0"/>
    <x v="5"/>
    <n v="9.379999999999999"/>
    <n v="170.54545454545453"/>
    <x v="0"/>
    <x v="5"/>
    <x v="438"/>
    <x v="438"/>
  </r>
  <r>
    <n v="439"/>
    <s v="Starting a cartoon series"/>
    <s v="Hi everyone, I'm trying to begin a cartoon series. It's a show about space bounty hunters and their adventures as they travel around."/>
    <x v="52"/>
    <x v="117"/>
    <x v="2"/>
    <s v="US"/>
    <s v="USD"/>
    <n v="1413569818"/>
    <n v="1412705818"/>
    <b v="0"/>
    <n v="0"/>
    <b v="0"/>
    <x v="5"/>
    <n v="0"/>
    <e v="#DIV/0!"/>
    <x v="0"/>
    <x v="5"/>
    <x v="439"/>
    <x v="439"/>
  </r>
  <r>
    <n v="440"/>
    <s v="Consumed"/>
    <s v="A stop-motion animation made by a one girl team, with a camera, creativity, and a lot of determination."/>
    <x v="10"/>
    <x v="139"/>
    <x v="2"/>
    <s v="US"/>
    <s v="USD"/>
    <n v="1458859153"/>
    <n v="1456270753"/>
    <b v="0"/>
    <n v="1"/>
    <b v="0"/>
    <x v="5"/>
    <n v="0.1"/>
    <n v="5"/>
    <x v="0"/>
    <x v="5"/>
    <x v="440"/>
    <x v="440"/>
  </r>
  <r>
    <n v="441"/>
    <s v="Wolf Squad Lego Stop Motion"/>
    <s v="A group of specialist clones called Wolf Squad are the only clones left after order 66 and are searching the galaxy for survivors!"/>
    <x v="44"/>
    <x v="117"/>
    <x v="2"/>
    <s v="GB"/>
    <s v="GBP"/>
    <n v="1383418996"/>
    <n v="1380826996"/>
    <b v="0"/>
    <n v="0"/>
    <b v="0"/>
    <x v="5"/>
    <n v="0"/>
    <e v="#DIV/0!"/>
    <x v="0"/>
    <x v="5"/>
    <x v="441"/>
    <x v="441"/>
  </r>
  <r>
    <n v="442"/>
    <s v="The Paranormal Idiot"/>
    <s v="Doomsday is here"/>
    <x v="73"/>
    <x v="368"/>
    <x v="2"/>
    <s v="US"/>
    <s v="USD"/>
    <n v="1424380783"/>
    <n v="1421788783"/>
    <b v="0"/>
    <n v="17"/>
    <b v="0"/>
    <x v="5"/>
    <n v="39.358823529411765"/>
    <n v="393.58823529411762"/>
    <x v="0"/>
    <x v="5"/>
    <x v="442"/>
    <x v="442"/>
  </r>
  <r>
    <n v="443"/>
    <s v="Bad Teddy Studios"/>
    <s v="We love cartoons!! We want to make more but it costs money to so. Be apart of your daily dose of WTF!?! Pledge now!!"/>
    <x v="3"/>
    <x v="115"/>
    <x v="2"/>
    <s v="CA"/>
    <s v="CAD"/>
    <n v="1391991701"/>
    <n v="1389399701"/>
    <b v="0"/>
    <n v="2"/>
    <b v="0"/>
    <x v="5"/>
    <n v="0.1"/>
    <n v="5"/>
    <x v="0"/>
    <x v="5"/>
    <x v="443"/>
    <x v="443"/>
  </r>
  <r>
    <n v="444"/>
    <s v="Discovering the Other Woman"/>
    <s v="An upcoming animated web sitcom series centered around dealing with life, love, and relationships."/>
    <x v="28"/>
    <x v="155"/>
    <x v="2"/>
    <s v="US"/>
    <s v="USD"/>
    <n v="1329342361"/>
    <n v="1324158361"/>
    <b v="0"/>
    <n v="1"/>
    <b v="0"/>
    <x v="5"/>
    <n v="5"/>
    <n v="50"/>
    <x v="0"/>
    <x v="5"/>
    <x v="444"/>
    <x v="444"/>
  </r>
  <r>
    <n v="445"/>
    <s v="Shutupsystems.com Innapropriate Cartoon and Comics Dvd set"/>
    <s v="We're ready to officially launch our website with a collectable dvd and comic package. Three shows and a double comic."/>
    <x v="127"/>
    <x v="369"/>
    <x v="2"/>
    <s v="US"/>
    <s v="USD"/>
    <n v="1432195375"/>
    <n v="1430899375"/>
    <b v="0"/>
    <n v="2"/>
    <b v="0"/>
    <x v="5"/>
    <n v="3.3333333333333335E-3"/>
    <n v="1"/>
    <x v="0"/>
    <x v="5"/>
    <x v="445"/>
    <x v="445"/>
  </r>
  <r>
    <n v="446"/>
    <s v="DisChord"/>
    <s v="A faith based animated short. (The same guy who said a picture is worth a thousand words also said a cartoon is worth two thousand.)"/>
    <x v="124"/>
    <x v="370"/>
    <x v="2"/>
    <s v="US"/>
    <s v="USD"/>
    <n v="1425434420"/>
    <n v="1422842420"/>
    <b v="0"/>
    <n v="16"/>
    <b v="0"/>
    <x v="5"/>
    <n v="7.2952380952380951"/>
    <n v="47.875"/>
    <x v="0"/>
    <x v="5"/>
    <x v="446"/>
    <x v="446"/>
  </r>
  <r>
    <n v="447"/>
    <s v="Fat Rich Bastards Animated videos"/>
    <s v="10 tracks have been professionally recorded by CGI supergroup, The Fat Rich Bastards. Funding required for 10 animated music videos."/>
    <x v="11"/>
    <x v="139"/>
    <x v="2"/>
    <s v="GB"/>
    <s v="GBP"/>
    <n v="1364041163"/>
    <n v="1361884763"/>
    <b v="0"/>
    <n v="1"/>
    <b v="0"/>
    <x v="5"/>
    <n v="1.6666666666666666E-2"/>
    <n v="5"/>
    <x v="0"/>
    <x v="5"/>
    <x v="447"/>
    <x v="447"/>
  </r>
  <r>
    <n v="448"/>
    <s v="The Last Mice"/>
    <s v="Max is a pessimistic mouse, always fantasizing about the end of the world. In The Last Mice, Max's fantasy becomes a real nightmare."/>
    <x v="30"/>
    <x v="371"/>
    <x v="2"/>
    <s v="US"/>
    <s v="USD"/>
    <n v="1400091095"/>
    <n v="1398363095"/>
    <b v="0"/>
    <n v="4"/>
    <b v="0"/>
    <x v="5"/>
    <n v="3.2804000000000002"/>
    <n v="20.502500000000001"/>
    <x v="0"/>
    <x v="5"/>
    <x v="448"/>
    <x v="448"/>
  </r>
  <r>
    <n v="449"/>
    <s v="Shell &amp; Paddy"/>
    <s v="Shell &amp; Paddy is a 2D animation cartoon with 4 minutes of slapstick surreal humour staring two animal characters in weird, wacky world."/>
    <x v="13"/>
    <x v="372"/>
    <x v="2"/>
    <s v="GB"/>
    <s v="GBP"/>
    <n v="1382017085"/>
    <n v="1379425085"/>
    <b v="0"/>
    <n v="5"/>
    <b v="0"/>
    <x v="5"/>
    <n v="2.25"/>
    <n v="9"/>
    <x v="0"/>
    <x v="5"/>
    <x v="449"/>
    <x v="449"/>
  </r>
  <r>
    <n v="450"/>
    <s v="DreamAfrica"/>
    <s v="Why do the moon and stars receive their light from the sun? Africa has a story to tell. Ananse and Kweku appear in this great folktale."/>
    <x v="63"/>
    <x v="373"/>
    <x v="2"/>
    <s v="US"/>
    <s v="USD"/>
    <n v="1392417800"/>
    <n v="1389825800"/>
    <b v="0"/>
    <n v="7"/>
    <b v="0"/>
    <x v="5"/>
    <n v="0.79200000000000004"/>
    <n v="56.571428571428569"/>
    <x v="0"/>
    <x v="5"/>
    <x v="450"/>
    <x v="450"/>
  </r>
  <r>
    <n v="451"/>
    <s v="The Gangbangers"/>
    <s v="This comedy follows two devils who discover a magical boombox to become musicians after an 80s rapture enchants earth with fairy-tales."/>
    <x v="22"/>
    <x v="117"/>
    <x v="2"/>
    <s v="US"/>
    <s v="USD"/>
    <n v="1390669791"/>
    <n v="1388077791"/>
    <b v="0"/>
    <n v="0"/>
    <b v="0"/>
    <x v="5"/>
    <n v="0"/>
    <e v="#DIV/0!"/>
    <x v="0"/>
    <x v="5"/>
    <x v="451"/>
    <x v="451"/>
  </r>
  <r>
    <n v="452"/>
    <s v="Lost in the Shadows"/>
    <s v="A man must find his way out of the depths of the shadows by using the aid of a little girl."/>
    <x v="47"/>
    <x v="374"/>
    <x v="2"/>
    <s v="US"/>
    <s v="USD"/>
    <n v="1431536015"/>
    <n v="1428944015"/>
    <b v="0"/>
    <n v="12"/>
    <b v="0"/>
    <x v="5"/>
    <n v="64"/>
    <n v="40"/>
    <x v="0"/>
    <x v="5"/>
    <x v="452"/>
    <x v="452"/>
  </r>
  <r>
    <n v="453"/>
    <s v="Jamboni Brothers Pizza Pilot"/>
    <s v="A 7 minute broadcast-quality web pilot (in 3D animation) of Jamboni Brothers Pizza {the ultimate goal being a cartoon TV series}."/>
    <x v="128"/>
    <x v="375"/>
    <x v="2"/>
    <s v="US"/>
    <s v="USD"/>
    <n v="1424375279"/>
    <n v="1422992879"/>
    <b v="0"/>
    <n v="2"/>
    <b v="0"/>
    <x v="5"/>
    <n v="2.7404479578392621E-2"/>
    <n v="13"/>
    <x v="0"/>
    <x v="5"/>
    <x v="453"/>
    <x v="453"/>
  </r>
  <r>
    <n v="454"/>
    <s v="Super Hi-Speed Road Strikers"/>
    <s v="Itâ€™s an Action/Adventure Anime for The Yuusha Brave series, G1 Transformer, and the Fast and the Furious Fans!"/>
    <x v="3"/>
    <x v="376"/>
    <x v="2"/>
    <s v="US"/>
    <s v="USD"/>
    <n v="1417007640"/>
    <n v="1414343571"/>
    <b v="0"/>
    <n v="5"/>
    <b v="0"/>
    <x v="5"/>
    <n v="0.82000000000000006"/>
    <n v="16.399999999999999"/>
    <x v="0"/>
    <x v="5"/>
    <x v="454"/>
    <x v="454"/>
  </r>
  <r>
    <n v="455"/>
    <s v="The FunBunch Cartoon!!!"/>
    <s v="Goal The FunBunch characters animated on TV: Fun entertainment for kids just like other authors before us (ex.Arthur,Clifford,Dr Seuss)"/>
    <x v="99"/>
    <x v="372"/>
    <x v="2"/>
    <s v="US"/>
    <s v="USD"/>
    <n v="1334622660"/>
    <n v="1330733022"/>
    <b v="0"/>
    <n v="2"/>
    <b v="0"/>
    <x v="5"/>
    <n v="6.9230769230769221E-2"/>
    <n v="22.5"/>
    <x v="0"/>
    <x v="5"/>
    <x v="455"/>
    <x v="455"/>
  </r>
  <r>
    <n v="456"/>
    <s v="Sideways Mohawk vs This Guy ( Comic eBook &amp; Cartoon Movie )"/>
    <s v="Sideways Mohawk vs This Guy a special project combining th two stories into a Comic eBook &amp; full length Cartoon Movie homemade goodness"/>
    <x v="129"/>
    <x v="377"/>
    <x v="2"/>
    <s v="US"/>
    <s v="USD"/>
    <n v="1382414340"/>
    <n v="1380559201"/>
    <b v="0"/>
    <n v="3"/>
    <b v="0"/>
    <x v="5"/>
    <n v="0.68631863186318631"/>
    <n v="20.333333333333332"/>
    <x v="0"/>
    <x v="5"/>
    <x v="456"/>
    <x v="456"/>
  </r>
  <r>
    <n v="457"/>
    <s v="phenix heart 3D animation"/>
    <s v="from my photo work, pyro techniques, aqua technitque and more , i will take the pricipale personnage to the lost land of phenix where ."/>
    <x v="22"/>
    <x v="117"/>
    <x v="2"/>
    <s v="CA"/>
    <s v="CAD"/>
    <n v="1408213512"/>
    <n v="1405621512"/>
    <b v="0"/>
    <n v="0"/>
    <b v="0"/>
    <x v="5"/>
    <n v="0"/>
    <e v="#DIV/0!"/>
    <x v="0"/>
    <x v="5"/>
    <x v="457"/>
    <x v="457"/>
  </r>
  <r>
    <n v="458"/>
    <s v="DE_dust2: Hacker's Wrath"/>
    <s v="An animated parody of the game, Counter-Strike. The sequel to the very popular Counter-Strike: DE_dust2. Hacker is back!"/>
    <x v="3"/>
    <x v="378"/>
    <x v="2"/>
    <s v="GB"/>
    <s v="GBP"/>
    <n v="1368550060"/>
    <n v="1365958060"/>
    <b v="0"/>
    <n v="49"/>
    <b v="0"/>
    <x v="5"/>
    <n v="8.2100000000000009"/>
    <n v="16.755102040816325"/>
    <x v="0"/>
    <x v="5"/>
    <x v="458"/>
    <x v="458"/>
  </r>
  <r>
    <n v="459"/>
    <s v="Little Lamb Kidz - multi-faith characters in their 1st DVD"/>
    <s v="Little Lamb Kidz is a first of its kind set of multi-faith children's characters that will come to life in this 21 minute animated DVD."/>
    <x v="130"/>
    <x v="379"/>
    <x v="2"/>
    <s v="US"/>
    <s v="USD"/>
    <n v="1321201327"/>
    <n v="1316013727"/>
    <b v="0"/>
    <n v="1"/>
    <b v="0"/>
    <x v="5"/>
    <n v="6.4102564102564097E-2"/>
    <n v="25"/>
    <x v="0"/>
    <x v="5"/>
    <x v="459"/>
    <x v="459"/>
  </r>
  <r>
    <n v="460"/>
    <s v="Darwin's Kiss"/>
    <s v="An animated web series about biological evolution gone haywire."/>
    <x v="0"/>
    <x v="379"/>
    <x v="2"/>
    <s v="US"/>
    <s v="USD"/>
    <n v="1401595200"/>
    <n v="1398862875"/>
    <b v="0"/>
    <n v="2"/>
    <b v="0"/>
    <x v="5"/>
    <n v="0.29411764705882354"/>
    <n v="12.5"/>
    <x v="0"/>
    <x v="5"/>
    <x v="460"/>
    <x v="460"/>
  </r>
  <r>
    <n v="461"/>
    <s v="Machinima film project : Open 24/7"/>
    <s v="A machinima based film, displaying the effects of todays financial crisis the world faces, and the explossive consequences it carries."/>
    <x v="131"/>
    <x v="117"/>
    <x v="2"/>
    <s v="GB"/>
    <s v="GBP"/>
    <n v="1370204367"/>
    <n v="1368476367"/>
    <b v="0"/>
    <n v="0"/>
    <b v="0"/>
    <x v="5"/>
    <n v="0"/>
    <e v="#DIV/0!"/>
    <x v="0"/>
    <x v="5"/>
    <x v="461"/>
    <x v="461"/>
  </r>
  <r>
    <n v="462"/>
    <s v="THE FORGOTTEN LAND"/>
    <s v="A prince who becomes a slave, suffers of amnesia far away from his land. Slowly he recovers memory and returns where all started."/>
    <x v="57"/>
    <x v="117"/>
    <x v="2"/>
    <s v="US"/>
    <s v="USD"/>
    <n v="1312945341"/>
    <n v="1307761341"/>
    <b v="0"/>
    <n v="0"/>
    <b v="0"/>
    <x v="5"/>
    <n v="0"/>
    <e v="#DIV/0!"/>
    <x v="0"/>
    <x v="5"/>
    <x v="462"/>
    <x v="462"/>
  </r>
  <r>
    <n v="463"/>
    <s v="Tuskegee Redtails"/>
    <s v="Depicts the contribution the Tuskegee airmen made in certain historical events that helped turn the tide in World War II."/>
    <x v="56"/>
    <x v="380"/>
    <x v="2"/>
    <s v="US"/>
    <s v="USD"/>
    <n v="1316883753"/>
    <n v="1311699753"/>
    <b v="0"/>
    <n v="11"/>
    <b v="0"/>
    <x v="5"/>
    <n v="2.2727272727272729"/>
    <n v="113.63636363636364"/>
    <x v="0"/>
    <x v="5"/>
    <x v="463"/>
    <x v="463"/>
  </r>
  <r>
    <n v="464"/>
    <s v="PokÃ©Movie - A PokÃ©monâ„¢ school project"/>
    <s v="We are three students that want to make a short PokÃ©mon movie as a school project!"/>
    <x v="132"/>
    <x v="116"/>
    <x v="2"/>
    <s v="DE"/>
    <s v="EUR"/>
    <n v="1463602935"/>
    <n v="1461874935"/>
    <b v="0"/>
    <n v="1"/>
    <b v="0"/>
    <x v="5"/>
    <n v="9.9009900990099015E-2"/>
    <n v="1"/>
    <x v="0"/>
    <x v="5"/>
    <x v="464"/>
    <x v="464"/>
  </r>
  <r>
    <n v="465"/>
    <s v="&quot;Amp&quot; A Story About a Robot"/>
    <s v="&quot;Amp&quot; is a short film about a robot with needs."/>
    <x v="133"/>
    <x v="381"/>
    <x v="2"/>
    <s v="US"/>
    <s v="USD"/>
    <n v="1403837574"/>
    <n v="1402455174"/>
    <b v="0"/>
    <n v="8"/>
    <b v="0"/>
    <x v="5"/>
    <n v="26.953125"/>
    <n v="17.25"/>
    <x v="0"/>
    <x v="5"/>
    <x v="465"/>
    <x v="465"/>
  </r>
  <r>
    <n v="466"/>
    <s v="The Legend Of The Crimson Knight"/>
    <s v="(Working storyboard for animated project) A multi-generational Knight that wages war on criminals and corrupt governments"/>
    <x v="3"/>
    <x v="382"/>
    <x v="2"/>
    <s v="US"/>
    <s v="USD"/>
    <n v="1347057464"/>
    <n v="1344465464"/>
    <b v="0"/>
    <n v="5"/>
    <b v="0"/>
    <x v="5"/>
    <n v="0.76"/>
    <n v="15.2"/>
    <x v="0"/>
    <x v="5"/>
    <x v="466"/>
    <x v="466"/>
  </r>
  <r>
    <n v="467"/>
    <s v="&quot;The Kris and Berman Show&quot; Adult Animated Series Pilot"/>
    <s v="Unfiltered + uncensored radio hosts Kris and Berman, create an adult animated series based on the mock lives of prank call characters."/>
    <x v="22"/>
    <x v="383"/>
    <x v="2"/>
    <s v="US"/>
    <s v="USD"/>
    <n v="1348849134"/>
    <n v="1344961134"/>
    <b v="0"/>
    <n v="39"/>
    <b v="0"/>
    <x v="5"/>
    <n v="21.574999999999999"/>
    <n v="110.64102564102564"/>
    <x v="0"/>
    <x v="5"/>
    <x v="467"/>
    <x v="467"/>
  </r>
  <r>
    <n v="468"/>
    <s v="Storyville: Return of the Vodou Queen"/>
    <s v="After the devastation of a massive Hurricane, main character that has strong's ties to the city returns to find everything in ruins. As"/>
    <x v="51"/>
    <x v="117"/>
    <x v="2"/>
    <s v="US"/>
    <s v="USD"/>
    <n v="1341978665"/>
    <n v="1336795283"/>
    <b v="0"/>
    <n v="0"/>
    <b v="0"/>
    <x v="5"/>
    <n v="0"/>
    <e v="#DIV/0!"/>
    <x v="0"/>
    <x v="5"/>
    <x v="468"/>
    <x v="468"/>
  </r>
  <r>
    <n v="469"/>
    <s v="Dreamland PERSONALISED Animated Shorts Film"/>
    <s v="Create a personalised animation film using your child's name and photo."/>
    <x v="12"/>
    <x v="117"/>
    <x v="2"/>
    <s v="GB"/>
    <s v="GBP"/>
    <n v="1409960724"/>
    <n v="1404776724"/>
    <b v="0"/>
    <n v="0"/>
    <b v="0"/>
    <x v="5"/>
    <n v="0"/>
    <e v="#DIV/0!"/>
    <x v="0"/>
    <x v="5"/>
    <x v="469"/>
    <x v="469"/>
  </r>
  <r>
    <n v="470"/>
    <s v="Glippets: The Aliens next door -  Animation from Comic Strip"/>
    <s v="Glippets is a fun comic strip and animation that features cute aliens taking up residence next door!   See the strip at glippets.com"/>
    <x v="10"/>
    <x v="152"/>
    <x v="2"/>
    <s v="US"/>
    <s v="USD"/>
    <n v="1389844800"/>
    <n v="1385524889"/>
    <b v="0"/>
    <n v="2"/>
    <b v="0"/>
    <x v="5"/>
    <n v="1.02"/>
    <n v="25.5"/>
    <x v="0"/>
    <x v="5"/>
    <x v="470"/>
    <x v="470"/>
  </r>
  <r>
    <n v="471"/>
    <s v="Red Origins"/>
    <s v="Three kids try to stop Mazi Mbe's plan to restore Africa to its original state where Tricksters &amp; Spirits ruled_x000a_and Juju was law."/>
    <x v="56"/>
    <x v="384"/>
    <x v="2"/>
    <s v="US"/>
    <s v="USD"/>
    <n v="1397924379"/>
    <n v="1394039979"/>
    <b v="0"/>
    <n v="170"/>
    <b v="0"/>
    <x v="5"/>
    <n v="11.892727272727273"/>
    <n v="38.476470588235294"/>
    <x v="0"/>
    <x v="5"/>
    <x v="471"/>
    <x v="471"/>
  </r>
  <r>
    <n v="472"/>
    <s v="3D Animation Story of an Ancient Hero: Fly Forward"/>
    <s v="The animated film &quot;Fly Forward&quot; is an original story which humorously describes the life experiences of the Hero A-Fei in his Childhood"/>
    <x v="134"/>
    <x v="385"/>
    <x v="2"/>
    <s v="US"/>
    <s v="USD"/>
    <n v="1408831718"/>
    <n v="1406239718"/>
    <b v="0"/>
    <n v="5"/>
    <b v="0"/>
    <x v="5"/>
    <n v="17.625"/>
    <n v="28.2"/>
    <x v="0"/>
    <x v="5"/>
    <x v="472"/>
    <x v="472"/>
  </r>
  <r>
    <n v="473"/>
    <s v="QUANTUM KIDZ - 3D animated pilot - THE ULTIMATE GOAL"/>
    <s v="Quantum Kidz follows a young girlâ€™s journey becoming a superhero and dealing with alien threats against the Earth!"/>
    <x v="11"/>
    <x v="386"/>
    <x v="2"/>
    <s v="US"/>
    <s v="USD"/>
    <n v="1410972319"/>
    <n v="1408380319"/>
    <b v="0"/>
    <n v="14"/>
    <b v="0"/>
    <x v="5"/>
    <n v="2.87"/>
    <n v="61.5"/>
    <x v="0"/>
    <x v="5"/>
    <x v="473"/>
    <x v="473"/>
  </r>
  <r>
    <n v="474"/>
    <s v="TAO Mr. Fantastic!!"/>
    <s v="Time travel the light Mr. Fantastic!  Spin the dimensions toward other continuums and worlds.  Hold onto your panties."/>
    <x v="126"/>
    <x v="116"/>
    <x v="2"/>
    <s v="US"/>
    <s v="USD"/>
    <n v="1487318029"/>
    <n v="1484726029"/>
    <b v="0"/>
    <n v="1"/>
    <b v="0"/>
    <x v="5"/>
    <n v="3.0303030303030304E-2"/>
    <n v="1"/>
    <x v="0"/>
    <x v="5"/>
    <x v="474"/>
    <x v="474"/>
  </r>
  <r>
    <n v="475"/>
    <s v="Tropiki-Meet the Tikis animated/cartoon series-Monkey Tiki"/>
    <s v="Tropiki-Meet the Tikis-childrens animated/cartoon series.Fun  cartoon shorts with quirky humor and a positive uplifting message"/>
    <x v="13"/>
    <x v="117"/>
    <x v="2"/>
    <s v="US"/>
    <s v="USD"/>
    <n v="1430877843"/>
    <n v="1428285843"/>
    <b v="0"/>
    <n v="0"/>
    <b v="0"/>
    <x v="5"/>
    <n v="0"/>
    <e v="#DIV/0!"/>
    <x v="0"/>
    <x v="5"/>
    <x v="475"/>
    <x v="475"/>
  </r>
  <r>
    <n v="476"/>
    <s v="Sight Word Music Videos"/>
    <s v="Animated Music Videos that teach kids how to read."/>
    <x v="135"/>
    <x v="387"/>
    <x v="2"/>
    <s v="US"/>
    <s v="USD"/>
    <n v="1401767940"/>
    <n v="1398727441"/>
    <b v="0"/>
    <n v="124"/>
    <b v="0"/>
    <x v="5"/>
    <n v="2.230268181818182"/>
    <n v="39.569274193548388"/>
    <x v="0"/>
    <x v="5"/>
    <x v="476"/>
    <x v="476"/>
  </r>
  <r>
    <n v="477"/>
    <s v="Hymn of Unity"/>
    <s v="A Comedy-drama animation revolving around a man who finds a problematic pair of headphones that literally take over his whole life."/>
    <x v="15"/>
    <x v="117"/>
    <x v="2"/>
    <s v="US"/>
    <s v="USD"/>
    <n v="1337371334"/>
    <n v="1332187334"/>
    <b v="0"/>
    <n v="0"/>
    <b v="0"/>
    <x v="5"/>
    <n v="0"/>
    <e v="#DIV/0!"/>
    <x v="0"/>
    <x v="5"/>
    <x v="477"/>
    <x v="477"/>
  </r>
  <r>
    <n v="478"/>
    <s v="BABY HUEY IN A FEATURE FILM /  &quot;LUCKY DUCK&quot;"/>
    <s v="this is an animated full length film of an old classic with new life to it. That gigantic and naive duckling we all love  ."/>
    <x v="3"/>
    <x v="117"/>
    <x v="2"/>
    <s v="US"/>
    <s v="USD"/>
    <n v="1427921509"/>
    <n v="1425333109"/>
    <b v="0"/>
    <n v="0"/>
    <b v="0"/>
    <x v="5"/>
    <n v="0"/>
    <e v="#DIV/0!"/>
    <x v="0"/>
    <x v="5"/>
    <x v="478"/>
    <x v="478"/>
  </r>
  <r>
    <n v="479"/>
    <s v="Harvard Math 55A and Stanford Math 51H Animated!"/>
    <s v="ANIMATING the most INFAMOUS Math Courses in America and TRANSLATING them for the mathematical underdog!"/>
    <x v="36"/>
    <x v="388"/>
    <x v="2"/>
    <s v="US"/>
    <s v="USD"/>
    <n v="1416566835"/>
    <n v="1411379235"/>
    <b v="0"/>
    <n v="55"/>
    <b v="0"/>
    <x v="5"/>
    <n v="32.56"/>
    <n v="88.8"/>
    <x v="0"/>
    <x v="5"/>
    <x v="479"/>
    <x v="479"/>
  </r>
  <r>
    <n v="480"/>
    <s v="The CafÃ©"/>
    <s v="To court his muse, an artist must first outsmart her dog.  A short animated film collaboration by Dana and Terrence Masson."/>
    <x v="79"/>
    <x v="389"/>
    <x v="2"/>
    <s v="US"/>
    <s v="USD"/>
    <n v="1376049615"/>
    <n v="1373457615"/>
    <b v="0"/>
    <n v="140"/>
    <b v="0"/>
    <x v="5"/>
    <n v="19.41"/>
    <n v="55.457142857142856"/>
    <x v="0"/>
    <x v="5"/>
    <x v="480"/>
    <x v="480"/>
  </r>
  <r>
    <n v="481"/>
    <s v="ERA"/>
    <s v="The year is 2043. Test subject David Beck has been augmented with psychokinetic abilities. He uses his newfound gifts to thwart evil."/>
    <x v="11"/>
    <x v="390"/>
    <x v="2"/>
    <s v="US"/>
    <s v="USD"/>
    <n v="1349885289"/>
    <n v="1347293289"/>
    <b v="0"/>
    <n v="21"/>
    <b v="0"/>
    <x v="5"/>
    <n v="6.1"/>
    <n v="87.142857142857139"/>
    <x v="0"/>
    <x v="5"/>
    <x v="481"/>
    <x v="481"/>
  </r>
  <r>
    <n v="482"/>
    <s v="Animated Stand-up Routines Shenanigans"/>
    <s v="Help me quit my day job and also create animated Stand-up routines from local up and coming comedians."/>
    <x v="3"/>
    <x v="115"/>
    <x v="2"/>
    <s v="US"/>
    <s v="USD"/>
    <n v="1460644440"/>
    <n v="1458336690"/>
    <b v="0"/>
    <n v="1"/>
    <b v="0"/>
    <x v="5"/>
    <n v="0.1"/>
    <n v="10"/>
    <x v="0"/>
    <x v="5"/>
    <x v="482"/>
    <x v="482"/>
  </r>
  <r>
    <n v="483"/>
    <s v="Misri Bunch: Names of Allah series 2"/>
    <s v="Help to fund a children's animation Series. Teaching good morals and conduct. Also includes simplified teachings about Islam and Allah."/>
    <x v="36"/>
    <x v="391"/>
    <x v="2"/>
    <s v="GB"/>
    <s v="GBP"/>
    <n v="1359434672"/>
    <n v="1354250672"/>
    <b v="0"/>
    <n v="147"/>
    <b v="0"/>
    <x v="5"/>
    <n v="50.2"/>
    <n v="51.224489795918366"/>
    <x v="0"/>
    <x v="5"/>
    <x v="483"/>
    <x v="483"/>
  </r>
  <r>
    <n v="484"/>
    <s v="The Diddlys &quot;Steam powered Superheroes&quot;"/>
    <s v="The Diddlys are steam powered superheroes,transforming into spaceships,submarines or whatever it takes to complete their secret mission"/>
    <x v="58"/>
    <x v="392"/>
    <x v="2"/>
    <s v="GB"/>
    <s v="GBP"/>
    <n v="1446766372"/>
    <n v="1443220372"/>
    <b v="0"/>
    <n v="11"/>
    <b v="0"/>
    <x v="5"/>
    <n v="0.18625"/>
    <n v="13.545454545454545"/>
    <x v="0"/>
    <x v="5"/>
    <x v="484"/>
    <x v="484"/>
  </r>
  <r>
    <n v="485"/>
    <s v="The Lighthouse and the Lock cartoon - funny stuff for kids."/>
    <s v="Last few days to make this toon a reality! 5 funny toons for YOU! See the pilot episode here!"/>
    <x v="136"/>
    <x v="393"/>
    <x v="2"/>
    <s v="GB"/>
    <s v="GBP"/>
    <n v="1368792499"/>
    <n v="1366200499"/>
    <b v="0"/>
    <n v="125"/>
    <b v="0"/>
    <x v="5"/>
    <n v="21.906971229845084"/>
    <n v="66.520080000000007"/>
    <x v="0"/>
    <x v="5"/>
    <x v="485"/>
    <x v="485"/>
  </r>
  <r>
    <n v="486"/>
    <s v="'WORLD FRIENDS' - Changing the way children learn and play !"/>
    <s v="&quot;Today's Toys Build Tomorrow&quot;  A feature film backed major toy project. Children learn about life while they play and have fun."/>
    <x v="137"/>
    <x v="155"/>
    <x v="2"/>
    <s v="AU"/>
    <s v="AUD"/>
    <n v="1401662239"/>
    <n v="1399070239"/>
    <b v="0"/>
    <n v="1"/>
    <b v="0"/>
    <x v="5"/>
    <n v="9.0909090909090905E-3"/>
    <n v="50"/>
    <x v="0"/>
    <x v="5"/>
    <x v="486"/>
    <x v="486"/>
  </r>
  <r>
    <n v="487"/>
    <s v="The Adventures of Daryl and Straight Man"/>
    <s v="Hey everyone we are producing a new show called The Adventures of Daryl and Straight Man. It is an animated comedy web series."/>
    <x v="63"/>
    <x v="117"/>
    <x v="2"/>
    <s v="CA"/>
    <s v="CAD"/>
    <n v="1482678994"/>
    <n v="1477491394"/>
    <b v="0"/>
    <n v="0"/>
    <b v="0"/>
    <x v="5"/>
    <n v="0"/>
    <e v="#DIV/0!"/>
    <x v="0"/>
    <x v="5"/>
    <x v="487"/>
    <x v="487"/>
  </r>
  <r>
    <n v="488"/>
    <s v="City Animals independent cartoon series"/>
    <s v="When humans left the earth, the animals took over the city. What could go wrong? Well...everything!"/>
    <x v="14"/>
    <x v="117"/>
    <x v="2"/>
    <s v="US"/>
    <s v="USD"/>
    <n v="1483924700"/>
    <n v="1481332700"/>
    <b v="0"/>
    <n v="0"/>
    <b v="0"/>
    <x v="5"/>
    <n v="0"/>
    <e v="#DIV/0!"/>
    <x v="0"/>
    <x v="5"/>
    <x v="488"/>
    <x v="488"/>
  </r>
  <r>
    <n v="489"/>
    <s v="THE GUINEAS SHOW"/>
    <s v="Help America's favorite dysfunctional immigrant family THE GUINEAS launch the first season of their animated web series."/>
    <x v="138"/>
    <x v="394"/>
    <x v="2"/>
    <s v="US"/>
    <s v="USD"/>
    <n v="1325763180"/>
    <n v="1323084816"/>
    <b v="0"/>
    <n v="3"/>
    <b v="0"/>
    <x v="5"/>
    <n v="0.28667813379201834"/>
    <n v="71.666666666666671"/>
    <x v="0"/>
    <x v="5"/>
    <x v="489"/>
    <x v="489"/>
  </r>
  <r>
    <n v="490"/>
    <s v="PROJECT IS CANCELLED"/>
    <s v="Cancelled"/>
    <x v="28"/>
    <x v="117"/>
    <x v="2"/>
    <s v="US"/>
    <s v="USD"/>
    <n v="1345677285"/>
    <n v="1343085285"/>
    <b v="0"/>
    <n v="0"/>
    <b v="0"/>
    <x v="5"/>
    <n v="0"/>
    <e v="#DIV/0!"/>
    <x v="0"/>
    <x v="5"/>
    <x v="490"/>
    <x v="490"/>
  </r>
  <r>
    <n v="491"/>
    <s v="Guess What? Gus"/>
    <s v="&quot;Guess What? Gus&quot; is a magical animated comedy that follow a new kid who playful antics for attention make the news."/>
    <x v="3"/>
    <x v="117"/>
    <x v="2"/>
    <s v="US"/>
    <s v="USD"/>
    <n v="1453937699"/>
    <n v="1451345699"/>
    <b v="0"/>
    <n v="0"/>
    <b v="0"/>
    <x v="5"/>
    <n v="0"/>
    <e v="#DIV/0!"/>
    <x v="0"/>
    <x v="5"/>
    <x v="491"/>
    <x v="491"/>
  </r>
  <r>
    <n v="492"/>
    <s v="Project: eXelcius - Next Generation Movie"/>
    <s v="This project aims to create a 3D animated movie that is created by it's fans, it's content and plot will be driven by it's followers."/>
    <x v="139"/>
    <x v="117"/>
    <x v="2"/>
    <s v="SE"/>
    <s v="SEK"/>
    <n v="1476319830"/>
    <n v="1471135830"/>
    <b v="0"/>
    <n v="0"/>
    <b v="0"/>
    <x v="5"/>
    <n v="0"/>
    <e v="#DIV/0!"/>
    <x v="0"/>
    <x v="5"/>
    <x v="492"/>
    <x v="492"/>
  </r>
  <r>
    <n v="493"/>
    <s v="Joc Barrera The Chupacabra Hunter"/>
    <s v="The Chupacabra is not a myth and one man is on a mission to prove its existence no matter what, his name is Joc Barrera."/>
    <x v="11"/>
    <x v="117"/>
    <x v="2"/>
    <s v="GB"/>
    <s v="GBP"/>
    <n v="1432142738"/>
    <n v="1429550738"/>
    <b v="0"/>
    <n v="0"/>
    <b v="0"/>
    <x v="5"/>
    <n v="0"/>
    <e v="#DIV/0!"/>
    <x v="0"/>
    <x v="5"/>
    <x v="493"/>
    <x v="493"/>
  </r>
  <r>
    <n v="494"/>
    <s v="The Grigori"/>
    <s v="Angels come to Earth in human disguise to deceive mankind, rule the Earth as gods, create a hybrid army &amp; destroy all who oppose them."/>
    <x v="22"/>
    <x v="395"/>
    <x v="2"/>
    <s v="US"/>
    <s v="USD"/>
    <n v="1404356400"/>
    <n v="1402343765"/>
    <b v="0"/>
    <n v="3"/>
    <b v="0"/>
    <x v="5"/>
    <n v="0.155"/>
    <n v="10.333333333333334"/>
    <x v="0"/>
    <x v="5"/>
    <x v="494"/>
    <x v="494"/>
  </r>
  <r>
    <n v="495"/>
    <s v="Average Heroes pilot"/>
    <s v="two friends set out to conquer and reach the level cap of the quest watch, how will they do it when they're 2 teenage idiots"/>
    <x v="39"/>
    <x v="117"/>
    <x v="2"/>
    <s v="US"/>
    <s v="USD"/>
    <n v="1437076305"/>
    <n v="1434484305"/>
    <b v="0"/>
    <n v="0"/>
    <b v="0"/>
    <x v="5"/>
    <n v="0"/>
    <e v="#DIV/0!"/>
    <x v="0"/>
    <x v="5"/>
    <x v="495"/>
    <x v="495"/>
  </r>
  <r>
    <n v="496"/>
    <s v="Airships and Anatasia: The Movie"/>
    <s v="The movie is about the adventures of Ethan, Danna, The mysterious inventor and more."/>
    <x v="127"/>
    <x v="116"/>
    <x v="2"/>
    <s v="US"/>
    <s v="USD"/>
    <n v="1392070874"/>
    <n v="1386886874"/>
    <b v="0"/>
    <n v="1"/>
    <b v="0"/>
    <x v="5"/>
    <n v="1.6666666666666668E-3"/>
    <n v="1"/>
    <x v="0"/>
    <x v="5"/>
    <x v="496"/>
    <x v="496"/>
  </r>
  <r>
    <n v="497"/>
    <s v="Galaxy Probe Kids"/>
    <s v="live-action/animated series pilot."/>
    <x v="140"/>
    <x v="134"/>
    <x v="2"/>
    <s v="US"/>
    <s v="USD"/>
    <n v="1419483600"/>
    <n v="1414889665"/>
    <b v="0"/>
    <n v="3"/>
    <b v="0"/>
    <x v="5"/>
    <n v="0.6696428571428571"/>
    <n v="10"/>
    <x v="0"/>
    <x v="5"/>
    <x v="497"/>
    <x v="497"/>
  </r>
  <r>
    <n v="498"/>
    <s v="ANGAL TENTARA and The Root of All Evil"/>
    <s v="AT is an Interactive Animation made for the iPad where the user becomes part of the story. It's a fantastic journey of discovery!"/>
    <x v="141"/>
    <x v="396"/>
    <x v="2"/>
    <s v="US"/>
    <s v="USD"/>
    <n v="1324664249"/>
    <n v="1321035449"/>
    <b v="0"/>
    <n v="22"/>
    <b v="0"/>
    <x v="5"/>
    <n v="4.5985132395404564"/>
    <n v="136.09090909090909"/>
    <x v="0"/>
    <x v="5"/>
    <x v="498"/>
    <x v="498"/>
  </r>
  <r>
    <n v="499"/>
    <s v="Broadway Melodies: A Rock &amp; Roll Mystery Musical - Animated Feature Film"/>
    <s v="A Feature Length Animated Film Noir Musical with a modern twist. _x000d__x000a_Animation and music melded into edge-of-your-seat entertainment."/>
    <x v="22"/>
    <x v="397"/>
    <x v="2"/>
    <s v="US"/>
    <s v="USD"/>
    <n v="1255381140"/>
    <n v="1250630968"/>
    <b v="0"/>
    <n v="26"/>
    <b v="0"/>
    <x v="5"/>
    <n v="9.5500000000000007"/>
    <n v="73.461538461538467"/>
    <x v="0"/>
    <x v="5"/>
    <x v="499"/>
    <x v="499"/>
  </r>
  <r>
    <n v="500"/>
    <s v="Stephen Colbert animated video"/>
    <s v="This animated dark comedy video highlights Stephen Colbert as a super hero-like figure within a corrupt and sinister world manipulated by the media."/>
    <x v="115"/>
    <x v="394"/>
    <x v="2"/>
    <s v="US"/>
    <s v="USD"/>
    <n v="1273356960"/>
    <n v="1268255751"/>
    <b v="0"/>
    <n v="4"/>
    <b v="0"/>
    <x v="5"/>
    <n v="3.3076923076923079"/>
    <n v="53.75"/>
    <x v="0"/>
    <x v="5"/>
    <x v="500"/>
    <x v="500"/>
  </r>
  <r>
    <n v="501"/>
    <s v="World War 4"/>
    <s v="Based on the invention portfolio of a patented inventor World War Four is a look into the future of warfare and humanity as a whole"/>
    <x v="3"/>
    <x v="117"/>
    <x v="2"/>
    <s v="US"/>
    <s v="USD"/>
    <n v="1310189851"/>
    <n v="1307597851"/>
    <b v="0"/>
    <n v="0"/>
    <b v="0"/>
    <x v="5"/>
    <n v="0"/>
    <e v="#DIV/0!"/>
    <x v="0"/>
    <x v="5"/>
    <x v="501"/>
    <x v="501"/>
  </r>
  <r>
    <n v="502"/>
    <s v="Strawberry Bowl"/>
    <s v="This Strawberry Bowl concept is the 1st of many episodes.  These episodes will be released in accordance with the harvest of the month."/>
    <x v="22"/>
    <x v="398"/>
    <x v="2"/>
    <s v="US"/>
    <s v="USD"/>
    <n v="1332073025"/>
    <n v="1329484625"/>
    <b v="0"/>
    <n v="4"/>
    <b v="0"/>
    <x v="5"/>
    <n v="1.1499999999999999"/>
    <n v="57.5"/>
    <x v="0"/>
    <x v="5"/>
    <x v="502"/>
    <x v="502"/>
  </r>
  <r>
    <n v="503"/>
    <s v="Jimmy There and Back - Documentary Animation"/>
    <s v="Jimmy wants to live life and see his grandchildren grow up, but alcoholism threatens to curtail everything he dreams of."/>
    <x v="115"/>
    <x v="399"/>
    <x v="2"/>
    <s v="GB"/>
    <s v="GBP"/>
    <n v="1421498303"/>
    <n v="1418906303"/>
    <b v="0"/>
    <n v="9"/>
    <b v="0"/>
    <x v="5"/>
    <n v="1.7538461538461538"/>
    <n v="12.666666666666666"/>
    <x v="0"/>
    <x v="5"/>
    <x v="503"/>
    <x v="503"/>
  </r>
  <r>
    <n v="504"/>
    <s v="Woodsy Owl Animation: Cartoons That Give A Hoot!"/>
    <s v="An animated DVD starring Woodsy Owl that entertains children while  showing them how they can help create a cleaner, greener planet."/>
    <x v="142"/>
    <x v="400"/>
    <x v="2"/>
    <s v="US"/>
    <s v="USD"/>
    <n v="1334097387"/>
    <n v="1328916987"/>
    <b v="0"/>
    <n v="5"/>
    <b v="0"/>
    <x v="5"/>
    <n v="1.3673469387755102"/>
    <n v="67"/>
    <x v="0"/>
    <x v="5"/>
    <x v="504"/>
    <x v="504"/>
  </r>
  <r>
    <n v="505"/>
    <s v="MY4FACES THE ANIMATED MOVIE"/>
    <s v="This wonderful movie will tells the story of two adorable aliens who crash land into a familyâ€™s backyard, and travel the Earth."/>
    <x v="14"/>
    <x v="401"/>
    <x v="2"/>
    <s v="US"/>
    <s v="USD"/>
    <n v="1451010086"/>
    <n v="1447122086"/>
    <b v="0"/>
    <n v="14"/>
    <b v="0"/>
    <x v="5"/>
    <n v="0.43333333333333329"/>
    <n v="3.7142857142857144"/>
    <x v="0"/>
    <x v="5"/>
    <x v="505"/>
    <x v="505"/>
  </r>
  <r>
    <n v="506"/>
    <s v="Age of Spirit: The Battle in Heaven"/>
    <s v="A feature-length 3D animation that depicts what happened when the Son of the Morning rebelled against God."/>
    <x v="61"/>
    <x v="156"/>
    <x v="2"/>
    <s v="US"/>
    <s v="USD"/>
    <n v="1376140520"/>
    <n v="1373548520"/>
    <b v="0"/>
    <n v="1"/>
    <b v="0"/>
    <x v="5"/>
    <n v="0.125"/>
    <n v="250"/>
    <x v="0"/>
    <x v="5"/>
    <x v="506"/>
    <x v="506"/>
  </r>
  <r>
    <n v="507"/>
    <s v="Code Monkeys"/>
    <s v="&quot;Code Monkey(s)&quot; is a short animated-series about life from the perspective of an engineer who feels like an actual &quot;Code Monkey&quot;."/>
    <x v="22"/>
    <x v="141"/>
    <x v="2"/>
    <s v="US"/>
    <s v="USD"/>
    <n v="1350687657"/>
    <n v="1346799657"/>
    <b v="0"/>
    <n v="10"/>
    <b v="0"/>
    <x v="5"/>
    <n v="3.2"/>
    <n v="64"/>
    <x v="0"/>
    <x v="5"/>
    <x v="507"/>
    <x v="507"/>
  </r>
  <r>
    <n v="508"/>
    <s v="Heroes Faith II (Superior Soldier)"/>
    <s v="A stop-motion animated action packed adventure. Telling a great story with an even greater message. Join me and lets change the world."/>
    <x v="63"/>
    <x v="402"/>
    <x v="2"/>
    <s v="US"/>
    <s v="USD"/>
    <n v="1337955240"/>
    <n v="1332808501"/>
    <b v="0"/>
    <n v="3"/>
    <b v="0"/>
    <x v="5"/>
    <n v="0.8"/>
    <n v="133.33333333333334"/>
    <x v="0"/>
    <x v="5"/>
    <x v="508"/>
    <x v="508"/>
  </r>
  <r>
    <n v="509"/>
    <s v="Indian in Chelsea - Web Animated series"/>
    <s v="A hilarious comedy podcast being turned into an animated series  about an indian servant and his boss."/>
    <x v="10"/>
    <x v="115"/>
    <x v="2"/>
    <s v="GB"/>
    <s v="GBP"/>
    <n v="1435504170"/>
    <n v="1432912170"/>
    <b v="0"/>
    <n v="1"/>
    <b v="0"/>
    <x v="5"/>
    <n v="0.2"/>
    <n v="10"/>
    <x v="0"/>
    <x v="5"/>
    <x v="509"/>
    <x v="509"/>
  </r>
  <r>
    <n v="510"/>
    <s v="TPI Episode 2: Doomsday Dean"/>
    <s v="A mile below the Franco-Swiss border Dean manages to break the Large Hadron Collider and triggers the end of the world."/>
    <x v="32"/>
    <x v="117"/>
    <x v="2"/>
    <s v="US"/>
    <s v="USD"/>
    <n v="1456805639"/>
    <n v="1454213639"/>
    <b v="0"/>
    <n v="0"/>
    <b v="0"/>
    <x v="5"/>
    <n v="0"/>
    <e v="#DIV/0!"/>
    <x v="0"/>
    <x v="5"/>
    <x v="510"/>
    <x v="510"/>
  </r>
  <r>
    <n v="511"/>
    <s v="Stuck On An Eyeland"/>
    <s v="A project that incorporates animation and comic art into a relevant story. 4 boys, 1 eyeland, and a whole lot of drama!!!"/>
    <x v="10"/>
    <x v="403"/>
    <x v="2"/>
    <s v="US"/>
    <s v="USD"/>
    <n v="1365228982"/>
    <n v="1362640582"/>
    <b v="0"/>
    <n v="5"/>
    <b v="0"/>
    <x v="5"/>
    <n v="3"/>
    <n v="30"/>
    <x v="0"/>
    <x v="5"/>
    <x v="511"/>
    <x v="511"/>
  </r>
  <r>
    <n v="512"/>
    <s v="Otherkin The Animated Series"/>
    <s v="We have a fully developed 2D animated series that requires more professional animation. Our first 2 home-animated eps are up online."/>
    <x v="6"/>
    <x v="143"/>
    <x v="2"/>
    <s v="US"/>
    <s v="USD"/>
    <n v="1479667727"/>
    <n v="1475776127"/>
    <b v="0"/>
    <n v="2"/>
    <b v="0"/>
    <x v="5"/>
    <n v="0.13749999999999998"/>
    <n v="5.5"/>
    <x v="0"/>
    <x v="5"/>
    <x v="512"/>
    <x v="512"/>
  </r>
  <r>
    <n v="513"/>
    <s v="Paradigm Spiral - The Animated Series"/>
    <s v="A sci-fi fantasy 2.5D anime styled series about some guys trying to save the world, probably..."/>
    <x v="63"/>
    <x v="404"/>
    <x v="2"/>
    <s v="US"/>
    <s v="USD"/>
    <n v="1471244400"/>
    <n v="1467387705"/>
    <b v="0"/>
    <n v="68"/>
    <b v="0"/>
    <x v="5"/>
    <n v="13.923999999999999"/>
    <n v="102.38235294117646"/>
    <x v="0"/>
    <x v="5"/>
    <x v="513"/>
    <x v="513"/>
  </r>
  <r>
    <n v="514"/>
    <s v="I'm Sticking With You."/>
    <s v="A film created entirely out of paper, visual effects and found objects depicts how one man created a new life for himself."/>
    <x v="15"/>
    <x v="155"/>
    <x v="2"/>
    <s v="CA"/>
    <s v="CAD"/>
    <n v="1407595447"/>
    <n v="1405003447"/>
    <b v="0"/>
    <n v="3"/>
    <b v="0"/>
    <x v="5"/>
    <n v="3.3333333333333335"/>
    <n v="16.666666666666668"/>
    <x v="0"/>
    <x v="5"/>
    <x v="514"/>
    <x v="514"/>
  </r>
  <r>
    <n v="515"/>
    <s v="A Tale of Faith - An Animated Short Film"/>
    <s v="A Tale of Faith is an animated short film based on the heartwarming tale by Rebbe Nachman of Breslov."/>
    <x v="143"/>
    <x v="405"/>
    <x v="2"/>
    <s v="US"/>
    <s v="USD"/>
    <n v="1451389601"/>
    <n v="1447933601"/>
    <b v="0"/>
    <n v="34"/>
    <b v="0"/>
    <x v="5"/>
    <n v="25.41340206185567"/>
    <n v="725.02941176470586"/>
    <x v="0"/>
    <x v="5"/>
    <x v="515"/>
    <x v="515"/>
  </r>
  <r>
    <n v="516"/>
    <s v="Shipmates"/>
    <s v="A big brother style comedy animation series starring famous seafarers"/>
    <x v="10"/>
    <x v="117"/>
    <x v="2"/>
    <s v="GB"/>
    <s v="GBP"/>
    <n v="1432752080"/>
    <n v="1427568080"/>
    <b v="0"/>
    <n v="0"/>
    <b v="0"/>
    <x v="5"/>
    <n v="0"/>
    <e v="#DIV/0!"/>
    <x v="0"/>
    <x v="5"/>
    <x v="516"/>
    <x v="516"/>
  </r>
  <r>
    <n v="517"/>
    <s v="Honeybee: The Animated Series Trailer"/>
    <s v="Honeybee is a cartoon about a girl who can talk to bugs, and her quest to save the bees! Adventure, humor, and lots of fun characters."/>
    <x v="36"/>
    <x v="82"/>
    <x v="2"/>
    <s v="US"/>
    <s v="USD"/>
    <n v="1486046761"/>
    <n v="1483454761"/>
    <b v="0"/>
    <n v="3"/>
    <b v="0"/>
    <x v="5"/>
    <n v="1.3666666666666667"/>
    <n v="68.333333333333329"/>
    <x v="0"/>
    <x v="5"/>
    <x v="517"/>
    <x v="517"/>
  </r>
  <r>
    <n v="518"/>
    <s v="Somorrah"/>
    <s v="The community of Somorrah is peaceful and unblemished until &quot;The Boss&quot; power and money starts to diminish &amp; plans to gain it all back!"/>
    <x v="144"/>
    <x v="117"/>
    <x v="2"/>
    <s v="US"/>
    <s v="USD"/>
    <n v="1441550760"/>
    <n v="1438958824"/>
    <b v="0"/>
    <n v="0"/>
    <b v="0"/>
    <x v="5"/>
    <n v="0"/>
    <e v="#DIV/0!"/>
    <x v="0"/>
    <x v="5"/>
    <x v="518"/>
    <x v="518"/>
  </r>
  <r>
    <n v="519"/>
    <s v="M dot Strange's &quot;I am Nightmare&quot;"/>
    <s v="&quot;When the dream of childhood is stolen... a nightmare is born&quot; A dark animated fantasy film by indie filmmaker M dot Strange."/>
    <x v="145"/>
    <x v="406"/>
    <x v="2"/>
    <s v="US"/>
    <s v="USD"/>
    <n v="1354699421"/>
    <n v="1352107421"/>
    <b v="0"/>
    <n v="70"/>
    <b v="0"/>
    <x v="5"/>
    <n v="22.881426547787683"/>
    <n v="39.228571428571428"/>
    <x v="0"/>
    <x v="5"/>
    <x v="519"/>
    <x v="519"/>
  </r>
  <r>
    <n v="520"/>
    <s v="Darktales The Play"/>
    <s v="Tim Arthur's 21st anniversary sell-out production of his 'chilling' and 'sinister' ghostly thriller returns to the Edinburgh Fringe!"/>
    <x v="10"/>
    <x v="407"/>
    <x v="0"/>
    <s v="GB"/>
    <s v="GBP"/>
    <n v="1449766261"/>
    <n v="1447174261"/>
    <b v="0"/>
    <n v="34"/>
    <b v="1"/>
    <x v="6"/>
    <n v="102.1"/>
    <n v="150.14705882352942"/>
    <x v="1"/>
    <x v="6"/>
    <x v="520"/>
    <x v="520"/>
  </r>
  <r>
    <n v="521"/>
    <s v="U.S. Premiere of &quot;dirty butterfly&quot; by debbie tucker green"/>
    <s v="The Blind Owl in co-production with Halcyon Theatre will stage &quot;dirty butterfly&quot; a voyeuristic drama by Britain's debbie tucker green."/>
    <x v="10"/>
    <x v="408"/>
    <x v="0"/>
    <s v="US"/>
    <s v="USD"/>
    <n v="1477976340"/>
    <n v="1475460819"/>
    <b v="0"/>
    <n v="56"/>
    <b v="1"/>
    <x v="6"/>
    <n v="104.64"/>
    <n v="93.428571428571431"/>
    <x v="1"/>
    <x v="6"/>
    <x v="521"/>
    <x v="521"/>
  </r>
  <r>
    <n v="522"/>
    <s v="COMPASS PLAYERS"/>
    <s v="*** TO MAKE DONATIONS IN THE FUTURE                                   GO TO OUR WEBSITE: www.compassplayers.com ***"/>
    <x v="9"/>
    <x v="409"/>
    <x v="0"/>
    <s v="US"/>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x v="10"/>
    <x v="410"/>
    <x v="0"/>
    <s v="US"/>
    <s v="USD"/>
    <n v="1442805076"/>
    <n v="1440213076"/>
    <b v="0"/>
    <n v="84"/>
    <b v="1"/>
    <x v="6"/>
    <n v="120.6"/>
    <n v="71.785714285714292"/>
    <x v="1"/>
    <x v="6"/>
    <x v="523"/>
    <x v="523"/>
  </r>
  <r>
    <n v="524"/>
    <s v="Zero Down"/>
    <s v="Angel on the Corner need YOUR help to raise Â£3,500 to take Zero Down by Sarah Hehir to the Edinburgh Fringe Festival this August!"/>
    <x v="8"/>
    <x v="411"/>
    <x v="0"/>
    <s v="GB"/>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x v="14"/>
    <x v="48"/>
    <x v="0"/>
    <s v="US"/>
    <s v="USD"/>
    <n v="1410601041"/>
    <n v="1406713041"/>
    <b v="0"/>
    <n v="12"/>
    <b v="1"/>
    <x v="6"/>
    <n v="100"/>
    <n v="1000"/>
    <x v="1"/>
    <x v="6"/>
    <x v="525"/>
    <x v="525"/>
  </r>
  <r>
    <n v="526"/>
    <s v="Victory by Madicken Malm"/>
    <s v="We have a brand new play. We urgently need your help to fund our production, which opens at Theatre503 on August 18th."/>
    <x v="15"/>
    <x v="412"/>
    <x v="0"/>
    <s v="GB"/>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x v="3"/>
    <x v="413"/>
    <x v="0"/>
    <s v="US"/>
    <s v="USD"/>
    <n v="1487347500"/>
    <n v="1484715366"/>
    <b v="0"/>
    <n v="158"/>
    <b v="1"/>
    <x v="6"/>
    <n v="100.85"/>
    <n v="63.829113924050631"/>
    <x v="1"/>
    <x v="6"/>
    <x v="527"/>
    <x v="527"/>
  </r>
  <r>
    <n v="528"/>
    <s v="Devastated No Matter What"/>
    <s v="A Festival Backed Production of a Full-Length Play."/>
    <x v="146"/>
    <x v="414"/>
    <x v="0"/>
    <s v="US"/>
    <s v="USD"/>
    <n v="1434921600"/>
    <n v="1433109907"/>
    <b v="0"/>
    <n v="30"/>
    <b v="1"/>
    <x v="6"/>
    <n v="115.65217391304347"/>
    <n v="44.333333333333336"/>
    <x v="1"/>
    <x v="6"/>
    <x v="528"/>
    <x v="528"/>
  </r>
  <r>
    <n v="529"/>
    <s v="Snowglobe Theatre presents: &quot;Much Ado about Nothing&quot;"/>
    <s v="Snowglobe Theatre, a new Montreal company, will be presenting Shakespeare's &quot;Much Ado about Nothing&quot; at Mainline Theatre in January"/>
    <x v="38"/>
    <x v="415"/>
    <x v="0"/>
    <s v="CA"/>
    <s v="CAD"/>
    <n v="1484110800"/>
    <n v="1482281094"/>
    <b v="0"/>
    <n v="18"/>
    <b v="1"/>
    <x v="6"/>
    <n v="130.41666666666666"/>
    <n v="86.944444444444443"/>
    <x v="1"/>
    <x v="6"/>
    <x v="529"/>
    <x v="529"/>
  </r>
  <r>
    <n v="530"/>
    <s v="Corners Grove"/>
    <s v="Corners Grove is a coming-of-age play about leaving home, gender identity and the death of Whitney Houston; will benefit Win NYC."/>
    <x v="147"/>
    <x v="416"/>
    <x v="0"/>
    <s v="US"/>
    <s v="USD"/>
    <n v="1435111200"/>
    <n v="1433254268"/>
    <b v="0"/>
    <n v="29"/>
    <b v="1"/>
    <x v="6"/>
    <n v="107.78267254038178"/>
    <n v="126.55172413793103"/>
    <x v="1"/>
    <x v="6"/>
    <x v="530"/>
    <x v="530"/>
  </r>
  <r>
    <n v="531"/>
    <s v="COMPASS PLAYERS presents SYLVIA by A. R. Gurney"/>
    <s v="SYLVIA is a modern romantic comedy about a marriage and a talking dog. Directed by Jeanna Michaels. January 12 through January 29, 2017"/>
    <x v="23"/>
    <x v="417"/>
    <x v="0"/>
    <s v="US"/>
    <s v="USD"/>
    <n v="1481957940"/>
    <n v="1478050429"/>
    <b v="0"/>
    <n v="31"/>
    <b v="1"/>
    <x v="6"/>
    <n v="100"/>
    <n v="129.03225806451613"/>
    <x v="1"/>
    <x v="6"/>
    <x v="531"/>
    <x v="531"/>
  </r>
  <r>
    <n v="532"/>
    <s v="Walken On Sunshine"/>
    <s v="A fast paced, comedic play about an anxiety-ridden filmmaker who lies to investors about having Christopher Walken in his film."/>
    <x v="3"/>
    <x v="418"/>
    <x v="0"/>
    <s v="US"/>
    <s v="USD"/>
    <n v="1463098208"/>
    <n v="1460506208"/>
    <b v="0"/>
    <n v="173"/>
    <b v="1"/>
    <x v="6"/>
    <n v="123.25"/>
    <n v="71.242774566473983"/>
    <x v="1"/>
    <x v="6"/>
    <x v="532"/>
    <x v="532"/>
  </r>
  <r>
    <n v="533"/>
    <s v="Foresight"/>
    <s v="New writing â€¢ Twisty-turny magical realist retro sci-fi â€¢ Human lives â€¢ Storytelling â€¢ The slope our society slips down..."/>
    <x v="13"/>
    <x v="20"/>
    <x v="0"/>
    <s v="GB"/>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x v="36"/>
    <x v="419"/>
    <x v="0"/>
    <s v="NO"/>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x v="13"/>
    <x v="420"/>
    <x v="0"/>
    <s v="GB"/>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x v="126"/>
    <x v="421"/>
    <x v="0"/>
    <s v="GB"/>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x v="13"/>
    <x v="422"/>
    <x v="0"/>
    <s v="US"/>
    <s v="USD"/>
    <n v="1446665191"/>
    <n v="1444069591"/>
    <b v="0"/>
    <n v="59"/>
    <b v="1"/>
    <x v="6"/>
    <n v="120.5"/>
    <n v="40.847457627118644"/>
    <x v="1"/>
    <x v="6"/>
    <x v="537"/>
    <x v="537"/>
  </r>
  <r>
    <n v="538"/>
    <s v="Shakespeare Orange County's HAMLET: Match This!"/>
    <s v="SOC produces affordable and accessible theatre in the heart of Orange County, CA, and we need your help to match a $5,000 grant!"/>
    <x v="10"/>
    <x v="423"/>
    <x v="0"/>
    <s v="US"/>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x v="2"/>
    <x v="424"/>
    <x v="0"/>
    <s v="GB"/>
    <s v="GBP"/>
    <n v="1467681107"/>
    <n v="1465866707"/>
    <b v="0"/>
    <n v="20"/>
    <b v="1"/>
    <x v="6"/>
    <n v="100.64400000000001"/>
    <n v="25.161000000000001"/>
    <x v="1"/>
    <x v="6"/>
    <x v="539"/>
    <x v="539"/>
  </r>
  <r>
    <n v="540"/>
    <s v="hap's- Whats the program?"/>
    <s v="There are so many dilemmas in life- what to do, where to go? _x000a_Let us solve it - search our preference based entertainment calendar"/>
    <x v="36"/>
    <x v="116"/>
    <x v="2"/>
    <s v="US"/>
    <s v="USD"/>
    <n v="1423078606"/>
    <n v="1420486606"/>
    <b v="0"/>
    <n v="1"/>
    <b v="0"/>
    <x v="7"/>
    <n v="6.6666666666666671E-3"/>
    <n v="1"/>
    <x v="2"/>
    <x v="7"/>
    <x v="540"/>
    <x v="540"/>
  </r>
  <r>
    <n v="541"/>
    <s v="Deviations"/>
    <s v="A website dedicated to local Kink Communities; to find others with matching interests and bring them together."/>
    <x v="37"/>
    <x v="379"/>
    <x v="2"/>
    <s v="US"/>
    <s v="USD"/>
    <n v="1446080834"/>
    <n v="1443488834"/>
    <b v="0"/>
    <n v="1"/>
    <b v="0"/>
    <x v="7"/>
    <n v="0.55555555555555558"/>
    <n v="25"/>
    <x v="2"/>
    <x v="7"/>
    <x v="541"/>
    <x v="541"/>
  </r>
  <r>
    <n v="542"/>
    <s v="Chronicles - History by us, as we tell it, as we share it"/>
    <s v="The platform to record visual, audio and text memory of the common man - as we experienced history when it brushed us by"/>
    <x v="65"/>
    <x v="116"/>
    <x v="2"/>
    <s v="US"/>
    <s v="USD"/>
    <n v="1462293716"/>
    <n v="1457113316"/>
    <b v="0"/>
    <n v="1"/>
    <b v="0"/>
    <x v="7"/>
    <n v="3.9999999999999996E-4"/>
    <n v="1"/>
    <x v="2"/>
    <x v="7"/>
    <x v="542"/>
    <x v="542"/>
  </r>
  <r>
    <n v="543"/>
    <s v="Allergy Friendly Restaurant Finder and Review Site"/>
    <s v="I want to make it easy for those with food allergies to know where they can safely, and happily eat out with friends and family."/>
    <x v="29"/>
    <x v="119"/>
    <x v="2"/>
    <s v="AU"/>
    <s v="AUD"/>
    <n v="1414807962"/>
    <n v="1412215962"/>
    <b v="0"/>
    <n v="2"/>
    <b v="0"/>
    <x v="7"/>
    <n v="0.31818181818181818"/>
    <n v="35"/>
    <x v="2"/>
    <x v="7"/>
    <x v="543"/>
    <x v="543"/>
  </r>
  <r>
    <n v="544"/>
    <s v="Favowear - Shopping for your favorite clothes made simple"/>
    <s v="Do you have a favorite shirt? So does everyone else. Favowear is creating a platform to share the best clothes and shopping sources."/>
    <x v="2"/>
    <x v="360"/>
    <x v="2"/>
    <s v="US"/>
    <s v="USD"/>
    <n v="1467647160"/>
    <n v="1465055160"/>
    <b v="0"/>
    <n v="2"/>
    <b v="0"/>
    <x v="7"/>
    <n v="1.2"/>
    <n v="3"/>
    <x v="2"/>
    <x v="7"/>
    <x v="544"/>
    <x v="544"/>
  </r>
  <r>
    <n v="545"/>
    <s v="Speedwapp - The best webdesign tool for Wordpress, Bootstrap"/>
    <s v="1st collaborative webdesign tool to create professional websites with WordPress, Bootstrap and other open source technologies."/>
    <x v="63"/>
    <x v="425"/>
    <x v="2"/>
    <s v="FR"/>
    <s v="EUR"/>
    <n v="1447600389"/>
    <n v="1444140789"/>
    <b v="0"/>
    <n v="34"/>
    <b v="0"/>
    <x v="7"/>
    <n v="27.383999999999997"/>
    <n v="402.70588235294116"/>
    <x v="2"/>
    <x v="7"/>
    <x v="545"/>
    <x v="545"/>
  </r>
  <r>
    <n v="546"/>
    <s v="Lift Up Missions a Global Christian Online Platform"/>
    <s v="Build a Christian Network Platform to connect and collaborate projects, events, missions and support online to fulfill the call."/>
    <x v="127"/>
    <x v="401"/>
    <x v="2"/>
    <s v="US"/>
    <s v="USD"/>
    <n v="1445097715"/>
    <n v="1441209715"/>
    <b v="0"/>
    <n v="2"/>
    <b v="0"/>
    <x v="7"/>
    <n v="8.666666666666667E-2"/>
    <n v="26"/>
    <x v="2"/>
    <x v="7"/>
    <x v="546"/>
    <x v="546"/>
  </r>
  <r>
    <n v="547"/>
    <s v="Secure Email and Document sharing"/>
    <s v="We are looking to build a secure email / document sharing system for companies needing to send sensitive information to clients."/>
    <x v="51"/>
    <x v="117"/>
    <x v="2"/>
    <s v="GB"/>
    <s v="GBP"/>
    <n v="1455122564"/>
    <n v="1452530564"/>
    <b v="0"/>
    <n v="0"/>
    <b v="0"/>
    <x v="7"/>
    <n v="0"/>
    <e v="#DIV/0!"/>
    <x v="2"/>
    <x v="7"/>
    <x v="547"/>
    <x v="547"/>
  </r>
  <r>
    <n v="548"/>
    <s v="Langwiser - video lessons with native speaking teachers"/>
    <s v="Teach your native language online or study a foreign language with native speaking teachers. Social Web service and apps."/>
    <x v="3"/>
    <x v="426"/>
    <x v="2"/>
    <s v="GB"/>
    <s v="GBP"/>
    <n v="1446154848"/>
    <n v="1443562848"/>
    <b v="0"/>
    <n v="1"/>
    <b v="0"/>
    <x v="7"/>
    <n v="0.09"/>
    <n v="9"/>
    <x v="2"/>
    <x v="7"/>
    <x v="548"/>
    <x v="548"/>
  </r>
  <r>
    <n v="549"/>
    <s v="Keyup.in - The gaming community that gives back."/>
    <s v="The project idea came from game keys, gamers give out game keys on insecure forums and websites, we want to change that and make it fun"/>
    <x v="30"/>
    <x v="427"/>
    <x v="2"/>
    <s v="GB"/>
    <s v="GBP"/>
    <n v="1436368622"/>
    <n v="1433776622"/>
    <b v="0"/>
    <n v="8"/>
    <b v="0"/>
    <x v="7"/>
    <n v="2.7199999999999998"/>
    <n v="8.5"/>
    <x v="2"/>
    <x v="7"/>
    <x v="549"/>
    <x v="549"/>
  </r>
  <r>
    <n v="550"/>
    <s v="Business &amp; Event Directory in Kingston, Ontario"/>
    <s v="Help us shine the spotlight on our local businesses and contractors by providing a cost-effective ecommerce &amp; marketing platform"/>
    <x v="10"/>
    <x v="428"/>
    <x v="2"/>
    <s v="CA"/>
    <s v="CAD"/>
    <n v="1485838800"/>
    <n v="1484756245"/>
    <b v="0"/>
    <n v="4"/>
    <b v="0"/>
    <x v="7"/>
    <n v="0.70000000000000007"/>
    <n v="8.75"/>
    <x v="2"/>
    <x v="7"/>
    <x v="550"/>
    <x v="550"/>
  </r>
  <r>
    <n v="551"/>
    <s v="ALIBI X Nation - The Digital Black Wall Street"/>
    <s v="AX Nation's goal is to develop, highlight, and connect black business leaders across the diaspora with skilled software developers."/>
    <x v="96"/>
    <x v="429"/>
    <x v="2"/>
    <s v="US"/>
    <s v="USD"/>
    <n v="1438451580"/>
    <n v="1434609424"/>
    <b v="0"/>
    <n v="28"/>
    <b v="0"/>
    <x v="7"/>
    <n v="5.0413333333333332"/>
    <n v="135.03571428571428"/>
    <x v="2"/>
    <x v="7"/>
    <x v="551"/>
    <x v="551"/>
  </r>
  <r>
    <n v="552"/>
    <s v="Spinnable Social Media"/>
    <s v="Axoral is a 3d interactive social media interface, with the potential to be so much more, but we need your help!"/>
    <x v="101"/>
    <x v="117"/>
    <x v="2"/>
    <s v="CA"/>
    <s v="CAD"/>
    <n v="1452350896"/>
    <n v="1447166896"/>
    <b v="0"/>
    <n v="0"/>
    <b v="0"/>
    <x v="7"/>
    <n v="0"/>
    <e v="#DIV/0!"/>
    <x v="2"/>
    <x v="7"/>
    <x v="552"/>
    <x v="552"/>
  </r>
  <r>
    <n v="553"/>
    <s v="sellorshopusa.com"/>
    <s v="Groundbreaking New Classifieds Website Grows Into Largest Nationwide Coverage By Turning Users Into Entrepreneurs"/>
    <x v="31"/>
    <x v="430"/>
    <x v="2"/>
    <s v="US"/>
    <s v="USD"/>
    <n v="1415988991"/>
    <n v="1413393391"/>
    <b v="0"/>
    <n v="6"/>
    <b v="0"/>
    <x v="7"/>
    <n v="0.49199999999999999"/>
    <n v="20.5"/>
    <x v="2"/>
    <x v="7"/>
    <x v="553"/>
    <x v="553"/>
  </r>
  <r>
    <n v="554"/>
    <s v="grplife, private social network for non-profit organizations"/>
    <s v="grplife helps non-profit and community groups engage their members while upholding an attitude of responsibility for their information"/>
    <x v="148"/>
    <x v="431"/>
    <x v="2"/>
    <s v="US"/>
    <s v="USD"/>
    <n v="1413735972"/>
    <n v="1411143972"/>
    <b v="0"/>
    <n v="22"/>
    <b v="0"/>
    <x v="7"/>
    <n v="36.589147286821706"/>
    <n v="64.36363636363636"/>
    <x v="2"/>
    <x v="7"/>
    <x v="554"/>
    <x v="554"/>
  </r>
  <r>
    <n v="555"/>
    <s v="Marketing campaign for Show-Skill.net website"/>
    <s v="Show-Skill.net helps to promote young football talents for free. It's the best place to show what you've got! Just post your videos :)"/>
    <x v="51"/>
    <x v="117"/>
    <x v="2"/>
    <s v="GB"/>
    <s v="GBP"/>
    <n v="1465720143"/>
    <n v="1463128143"/>
    <b v="0"/>
    <n v="0"/>
    <b v="0"/>
    <x v="7"/>
    <n v="0"/>
    <e v="#DIV/0!"/>
    <x v="2"/>
    <x v="7"/>
    <x v="555"/>
    <x v="555"/>
  </r>
  <r>
    <n v="556"/>
    <s v="Braille Academy"/>
    <s v="An educational platform for learning Unified English Braille Code"/>
    <x v="6"/>
    <x v="148"/>
    <x v="2"/>
    <s v="US"/>
    <s v="USD"/>
    <n v="1452112717"/>
    <n v="1449520717"/>
    <b v="0"/>
    <n v="1"/>
    <b v="0"/>
    <x v="7"/>
    <n v="2.5"/>
    <n v="200"/>
    <x v="2"/>
    <x v="7"/>
    <x v="556"/>
    <x v="556"/>
  </r>
  <r>
    <n v="557"/>
    <s v="Interactive Global Domestic Violence Platform"/>
    <s v="The world's first interactive global domestic violence platform which connects victims, NGO's, policy-makers and researchers."/>
    <x v="60"/>
    <x v="432"/>
    <x v="2"/>
    <s v="DE"/>
    <s v="EUR"/>
    <n v="1480721803"/>
    <n v="1478126203"/>
    <b v="0"/>
    <n v="20"/>
    <b v="0"/>
    <x v="7"/>
    <n v="0.91066666666666674"/>
    <n v="68.3"/>
    <x v="2"/>
    <x v="7"/>
    <x v="557"/>
    <x v="557"/>
  </r>
  <r>
    <n v="558"/>
    <s v="Southwest Louisville Online A Local Social Network"/>
    <s v="A community website with news, classifieds, photo albums, business reviews and a calendar for the local community to share."/>
    <x v="47"/>
    <x v="117"/>
    <x v="2"/>
    <s v="US"/>
    <s v="USD"/>
    <n v="1427227905"/>
    <n v="1424639505"/>
    <b v="0"/>
    <n v="0"/>
    <b v="0"/>
    <x v="7"/>
    <n v="0"/>
    <e v="#DIV/0!"/>
    <x v="2"/>
    <x v="7"/>
    <x v="558"/>
    <x v="558"/>
  </r>
  <r>
    <n v="559"/>
    <s v="MADE online media platform for artists and creatives"/>
    <s v="The words most comprehensive platform for creatives &amp; artists. Develop &amp; showcase user talent &amp; link them to business &amp; brands globally"/>
    <x v="149"/>
    <x v="155"/>
    <x v="2"/>
    <s v="US"/>
    <s v="USD"/>
    <n v="1449989260"/>
    <n v="1447397260"/>
    <b v="0"/>
    <n v="1"/>
    <b v="0"/>
    <x v="7"/>
    <n v="2.0833333333333336E-2"/>
    <n v="50"/>
    <x v="2"/>
    <x v="7"/>
    <x v="559"/>
    <x v="559"/>
  </r>
  <r>
    <n v="560"/>
    <s v="DOWNLOAD THE INTERNET,...."/>
    <s v="In the future the possibility exists that the internet it's self could be felled, we have world seed banks, it's time for a net bank,.."/>
    <x v="57"/>
    <x v="433"/>
    <x v="2"/>
    <s v="CA"/>
    <s v="CAD"/>
    <n v="1418841045"/>
    <n v="1416249045"/>
    <b v="0"/>
    <n v="3"/>
    <b v="0"/>
    <x v="7"/>
    <n v="1.2E-2"/>
    <n v="4"/>
    <x v="2"/>
    <x v="7"/>
    <x v="560"/>
    <x v="560"/>
  </r>
  <r>
    <n v="561"/>
    <s v="CheckMate Careers"/>
    <s v="A marketplace for talent and employers to match. Using intuitive technology we match &amp; place talent with the best career position."/>
    <x v="36"/>
    <x v="434"/>
    <x v="2"/>
    <s v="US"/>
    <s v="USD"/>
    <n v="1445874513"/>
    <n v="1442850513"/>
    <b v="0"/>
    <n v="2"/>
    <b v="0"/>
    <x v="7"/>
    <n v="0.36666666666666664"/>
    <n v="27.5"/>
    <x v="2"/>
    <x v="7"/>
    <x v="561"/>
    <x v="561"/>
  </r>
  <r>
    <n v="562"/>
    <s v="International/Domestic Student room platform"/>
    <s v="i would like to develop an international free platform for domestic and international students to find accomodation in all countries"/>
    <x v="63"/>
    <x v="117"/>
    <x v="2"/>
    <s v="NL"/>
    <s v="EUR"/>
    <n v="1482052815"/>
    <n v="1479460815"/>
    <b v="0"/>
    <n v="0"/>
    <b v="0"/>
    <x v="7"/>
    <n v="0"/>
    <e v="#DIV/0!"/>
    <x v="2"/>
    <x v="7"/>
    <x v="562"/>
    <x v="562"/>
  </r>
  <r>
    <n v="563"/>
    <s v="time-care.com - Helping People Remember The Simple Things"/>
    <s v="I want to help people who have trouble remembering the simple things in life, like what day it is and what they need to do today."/>
    <x v="96"/>
    <x v="427"/>
    <x v="2"/>
    <s v="AU"/>
    <s v="AUD"/>
    <n v="1424137247"/>
    <n v="1421545247"/>
    <b v="0"/>
    <n v="2"/>
    <b v="0"/>
    <x v="7"/>
    <n v="9.0666666666666659E-2"/>
    <n v="34"/>
    <x v="2"/>
    <x v="7"/>
    <x v="563"/>
    <x v="563"/>
  </r>
  <r>
    <n v="564"/>
    <s v="TOC TOC TROC"/>
    <s v="Plateforme de troc gratuit et d'Ã©changes en tous genres par nature. Mieux s'entraider, Ã©changer, de donner, louer ou vendre Ã  distance."/>
    <x v="102"/>
    <x v="116"/>
    <x v="2"/>
    <s v="FR"/>
    <s v="EUR"/>
    <n v="1457822275"/>
    <n v="1455230275"/>
    <b v="0"/>
    <n v="1"/>
    <b v="0"/>
    <x v="7"/>
    <n v="5.5555555555555558E-3"/>
    <n v="1"/>
    <x v="2"/>
    <x v="7"/>
    <x v="564"/>
    <x v="564"/>
  </r>
  <r>
    <n v="565"/>
    <s v="EasyLearnings"/>
    <s v="Our objective is to provide a platform which helps teachers to provide courses to leaners in wide range of locations including Africa."/>
    <x v="31"/>
    <x v="117"/>
    <x v="2"/>
    <s v="GB"/>
    <s v="GBP"/>
    <n v="1436554249"/>
    <n v="1433962249"/>
    <b v="0"/>
    <n v="0"/>
    <b v="0"/>
    <x v="7"/>
    <n v="0"/>
    <e v="#DIV/0!"/>
    <x v="2"/>
    <x v="7"/>
    <x v="565"/>
    <x v="565"/>
  </r>
  <r>
    <n v="566"/>
    <s v="RummageCity.com - Rummage sailing made easy!"/>
    <s v="I am creating a website that will make it easier for people to promote or find rummage sales utilizing the power of Google Maps"/>
    <x v="10"/>
    <x v="116"/>
    <x v="2"/>
    <s v="US"/>
    <s v="USD"/>
    <n v="1468513533"/>
    <n v="1465921533"/>
    <b v="0"/>
    <n v="1"/>
    <b v="0"/>
    <x v="7"/>
    <n v="0.02"/>
    <n v="1"/>
    <x v="2"/>
    <x v="7"/>
    <x v="566"/>
    <x v="566"/>
  </r>
  <r>
    <n v="567"/>
    <s v="UnimeTV - Revolutionizing Anime"/>
    <s v="UnimeTV's goal to revolutionize the way anime lovers interact with one another. Connect with others around the globe like never before!"/>
    <x v="3"/>
    <x v="117"/>
    <x v="2"/>
    <s v="US"/>
    <s v="USD"/>
    <n v="1420143194"/>
    <n v="1417551194"/>
    <b v="0"/>
    <n v="0"/>
    <b v="0"/>
    <x v="7"/>
    <n v="0"/>
    <e v="#DIV/0!"/>
    <x v="2"/>
    <x v="7"/>
    <x v="567"/>
    <x v="567"/>
  </r>
  <r>
    <n v="568"/>
    <s v="Planet Snow Kids - an online global family of snow lovers."/>
    <s v="A million snow lovers from all over the planet, connected to each other with a common goal. &quot;To have the best snow experiences _x000a_ever.&quot;"/>
    <x v="142"/>
    <x v="435"/>
    <x v="2"/>
    <s v="NZ"/>
    <s v="NZD"/>
    <n v="1452942000"/>
    <n v="1449785223"/>
    <b v="0"/>
    <n v="5"/>
    <b v="0"/>
    <x v="7"/>
    <n v="1"/>
    <n v="49"/>
    <x v="2"/>
    <x v="7"/>
    <x v="568"/>
    <x v="568"/>
  </r>
  <r>
    <n v="569"/>
    <s v="Mioti"/>
    <s v="Mioti is an indie game marketplace that doubles as a community for developers to join networks and discuss projects."/>
    <x v="30"/>
    <x v="170"/>
    <x v="2"/>
    <s v="CA"/>
    <s v="CAD"/>
    <n v="1451679612"/>
    <n v="1449087612"/>
    <b v="0"/>
    <n v="1"/>
    <b v="0"/>
    <x v="7"/>
    <n v="0.8"/>
    <n v="20"/>
    <x v="2"/>
    <x v="7"/>
    <x v="569"/>
    <x v="569"/>
  </r>
  <r>
    <n v="570"/>
    <s v="Relaunching in May"/>
    <s v="Humans have AM/FM/Satellite radio, kids have radio Disney, pets have DogCatRadio."/>
    <x v="94"/>
    <x v="436"/>
    <x v="2"/>
    <s v="US"/>
    <s v="USD"/>
    <n v="1455822569"/>
    <n v="1453230569"/>
    <b v="0"/>
    <n v="1"/>
    <b v="0"/>
    <x v="7"/>
    <n v="0.16705882352941176"/>
    <n v="142"/>
    <x v="2"/>
    <x v="7"/>
    <x v="570"/>
    <x v="570"/>
  </r>
  <r>
    <n v="571"/>
    <s v="Snag-A-Slip"/>
    <s v="Snag-A-Slip is an online platform that connects boaters with awesome marinas and available boat slips so that they can book with ease."/>
    <x v="31"/>
    <x v="437"/>
    <x v="2"/>
    <s v="US"/>
    <s v="USD"/>
    <n v="1437969540"/>
    <n v="1436297723"/>
    <b v="0"/>
    <n v="2"/>
    <b v="0"/>
    <x v="7"/>
    <n v="0.42399999999999999"/>
    <n v="53"/>
    <x v="2"/>
    <x v="7"/>
    <x v="571"/>
    <x v="571"/>
  </r>
  <r>
    <n v="572"/>
    <s v="FairwayJockey.com Custom Golf Equipment"/>
    <s v="FairwayJockey.com is a web platform to make high quality custom tour golf equipment available at a lower cost to the consumer."/>
    <x v="30"/>
    <x v="117"/>
    <x v="2"/>
    <s v="US"/>
    <s v="USD"/>
    <n v="1446660688"/>
    <n v="1444065088"/>
    <b v="0"/>
    <n v="0"/>
    <b v="0"/>
    <x v="7"/>
    <n v="0"/>
    <e v="#DIV/0!"/>
    <x v="2"/>
    <x v="7"/>
    <x v="572"/>
    <x v="572"/>
  </r>
  <r>
    <n v="573"/>
    <s v="Welcome to the Future! &quot;UMEOS&quot; the Internet's You, Me, O.S."/>
    <s v="Dive into 3D fractal star fields of web browsing, social networking, and project/contact management. Your YOUniverse of data #UMEOS"/>
    <x v="150"/>
    <x v="438"/>
    <x v="2"/>
    <s v="US"/>
    <s v="USD"/>
    <n v="1421543520"/>
    <n v="1416445931"/>
    <b v="0"/>
    <n v="9"/>
    <b v="0"/>
    <x v="7"/>
    <n v="0.38925389253892539"/>
    <n v="38.444444444444443"/>
    <x v="2"/>
    <x v="7"/>
    <x v="573"/>
    <x v="573"/>
  </r>
  <r>
    <n v="574"/>
    <s v="Unity, A Content Creators Toolkit"/>
    <s v="Grow your YouTube channel and increase your audience by allowing multi uploads, shares and interaction from a single simple interface."/>
    <x v="151"/>
    <x v="439"/>
    <x v="2"/>
    <s v="GB"/>
    <s v="GBP"/>
    <n v="1476873507"/>
    <n v="1474281507"/>
    <b v="0"/>
    <n v="4"/>
    <b v="0"/>
    <x v="7"/>
    <n v="0.7155635062611807"/>
    <n v="20"/>
    <x v="2"/>
    <x v="7"/>
    <x v="574"/>
    <x v="574"/>
  </r>
  <r>
    <n v="575"/>
    <s v="Uscore - Am PC spielerisch forschen und dafÃ¼r belohnt werden"/>
    <s v="Wird der PC nicht genutzt, belohnt Gridcoin Rechenleistung fÃ¼r wissenschaftlichen Fortschritt - Uscore macht diese Forschung zum Spiel!"/>
    <x v="127"/>
    <x v="440"/>
    <x v="2"/>
    <s v="DE"/>
    <s v="EUR"/>
    <n v="1434213443"/>
    <n v="1431621443"/>
    <b v="0"/>
    <n v="4"/>
    <b v="0"/>
    <x v="7"/>
    <n v="0.43166666666666664"/>
    <n v="64.75"/>
    <x v="2"/>
    <x v="7"/>
    <x v="575"/>
    <x v="575"/>
  </r>
  <r>
    <n v="576"/>
    <s v="Uthtopia"/>
    <s v="UthTopia Is a social media organization that believes in positive online usage, youth mentorship, and youth empowerment."/>
    <x v="58"/>
    <x v="116"/>
    <x v="2"/>
    <s v="US"/>
    <s v="USD"/>
    <n v="1427537952"/>
    <n v="1422357552"/>
    <b v="0"/>
    <n v="1"/>
    <b v="0"/>
    <x v="7"/>
    <n v="1.25E-3"/>
    <n v="1"/>
    <x v="2"/>
    <x v="7"/>
    <x v="576"/>
    <x v="576"/>
  </r>
  <r>
    <n v="577"/>
    <s v="everydayrelay"/>
    <s v="Emails are one of pervasively used mode of communication today. However, emails can be personal and sometimes discretion is needed."/>
    <x v="10"/>
    <x v="115"/>
    <x v="2"/>
    <s v="US"/>
    <s v="USD"/>
    <n v="1463753302"/>
    <n v="1458569302"/>
    <b v="0"/>
    <n v="1"/>
    <b v="0"/>
    <x v="7"/>
    <n v="0.2"/>
    <n v="10"/>
    <x v="2"/>
    <x v="7"/>
    <x v="577"/>
    <x v="577"/>
  </r>
  <r>
    <n v="578"/>
    <s v="weBuy Crowdsourced Shopping"/>
    <s v="weBuy trade built on technology and Crowd Sourced Power"/>
    <x v="152"/>
    <x v="441"/>
    <x v="2"/>
    <s v="GB"/>
    <s v="GBP"/>
    <n v="1441633993"/>
    <n v="1439560393"/>
    <b v="0"/>
    <n v="7"/>
    <b v="0"/>
    <x v="7"/>
    <n v="1.12E-2"/>
    <n v="2"/>
    <x v="2"/>
    <x v="7"/>
    <x v="578"/>
    <x v="578"/>
  </r>
  <r>
    <n v="579"/>
    <s v="Course: Learn Cryptography"/>
    <s v="Learn classic and public key cryptography with a full proof-of-concept system in JavaScript."/>
    <x v="14"/>
    <x v="442"/>
    <x v="2"/>
    <s v="US"/>
    <s v="USD"/>
    <n v="1419539223"/>
    <n v="1416947223"/>
    <b v="0"/>
    <n v="5"/>
    <b v="0"/>
    <x v="7"/>
    <n v="1.4583333333333333"/>
    <n v="35"/>
    <x v="2"/>
    <x v="7"/>
    <x v="579"/>
    <x v="579"/>
  </r>
  <r>
    <n v="580"/>
    <s v="Talented Minds â­ï¸"/>
    <s v="I Want To Create A Website That Helps Young Inventors Of Today Broadcast Their Talents &amp; Help Get The Reconigition They Deserve"/>
    <x v="9"/>
    <x v="116"/>
    <x v="2"/>
    <s v="US"/>
    <s v="USD"/>
    <n v="1474580867"/>
    <n v="1471988867"/>
    <b v="0"/>
    <n v="1"/>
    <b v="0"/>
    <x v="7"/>
    <n v="3.3333333333333333E-2"/>
    <n v="1"/>
    <x v="2"/>
    <x v="7"/>
    <x v="580"/>
    <x v="580"/>
  </r>
  <r>
    <n v="581"/>
    <s v="A Poets Domain"/>
    <s v="Help me raise funds so that I can be able to give passionate young poets a chance to earn money weekly for their writing &amp; spoken word."/>
    <x v="44"/>
    <x v="117"/>
    <x v="2"/>
    <s v="US"/>
    <s v="USD"/>
    <n v="1438474704"/>
    <n v="1435882704"/>
    <b v="0"/>
    <n v="0"/>
    <b v="0"/>
    <x v="7"/>
    <n v="0"/>
    <e v="#DIV/0!"/>
    <x v="2"/>
    <x v="7"/>
    <x v="581"/>
    <x v="581"/>
  </r>
  <r>
    <n v="582"/>
    <s v="&quot;We the People...&quot;"/>
    <s v="A community-driven online system which promotes self-governance.  Level up by adding content; civic agendas and private associations."/>
    <x v="57"/>
    <x v="117"/>
    <x v="2"/>
    <s v="US"/>
    <s v="USD"/>
    <n v="1426442400"/>
    <n v="1424454319"/>
    <b v="0"/>
    <n v="0"/>
    <b v="0"/>
    <x v="7"/>
    <n v="0"/>
    <e v="#DIV/0!"/>
    <x v="2"/>
    <x v="7"/>
    <x v="582"/>
    <x v="582"/>
  </r>
  <r>
    <n v="583"/>
    <s v="HackersArchive.com"/>
    <s v="HackersArchive.com will help rid the web of viruses and scams found everywhere else you look!"/>
    <x v="7"/>
    <x v="116"/>
    <x v="2"/>
    <s v="US"/>
    <s v="USD"/>
    <n v="1426800687"/>
    <n v="1424212287"/>
    <b v="0"/>
    <n v="1"/>
    <b v="0"/>
    <x v="7"/>
    <n v="1.1111111111111112E-2"/>
    <n v="1"/>
    <x v="2"/>
    <x v="7"/>
    <x v="583"/>
    <x v="583"/>
  </r>
  <r>
    <n v="584"/>
    <s v="scriptCall - The Personal Presentation Platform"/>
    <s v="Script Call takes your presentation from the wall to your audience; from your device to theirs."/>
    <x v="28"/>
    <x v="115"/>
    <x v="2"/>
    <s v="US"/>
    <s v="USD"/>
    <n v="1426522316"/>
    <n v="1423933916"/>
    <b v="0"/>
    <n v="2"/>
    <b v="0"/>
    <x v="7"/>
    <n v="1"/>
    <n v="5"/>
    <x v="2"/>
    <x v="7"/>
    <x v="584"/>
    <x v="584"/>
  </r>
  <r>
    <n v="585"/>
    <s v="Link Card"/>
    <s v="SAVE UP TO 40% WHEN YOU SPEND!_x000a__x000a_PRE-ORDER YOUR LINK CARD TODAY"/>
    <x v="7"/>
    <x v="117"/>
    <x v="2"/>
    <s v="GB"/>
    <s v="GBP"/>
    <n v="1448928000"/>
    <n v="1444123377"/>
    <b v="0"/>
    <n v="0"/>
    <b v="0"/>
    <x v="7"/>
    <n v="0"/>
    <e v="#DIV/0!"/>
    <x v="2"/>
    <x v="7"/>
    <x v="585"/>
    <x v="585"/>
  </r>
  <r>
    <n v="586"/>
    <s v="Employ College 2K"/>
    <s v="Employ College is a movement for companies to hire college graduates from their respected institutions."/>
    <x v="3"/>
    <x v="443"/>
    <x v="2"/>
    <s v="US"/>
    <s v="USD"/>
    <n v="1424032207"/>
    <n v="1421440207"/>
    <b v="0"/>
    <n v="4"/>
    <b v="0"/>
    <x v="7"/>
    <n v="0.55999999999999994"/>
    <n v="14"/>
    <x v="2"/>
    <x v="7"/>
    <x v="586"/>
    <x v="586"/>
  </r>
  <r>
    <n v="587"/>
    <s v="Waitresses.com"/>
    <s v="Waitresses.com is an online community devoted to servers around the world. Learn. Connect. Work. Travel. Share._x000a__x000a_Make a pledge today!"/>
    <x v="11"/>
    <x v="444"/>
    <x v="2"/>
    <s v="CA"/>
    <s v="CAD"/>
    <n v="1429207833"/>
    <n v="1426615833"/>
    <b v="0"/>
    <n v="7"/>
    <b v="0"/>
    <x v="7"/>
    <n v="9.0833333333333339"/>
    <n v="389.28571428571428"/>
    <x v="2"/>
    <x v="7"/>
    <x v="587"/>
    <x v="587"/>
  </r>
  <r>
    <n v="588"/>
    <s v="TiTraGO! your personal driver"/>
    <s v="Offrire un &quot;TRAGO&quot;, ossia un passaggio con autista che ti segue e ti aspetta mentre concludi i tuoi affari, quando non puoi guidare"/>
    <x v="7"/>
    <x v="356"/>
    <x v="2"/>
    <s v="IT"/>
    <s v="EUR"/>
    <n v="1479410886"/>
    <n v="1474223286"/>
    <b v="0"/>
    <n v="2"/>
    <b v="0"/>
    <x v="7"/>
    <n v="3.3444444444444441"/>
    <n v="150.5"/>
    <x v="2"/>
    <x v="7"/>
    <x v="588"/>
    <x v="588"/>
  </r>
  <r>
    <n v="589"/>
    <s v="Get Neighborly"/>
    <s v="Services closer than you think..."/>
    <x v="51"/>
    <x v="116"/>
    <x v="2"/>
    <s v="US"/>
    <s v="USD"/>
    <n v="1436366699"/>
    <n v="1435070699"/>
    <b v="0"/>
    <n v="1"/>
    <b v="0"/>
    <x v="7"/>
    <n v="1.3333333333333334E-2"/>
    <n v="1"/>
    <x v="2"/>
    <x v="7"/>
    <x v="589"/>
    <x v="589"/>
  </r>
  <r>
    <n v="590"/>
    <s v="Build a Search Engine and more - Web Engineering Course"/>
    <s v="Learn the skills needed to be a successful web engineer. Create your own complex web applications, deploy servers, use data and more."/>
    <x v="10"/>
    <x v="445"/>
    <x v="2"/>
    <s v="GB"/>
    <s v="GBP"/>
    <n v="1454936460"/>
    <n v="1452259131"/>
    <b v="0"/>
    <n v="9"/>
    <b v="0"/>
    <x v="7"/>
    <n v="4.46"/>
    <n v="24.777777777777779"/>
    <x v="2"/>
    <x v="7"/>
    <x v="590"/>
    <x v="590"/>
  </r>
  <r>
    <n v="591"/>
    <s v="Kid's Connect (Connecting kids with sickness' together)"/>
    <s v="Kid's Connect is a brand new social media website that is built specifically for kids to connect with other kids sick just like them."/>
    <x v="57"/>
    <x v="377"/>
    <x v="2"/>
    <s v="US"/>
    <s v="USD"/>
    <n v="1437570130"/>
    <n v="1434978130"/>
    <b v="0"/>
    <n v="2"/>
    <b v="0"/>
    <x v="7"/>
    <n v="6.0999999999999999E-2"/>
    <n v="30.5"/>
    <x v="2"/>
    <x v="7"/>
    <x v="591"/>
    <x v="591"/>
  </r>
  <r>
    <n v="592"/>
    <s v="Go Start A Biz"/>
    <s v="Together, we can build a FREE, business start-up system that will help aspiring entrepreneurs change their economic circumstances."/>
    <x v="51"/>
    <x v="156"/>
    <x v="2"/>
    <s v="US"/>
    <s v="USD"/>
    <n v="1417584860"/>
    <n v="1414992860"/>
    <b v="0"/>
    <n v="1"/>
    <b v="0"/>
    <x v="7"/>
    <n v="3.3333333333333335"/>
    <n v="250"/>
    <x v="2"/>
    <x v="7"/>
    <x v="592"/>
    <x v="592"/>
  </r>
  <r>
    <n v="593"/>
    <s v="Step-By-Step Guide On How To Stay Secure &amp; Anonymous Online"/>
    <s v="One Day Your Life May Just Depend on Staying Anonymous Online.  Or You Just May Not Want Google, Amazon Or The NSA Knowing Your Details"/>
    <x v="2"/>
    <x v="129"/>
    <x v="2"/>
    <s v="GB"/>
    <s v="GBP"/>
    <n v="1428333345"/>
    <n v="1425744945"/>
    <b v="0"/>
    <n v="7"/>
    <b v="0"/>
    <x v="7"/>
    <n v="23"/>
    <n v="16.428571428571427"/>
    <x v="2"/>
    <x v="7"/>
    <x v="593"/>
    <x v="593"/>
  </r>
  <r>
    <n v="594"/>
    <s v="Unleashed Fitness"/>
    <s v="Creating a fitness site that will change the fitness game forever!"/>
    <x v="31"/>
    <x v="375"/>
    <x v="2"/>
    <s v="US"/>
    <s v="USD"/>
    <n v="1460832206"/>
    <n v="1458240206"/>
    <b v="0"/>
    <n v="2"/>
    <b v="0"/>
    <x v="7"/>
    <n v="0.104"/>
    <n v="13"/>
    <x v="2"/>
    <x v="7"/>
    <x v="594"/>
    <x v="594"/>
  </r>
  <r>
    <n v="595"/>
    <s v="MyBestInterest.org"/>
    <s v="MyBestInterest.org elminates election research by quickly identifying the candidates that will best represent your interests."/>
    <x v="57"/>
    <x v="446"/>
    <x v="2"/>
    <s v="US"/>
    <s v="USD"/>
    <n v="1430703638"/>
    <n v="1426815638"/>
    <b v="0"/>
    <n v="8"/>
    <b v="0"/>
    <x v="7"/>
    <n v="0.42599999999999999"/>
    <n v="53.25"/>
    <x v="2"/>
    <x v="7"/>
    <x v="595"/>
    <x v="595"/>
  </r>
  <r>
    <n v="596"/>
    <s v="DigitaliBook free library"/>
    <s v="We present digitaibook,com site which can become a free electronic library with your help,"/>
    <x v="22"/>
    <x v="360"/>
    <x v="2"/>
    <s v="US"/>
    <s v="USD"/>
    <n v="1478122292"/>
    <n v="1475530292"/>
    <b v="0"/>
    <n v="2"/>
    <b v="0"/>
    <x v="7"/>
    <n v="0.03"/>
    <n v="3"/>
    <x v="2"/>
    <x v="7"/>
    <x v="596"/>
    <x v="596"/>
  </r>
  <r>
    <n v="597"/>
    <s v="Rolodex: One Contact List to Rule Them All"/>
    <s v="Rolodex is a web application that strives to nurture business to business relationships by connecting users via email."/>
    <x v="51"/>
    <x v="170"/>
    <x v="2"/>
    <s v="US"/>
    <s v="USD"/>
    <n v="1469980800"/>
    <n v="1466787335"/>
    <b v="0"/>
    <n v="2"/>
    <b v="0"/>
    <x v="7"/>
    <n v="0.26666666666666666"/>
    <n v="10"/>
    <x v="2"/>
    <x v="7"/>
    <x v="597"/>
    <x v="597"/>
  </r>
  <r>
    <n v="598"/>
    <s v="Goals not creeds"/>
    <s v="This is a project to create a crowd-funding site for Urantia Book readers worldwide."/>
    <x v="30"/>
    <x v="447"/>
    <x v="2"/>
    <s v="US"/>
    <s v="USD"/>
    <n v="1417737781"/>
    <n v="1415145781"/>
    <b v="0"/>
    <n v="7"/>
    <b v="0"/>
    <x v="7"/>
    <n v="34"/>
    <n v="121.42857142857143"/>
    <x v="2"/>
    <x v="7"/>
    <x v="598"/>
    <x v="598"/>
  </r>
  <r>
    <n v="599"/>
    <s v="Mail 4 Jail"/>
    <s v="We send care packages to incarcerated individuals throughout the country that include specific items hand picked by the sender."/>
    <x v="63"/>
    <x v="395"/>
    <x v="2"/>
    <s v="US"/>
    <s v="USD"/>
    <n v="1425827760"/>
    <n v="1423769402"/>
    <b v="0"/>
    <n v="2"/>
    <b v="0"/>
    <x v="7"/>
    <n v="6.2E-2"/>
    <n v="15.5"/>
    <x v="2"/>
    <x v="7"/>
    <x v="599"/>
    <x v="599"/>
  </r>
  <r>
    <n v="600"/>
    <s v="Anaheim California here we come but we need your help."/>
    <s v="Science Technology Engineering and Math + youth = a brighter tomorrow."/>
    <x v="10"/>
    <x v="173"/>
    <x v="1"/>
    <s v="US"/>
    <s v="USD"/>
    <n v="1431198562"/>
    <n v="1426014562"/>
    <b v="0"/>
    <n v="1"/>
    <b v="0"/>
    <x v="7"/>
    <n v="2"/>
    <n v="100"/>
    <x v="2"/>
    <x v="7"/>
    <x v="600"/>
    <x v="600"/>
  </r>
  <r>
    <n v="601"/>
    <s v="Privster.net - Privacy anywhere, whenever for free."/>
    <s v="In today's day and age every website tracks your IP Address and information, it's time to keep your information private and secure."/>
    <x v="3"/>
    <x v="133"/>
    <x v="1"/>
    <s v="CA"/>
    <s v="CAD"/>
    <n v="1419626139"/>
    <n v="1417034139"/>
    <b v="0"/>
    <n v="6"/>
    <b v="0"/>
    <x v="7"/>
    <n v="1.4000000000000001"/>
    <n v="23.333333333333332"/>
    <x v="2"/>
    <x v="7"/>
    <x v="601"/>
    <x v="601"/>
  </r>
  <r>
    <n v="602"/>
    <s v="EZDoctor Reports a &quot;CarFax&quot; type report on Doctors."/>
    <s v="A &quot;CarFax&quot; type of report for Doctors. We have the right to make informed decisions about who we choose to be our doctor!"/>
    <x v="54"/>
    <x v="117"/>
    <x v="1"/>
    <s v="US"/>
    <s v="USD"/>
    <n v="1434654215"/>
    <n v="1432062215"/>
    <b v="0"/>
    <n v="0"/>
    <b v="0"/>
    <x v="7"/>
    <n v="0"/>
    <e v="#DIV/0!"/>
    <x v="2"/>
    <x v="7"/>
    <x v="602"/>
    <x v="602"/>
  </r>
  <r>
    <n v="603"/>
    <s v="Randompics.net - Make It Fan Owned And Updated! (Canceled)"/>
    <s v="The admin for Randompics has announced they will be shutting down. I want to run, and improve, this great site!"/>
    <x v="36"/>
    <x v="448"/>
    <x v="1"/>
    <s v="US"/>
    <s v="USD"/>
    <n v="1408029623"/>
    <n v="1405437623"/>
    <b v="0"/>
    <n v="13"/>
    <b v="0"/>
    <x v="7"/>
    <n v="3.9334666666666664"/>
    <n v="45.386153846153846"/>
    <x v="2"/>
    <x v="7"/>
    <x v="603"/>
    <x v="603"/>
  </r>
  <r>
    <n v="604"/>
    <s v="Don't Shoot the Messenger Chick (Canceled)"/>
    <s v="Bad news is our business. We deliver the news you don't want to and soften the blow with custom designed gifts and personalized verse."/>
    <x v="15"/>
    <x v="117"/>
    <x v="1"/>
    <s v="US"/>
    <s v="USD"/>
    <n v="1409187056"/>
    <n v="1406595056"/>
    <b v="0"/>
    <n v="0"/>
    <b v="0"/>
    <x v="7"/>
    <n v="0"/>
    <e v="#DIV/0!"/>
    <x v="2"/>
    <x v="7"/>
    <x v="604"/>
    <x v="604"/>
  </r>
  <r>
    <n v="605"/>
    <s v="Teach Your Parents iPad (Canceled)"/>
    <s v="An iPad support care package for your parents / seniors."/>
    <x v="10"/>
    <x v="449"/>
    <x v="1"/>
    <s v="US"/>
    <s v="USD"/>
    <n v="1440318908"/>
    <n v="1436430908"/>
    <b v="0"/>
    <n v="8"/>
    <b v="0"/>
    <x v="7"/>
    <n v="2.62"/>
    <n v="16.375"/>
    <x v="2"/>
    <x v="7"/>
    <x v="605"/>
    <x v="605"/>
  </r>
  <r>
    <n v="606"/>
    <s v="All in One Cloud Business Management - Extendix Panel"/>
    <s v="No more expensive, difficult and seperated packages for your business management. It's time for an All-in-One solution for your company"/>
    <x v="10"/>
    <x v="115"/>
    <x v="1"/>
    <s v="NL"/>
    <s v="EUR"/>
    <n v="1432479600"/>
    <n v="1428507409"/>
    <b v="0"/>
    <n v="1"/>
    <b v="0"/>
    <x v="7"/>
    <n v="0.2"/>
    <n v="10"/>
    <x v="2"/>
    <x v="7"/>
    <x v="606"/>
    <x v="606"/>
  </r>
  <r>
    <n v="607"/>
    <s v="An Online Music Venue Awaits (Canceled)"/>
    <s v="Gritty, upfront reality going the distance hard with a proven track record of insatiable artist. Broadcasted live on the Web."/>
    <x v="49"/>
    <x v="117"/>
    <x v="1"/>
    <s v="US"/>
    <s v="USD"/>
    <n v="1448225336"/>
    <n v="1445629736"/>
    <b v="0"/>
    <n v="0"/>
    <b v="0"/>
    <x v="7"/>
    <n v="0"/>
    <e v="#DIV/0!"/>
    <x v="2"/>
    <x v="7"/>
    <x v="607"/>
    <x v="607"/>
  </r>
  <r>
    <n v="608"/>
    <s v="Mise En Abyme Cloud Computers - PC inside a Website"/>
    <s v="A website that hosts virtual desktops. Simply log in and the cloud will enhance the power of your local computer or smart device"/>
    <x v="60"/>
    <x v="450"/>
    <x v="1"/>
    <s v="US"/>
    <s v="USD"/>
    <n v="1434405980"/>
    <n v="1431813980"/>
    <b v="0"/>
    <n v="5"/>
    <b v="0"/>
    <x v="7"/>
    <n v="0.97400000000000009"/>
    <n v="292.2"/>
    <x v="2"/>
    <x v="7"/>
    <x v="608"/>
    <x v="608"/>
  </r>
  <r>
    <n v="609"/>
    <s v="Swap Anything (Canceled)"/>
    <s v="Can we swap, please? - everybody's said it. I want to create a website that enables anybody to trade their items, without money hassle."/>
    <x v="153"/>
    <x v="139"/>
    <x v="1"/>
    <s v="GB"/>
    <s v="GBP"/>
    <n v="1448761744"/>
    <n v="1446166144"/>
    <b v="0"/>
    <n v="1"/>
    <b v="0"/>
    <x v="7"/>
    <n v="0.64102564102564097"/>
    <n v="5"/>
    <x v="2"/>
    <x v="7"/>
    <x v="609"/>
    <x v="609"/>
  </r>
  <r>
    <n v="610"/>
    <s v="UniteChrist (Canceled)"/>
    <s v="We are creating a Christian social network to empower, educate, and connect Christians all over the world."/>
    <x v="154"/>
    <x v="117"/>
    <x v="1"/>
    <s v="US"/>
    <s v="USD"/>
    <n v="1429732586"/>
    <n v="1427140586"/>
    <b v="0"/>
    <n v="0"/>
    <b v="0"/>
    <x v="7"/>
    <n v="0"/>
    <e v="#DIV/0!"/>
    <x v="2"/>
    <x v="7"/>
    <x v="610"/>
    <x v="610"/>
  </r>
  <r>
    <n v="611"/>
    <s v="Securivente (Canceled)"/>
    <s v="Finie la peur de vendre ou acheter d'occasion Ã  un inconnu ! Colis ouverts, photographiÃ©s et testÃ©s. Paiements en ligne sÃ©curisÃ©s."/>
    <x v="58"/>
    <x v="117"/>
    <x v="1"/>
    <s v="FR"/>
    <s v="EUR"/>
    <n v="1453210037"/>
    <n v="1448026037"/>
    <b v="0"/>
    <n v="0"/>
    <b v="0"/>
    <x v="7"/>
    <n v="0"/>
    <e v="#DIV/0!"/>
    <x v="2"/>
    <x v="7"/>
    <x v="611"/>
    <x v="611"/>
  </r>
  <r>
    <n v="612"/>
    <s v="Web Streaming 2.0 (Canceled)"/>
    <s v="A Fast and Reliable new Web platform to stream videos from Internet"/>
    <x v="3"/>
    <x v="117"/>
    <x v="1"/>
    <s v="IT"/>
    <s v="EUR"/>
    <n v="1472777146"/>
    <n v="1470185146"/>
    <b v="0"/>
    <n v="0"/>
    <b v="0"/>
    <x v="7"/>
    <n v="0"/>
    <e v="#DIV/0!"/>
    <x v="2"/>
    <x v="7"/>
    <x v="612"/>
    <x v="612"/>
  </r>
  <r>
    <n v="613"/>
    <s v="storieChild: technology + art = your child's storybook"/>
    <s v="A storybook for your child in 15 minutes, exclusively through Kickstarter (pre-sales, not a donation) starting at $15 for a softcover."/>
    <x v="127"/>
    <x v="451"/>
    <x v="1"/>
    <s v="US"/>
    <s v="USD"/>
    <n v="1443675540"/>
    <n v="1441022120"/>
    <b v="0"/>
    <n v="121"/>
    <b v="0"/>
    <x v="7"/>
    <n v="21.363333333333333"/>
    <n v="105.93388429752066"/>
    <x v="2"/>
    <x v="7"/>
    <x v="613"/>
    <x v="613"/>
  </r>
  <r>
    <n v="614"/>
    <s v="Lets Reinvent Our Election Process (Canceled)"/>
    <s v="Something is wrong when your choices are between a &quot;giant douche and a turd sandwich.&quot;  So, lets make it better."/>
    <x v="3"/>
    <x v="117"/>
    <x v="1"/>
    <s v="US"/>
    <s v="USD"/>
    <n v="1466731740"/>
    <n v="1464139740"/>
    <b v="0"/>
    <n v="0"/>
    <b v="0"/>
    <x v="7"/>
    <n v="0"/>
    <e v="#DIV/0!"/>
    <x v="2"/>
    <x v="7"/>
    <x v="614"/>
    <x v="614"/>
  </r>
  <r>
    <n v="615"/>
    <s v="PixlDir.com - Simple and fast image hosting. (Canceled)"/>
    <s v="The aim of PixlDir is to deliver the most simple, and fast experience when it comes to uploading images to the web."/>
    <x v="155"/>
    <x v="117"/>
    <x v="1"/>
    <s v="NZ"/>
    <s v="NZD"/>
    <n v="1443149759"/>
    <n v="1440557759"/>
    <b v="0"/>
    <n v="0"/>
    <b v="0"/>
    <x v="7"/>
    <n v="0"/>
    <e v="#DIV/0!"/>
    <x v="2"/>
    <x v="7"/>
    <x v="615"/>
    <x v="615"/>
  </r>
  <r>
    <n v="616"/>
    <s v="S'time Soirees (Canceled)"/>
    <s v="Hormis la similitude envers d'autres rÃ©seaux socials, celui-ci vous permettra d'organiser / participer Ã  des soirÃ©es trÃ¨s facilement !"/>
    <x v="10"/>
    <x v="117"/>
    <x v="1"/>
    <s v="FR"/>
    <s v="EUR"/>
    <n v="1488013307"/>
    <n v="1485421307"/>
    <b v="0"/>
    <n v="0"/>
    <b v="0"/>
    <x v="7"/>
    <n v="0"/>
    <e v="#DIV/0!"/>
    <x v="2"/>
    <x v="7"/>
    <x v="616"/>
    <x v="616"/>
  </r>
  <r>
    <n v="617"/>
    <s v="Get Affordable Website with Premium Hosting and Domain"/>
    <s v="At beSpider you can create and publish you websites within minutes. 100s of pre-build templates, free domain, free cloud base hosting."/>
    <x v="13"/>
    <x v="177"/>
    <x v="1"/>
    <s v="GB"/>
    <s v="GBP"/>
    <n v="1431072843"/>
    <n v="1427184843"/>
    <b v="0"/>
    <n v="3"/>
    <b v="0"/>
    <x v="7"/>
    <n v="3"/>
    <n v="20"/>
    <x v="2"/>
    <x v="7"/>
    <x v="617"/>
    <x v="617"/>
  </r>
  <r>
    <n v="618"/>
    <s v="Y2Y Tutors (Canceled)"/>
    <s v="With the cost of education seemingly always on the rise, Y2Y aims to ensure that no student will be left behind through peer tutoring."/>
    <x v="44"/>
    <x v="117"/>
    <x v="1"/>
    <s v="US"/>
    <s v="USD"/>
    <n v="1449689203"/>
    <n v="1447097203"/>
    <b v="0"/>
    <n v="0"/>
    <b v="0"/>
    <x v="7"/>
    <n v="0"/>
    <e v="#DIV/0!"/>
    <x v="2"/>
    <x v="7"/>
    <x v="618"/>
    <x v="618"/>
  </r>
  <r>
    <n v="619"/>
    <s v="Big Data (Canceled)"/>
    <s v="Big Data Sets for researchers interested in improving the quality of life."/>
    <x v="156"/>
    <x v="116"/>
    <x v="1"/>
    <s v="US"/>
    <s v="USD"/>
    <n v="1416933390"/>
    <n v="1411745790"/>
    <b v="0"/>
    <n v="1"/>
    <b v="0"/>
    <x v="7"/>
    <n v="3.9999999999999996E-5"/>
    <n v="1"/>
    <x v="2"/>
    <x v="7"/>
    <x v="619"/>
    <x v="619"/>
  </r>
  <r>
    <n v="620"/>
    <s v="iShopGreen.ca - the green product marketplace (Canceled)"/>
    <s v="iShopGreen.ca is an online marketplace that connects consumers and suppliers with green products &amp; services"/>
    <x v="11"/>
    <x v="452"/>
    <x v="1"/>
    <s v="CA"/>
    <s v="CAD"/>
    <n v="1408986738"/>
    <n v="1405098738"/>
    <b v="0"/>
    <n v="1"/>
    <b v="0"/>
    <x v="7"/>
    <n v="1"/>
    <n v="300"/>
    <x v="2"/>
    <x v="7"/>
    <x v="620"/>
    <x v="620"/>
  </r>
  <r>
    <n v="621"/>
    <s v="We CAN End Police Violence Against Our Dog's (Canceled)"/>
    <s v="Creating a web portal to train law enforcement departments on how to handle dogs and a directory and profile system for our dog's."/>
    <x v="31"/>
    <x v="453"/>
    <x v="1"/>
    <s v="US"/>
    <s v="USD"/>
    <n v="1467934937"/>
    <n v="1465342937"/>
    <b v="0"/>
    <n v="3"/>
    <b v="0"/>
    <x v="7"/>
    <n v="1.044"/>
    <n v="87"/>
    <x v="2"/>
    <x v="7"/>
    <x v="621"/>
    <x v="621"/>
  </r>
  <r>
    <n v="622"/>
    <s v="The Animal Shelter Network website (Canceled)"/>
    <s v="The Animal Shelter Network is a free website for collaboration and communication between animal shelters, rescues and humane societies."/>
    <x v="12"/>
    <x v="454"/>
    <x v="1"/>
    <s v="US"/>
    <s v="USD"/>
    <n v="1467398138"/>
    <n v="1465670138"/>
    <b v="0"/>
    <n v="9"/>
    <b v="0"/>
    <x v="7"/>
    <n v="5.6833333333333336"/>
    <n v="37.888888888888886"/>
    <x v="2"/>
    <x v="7"/>
    <x v="622"/>
    <x v="622"/>
  </r>
  <r>
    <n v="623"/>
    <s v="WheelWolf - Swap and borrow cars with fellow car lovers."/>
    <s v="WheelWolf is a subscription based service connecting car lovers to provide a safe and secure platform for swapping and borrowing cars."/>
    <x v="96"/>
    <x v="117"/>
    <x v="1"/>
    <s v="AU"/>
    <s v="AUD"/>
    <n v="1432771997"/>
    <n v="1430179997"/>
    <b v="0"/>
    <n v="0"/>
    <b v="0"/>
    <x v="7"/>
    <n v="0"/>
    <e v="#DIV/0!"/>
    <x v="2"/>
    <x v="7"/>
    <x v="623"/>
    <x v="623"/>
  </r>
  <r>
    <n v="624"/>
    <s v="NeedSomeLoven.com (Canceled)"/>
    <s v="I am designing a fun, high tech dating website, with over 25 cool features. It is innovate as well as user friendly."/>
    <x v="10"/>
    <x v="117"/>
    <x v="1"/>
    <s v="US"/>
    <s v="USD"/>
    <n v="1431647041"/>
    <n v="1429055041"/>
    <b v="0"/>
    <n v="0"/>
    <b v="0"/>
    <x v="7"/>
    <n v="0"/>
    <e v="#DIV/0!"/>
    <x v="2"/>
    <x v="7"/>
    <x v="624"/>
    <x v="624"/>
  </r>
  <r>
    <n v="625"/>
    <s v="SkyRooms.io Virtual Offices (Canceled)"/>
    <s v="SkyRooms.IO is a social network for business people that actually equips them to do work together. Resume, video conferencing and PM."/>
    <x v="31"/>
    <x v="117"/>
    <x v="1"/>
    <s v="CA"/>
    <s v="CAD"/>
    <n v="1490560177"/>
    <n v="1487971777"/>
    <b v="0"/>
    <n v="0"/>
    <b v="0"/>
    <x v="7"/>
    <n v="0"/>
    <e v="#DIV/0!"/>
    <x v="2"/>
    <x v="7"/>
    <x v="625"/>
    <x v="625"/>
  </r>
  <r>
    <n v="626"/>
    <s v="The Story of Life - Writing tomorrow's history today"/>
    <s v="TSOLife is a revolutionary digital platform that allows users to record a personalized legacy to leave behind for future generations."/>
    <x v="31"/>
    <x v="455"/>
    <x v="1"/>
    <s v="US"/>
    <s v="USD"/>
    <n v="1439644920"/>
    <n v="1436793939"/>
    <b v="0"/>
    <n v="39"/>
    <b v="0"/>
    <x v="7"/>
    <n v="17.380000000000003"/>
    <n v="111.41025641025641"/>
    <x v="2"/>
    <x v="7"/>
    <x v="626"/>
    <x v="626"/>
  </r>
  <r>
    <n v="627"/>
    <s v="Privileged Zone - Premium Social Network (Canceled)"/>
    <s v="Social Network - your new digital social life without ads, monitoring and analyses. Freed from the feeling that every step is followed"/>
    <x v="157"/>
    <x v="456"/>
    <x v="1"/>
    <s v="SE"/>
    <s v="SEK"/>
    <n v="1457996400"/>
    <n v="1452842511"/>
    <b v="0"/>
    <n v="1"/>
    <b v="0"/>
    <x v="7"/>
    <n v="0.02"/>
    <n v="90"/>
    <x v="2"/>
    <x v="7"/>
    <x v="627"/>
    <x v="627"/>
  </r>
  <r>
    <n v="628"/>
    <s v="Website for Firearms Education &amp; Sale of Accessories"/>
    <s v="Funding of website design &amp; materials for education about firearms, firearm safety &amp; firearm related apparel"/>
    <x v="10"/>
    <x v="117"/>
    <x v="1"/>
    <s v="US"/>
    <s v="USD"/>
    <n v="1405269457"/>
    <n v="1402677457"/>
    <b v="0"/>
    <n v="0"/>
    <b v="0"/>
    <x v="7"/>
    <n v="0"/>
    <e v="#DIV/0!"/>
    <x v="2"/>
    <x v="7"/>
    <x v="628"/>
    <x v="628"/>
  </r>
  <r>
    <n v="629"/>
    <s v="Smidlink Fun Ids.....search an Id, then message for free!"/>
    <s v="Global Ids you create for yourself, then the world can connect to you via free online msgs (for Reuniting Lost Property, Dating &amp; more)"/>
    <x v="61"/>
    <x v="457"/>
    <x v="1"/>
    <s v="AU"/>
    <s v="AUD"/>
    <n v="1463239108"/>
    <n v="1460647108"/>
    <b v="0"/>
    <n v="3"/>
    <b v="0"/>
    <x v="7"/>
    <n v="0.17500000000000002"/>
    <n v="116.66666666666667"/>
    <x v="2"/>
    <x v="7"/>
    <x v="629"/>
    <x v="629"/>
  </r>
  <r>
    <n v="630"/>
    <s v="Ecosteader (Canceled)"/>
    <s v="Land development network for an eco-conscious collective. Community portal features ideas on lean design, green building, urban ecology"/>
    <x v="158"/>
    <x v="115"/>
    <x v="1"/>
    <s v="US"/>
    <s v="USD"/>
    <n v="1441516200"/>
    <n v="1438959121"/>
    <b v="0"/>
    <n v="1"/>
    <b v="0"/>
    <x v="7"/>
    <n v="8.3340278356529712E-2"/>
    <n v="10"/>
    <x v="2"/>
    <x v="7"/>
    <x v="630"/>
    <x v="630"/>
  </r>
  <r>
    <n v="631"/>
    <s v="Brevity: A Powerful Online Publishing Software! (Canceled)"/>
    <s v="A Powerful Multimedia-Rich Software that aims at making online publishing very simple."/>
    <x v="63"/>
    <x v="458"/>
    <x v="1"/>
    <s v="CA"/>
    <s v="CAD"/>
    <n v="1464460329"/>
    <n v="1461954729"/>
    <b v="0"/>
    <n v="9"/>
    <b v="0"/>
    <x v="7"/>
    <n v="1.38"/>
    <n v="76.666666666666671"/>
    <x v="2"/>
    <x v="7"/>
    <x v="631"/>
    <x v="631"/>
  </r>
  <r>
    <n v="632"/>
    <s v="UniWherse.com - Bring students future (Canceled)"/>
    <s v="Our goal is to create a system, students can find universities that best match their interests."/>
    <x v="22"/>
    <x v="117"/>
    <x v="1"/>
    <s v="NL"/>
    <s v="EUR"/>
    <n v="1448470165"/>
    <n v="1445874565"/>
    <b v="0"/>
    <n v="0"/>
    <b v="0"/>
    <x v="7"/>
    <n v="0"/>
    <e v="#DIV/0!"/>
    <x v="2"/>
    <x v="7"/>
    <x v="632"/>
    <x v="632"/>
  </r>
  <r>
    <n v="633"/>
    <s v="Uivo-fast,secure emergency contact system for your property"/>
    <s v="Uivo lets police and fire department personnel quickly contact you in the event of an emergency involving your property."/>
    <x v="3"/>
    <x v="459"/>
    <x v="1"/>
    <s v="US"/>
    <s v="USD"/>
    <n v="1466204400"/>
    <n v="1463469062"/>
    <b v="0"/>
    <n v="25"/>
    <b v="0"/>
    <x v="7"/>
    <n v="12.45"/>
    <n v="49.8"/>
    <x v="2"/>
    <x v="7"/>
    <x v="633"/>
    <x v="633"/>
  </r>
  <r>
    <n v="634"/>
    <s v="pitchtograndma (Canceled)"/>
    <s v="We help companies to explain what they do in simple, grandma-would-understand terms."/>
    <x v="10"/>
    <x v="116"/>
    <x v="1"/>
    <s v="US"/>
    <s v="USD"/>
    <n v="1424989029"/>
    <n v="1422397029"/>
    <b v="0"/>
    <n v="1"/>
    <b v="0"/>
    <x v="7"/>
    <n v="0.02"/>
    <n v="1"/>
    <x v="2"/>
    <x v="7"/>
    <x v="634"/>
    <x v="634"/>
  </r>
  <r>
    <n v="635"/>
    <s v="Pleero, A Technology Team Building Website (Canceled)"/>
    <s v="Network used for building technology development teams."/>
    <x v="31"/>
    <x v="369"/>
    <x v="1"/>
    <s v="US"/>
    <s v="USD"/>
    <n v="1428804762"/>
    <n v="1426212762"/>
    <b v="0"/>
    <n v="1"/>
    <b v="0"/>
    <x v="7"/>
    <n v="8.0000000000000002E-3"/>
    <n v="2"/>
    <x v="2"/>
    <x v="7"/>
    <x v="635"/>
    <x v="635"/>
  </r>
  <r>
    <n v="636"/>
    <s v="Keto Advice (Canceled)"/>
    <s v="With no central location for keto knowledge, keto advice will be a community run knowledge base."/>
    <x v="13"/>
    <x v="460"/>
    <x v="1"/>
    <s v="GB"/>
    <s v="GBP"/>
    <n v="1433587620"/>
    <n v="1430996150"/>
    <b v="0"/>
    <n v="1"/>
    <b v="0"/>
    <x v="7"/>
    <n v="0.2"/>
    <n v="4"/>
    <x v="2"/>
    <x v="7"/>
    <x v="636"/>
    <x v="636"/>
  </r>
  <r>
    <n v="637"/>
    <s v="Unique online start up, Art and Technology together (Canceled)"/>
    <s v="It will enable deprived children to make artistic work for selling online/illustrating their work in our exhibitions around the world."/>
    <x v="57"/>
    <x v="117"/>
    <x v="1"/>
    <s v="GB"/>
    <s v="GBP"/>
    <n v="1488063840"/>
    <n v="1485558318"/>
    <b v="0"/>
    <n v="0"/>
    <b v="0"/>
    <x v="7"/>
    <n v="0"/>
    <e v="#DIV/0!"/>
    <x v="2"/>
    <x v="7"/>
    <x v="637"/>
    <x v="637"/>
  </r>
  <r>
    <n v="638"/>
    <s v="W (Canceled)"/>
    <s v="O0"/>
    <x v="61"/>
    <x v="461"/>
    <x v="1"/>
    <s v="DE"/>
    <s v="EUR"/>
    <n v="1490447662"/>
    <n v="1485267262"/>
    <b v="0"/>
    <n v="6"/>
    <b v="0"/>
    <x v="7"/>
    <n v="9.0000000000000011E-3"/>
    <n v="3"/>
    <x v="2"/>
    <x v="7"/>
    <x v="638"/>
    <x v="638"/>
  </r>
  <r>
    <n v="639"/>
    <s v="Kids Educational Social Media Site (Canceled)"/>
    <s v="Development of a Safe and Educational Social Media site for kids."/>
    <x v="80"/>
    <x v="116"/>
    <x v="1"/>
    <s v="US"/>
    <s v="USD"/>
    <n v="1413208795"/>
    <n v="1408024795"/>
    <b v="0"/>
    <n v="1"/>
    <b v="0"/>
    <x v="7"/>
    <n v="9.9999999999999991E-5"/>
    <n v="1"/>
    <x v="2"/>
    <x v="7"/>
    <x v="639"/>
    <x v="639"/>
  </r>
  <r>
    <n v="640"/>
    <s v="Carbon mini bikes / race / MTB / FAT ~ Carbon tow placement"/>
    <s v="Mountain, fat and race bikes made from high grade aero carbon fibers by tow placement and tow folding technology (no fibres cutting)."/>
    <x v="159"/>
    <x v="462"/>
    <x v="0"/>
    <s v="FR"/>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x v="79"/>
    <x v="463"/>
    <x v="0"/>
    <s v="US"/>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x v="22"/>
    <x v="464"/>
    <x v="0"/>
    <s v="DE"/>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x v="31"/>
    <x v="465"/>
    <x v="0"/>
    <s v="US"/>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x v="31"/>
    <x v="466"/>
    <x v="0"/>
    <s v="US"/>
    <s v="USD"/>
    <n v="1414544400"/>
    <n v="1410883139"/>
    <b v="0"/>
    <n v="1021"/>
    <b v="1"/>
    <x v="8"/>
    <n v="300.11791999999997"/>
    <n v="73.486268364348675"/>
    <x v="2"/>
    <x v="8"/>
    <x v="644"/>
    <x v="644"/>
  </r>
  <r>
    <n v="645"/>
    <s v="Carbon Fiber Collar Stays"/>
    <s v="Ever wanted to own something made out of carbon fiber? Now you can!"/>
    <x v="13"/>
    <x v="467"/>
    <x v="0"/>
    <s v="US"/>
    <s v="USD"/>
    <n v="1470962274"/>
    <n v="1468370274"/>
    <b v="0"/>
    <n v="237"/>
    <b v="1"/>
    <x v="8"/>
    <n v="278.7"/>
    <n v="23.518987341772153"/>
    <x v="2"/>
    <x v="8"/>
    <x v="645"/>
    <x v="645"/>
  </r>
  <r>
    <n v="646"/>
    <s v="Body Armor - The Super Female Police Officer of the Future!!"/>
    <s v="Small town police forces don't always have the resources to provide for the unique needs of female officers and their body armor."/>
    <x v="134"/>
    <x v="468"/>
    <x v="0"/>
    <s v="US"/>
    <s v="USD"/>
    <n v="1407788867"/>
    <n v="1405196867"/>
    <b v="0"/>
    <n v="27"/>
    <b v="1"/>
    <x v="8"/>
    <n v="131.87625"/>
    <n v="39.074444444444445"/>
    <x v="2"/>
    <x v="8"/>
    <x v="646"/>
    <x v="646"/>
  </r>
  <r>
    <n v="647"/>
    <s v="Silver anti-radiation underwear. Keep body cool in summer"/>
    <s v="Wengash Silver underwear: 100% pure silver. Block cell phone, wifi and microwave radiation, protect your reproductive organs and sperm"/>
    <x v="13"/>
    <x v="469"/>
    <x v="0"/>
    <s v="CA"/>
    <s v="CAD"/>
    <n v="1458235549"/>
    <n v="1455647149"/>
    <b v="0"/>
    <n v="17"/>
    <b v="1"/>
    <x v="8"/>
    <n v="107.05"/>
    <n v="125.94117647058823"/>
    <x v="2"/>
    <x v="8"/>
    <x v="647"/>
    <x v="647"/>
  </r>
  <r>
    <n v="648"/>
    <s v="Audio Jacket"/>
    <s v="Get ready for the next product that you canâ€™t live without"/>
    <x v="19"/>
    <x v="470"/>
    <x v="0"/>
    <s v="US"/>
    <s v="USD"/>
    <n v="1413304708"/>
    <n v="1410280708"/>
    <b v="0"/>
    <n v="27"/>
    <b v="1"/>
    <x v="8"/>
    <n v="126.82285714285715"/>
    <n v="1644"/>
    <x v="2"/>
    <x v="8"/>
    <x v="648"/>
    <x v="648"/>
  </r>
  <r>
    <n v="649"/>
    <s v="VIVO Solar Bag"/>
    <s v="A backpack with a built in solar panel to charge any USB device. Includes removable battery pack, USB cable, and 7 different adapters!"/>
    <x v="30"/>
    <x v="471"/>
    <x v="0"/>
    <s v="US"/>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x v="15"/>
    <x v="472"/>
    <x v="0"/>
    <s v="US"/>
    <s v="USD"/>
    <n v="1418953984"/>
    <n v="1413766384"/>
    <b v="0"/>
    <n v="48"/>
    <b v="1"/>
    <x v="8"/>
    <n v="112.4"/>
    <n v="35.125"/>
    <x v="2"/>
    <x v="8"/>
    <x v="650"/>
    <x v="650"/>
  </r>
  <r>
    <n v="651"/>
    <s v="Pacha's Pajamas: Award-Winning Healthy Kids Entertainment!"/>
    <s v="Pacha's Pajamas is an epic story told through books, music, videos and now augmented PJs that's uplifting kids everywhere!"/>
    <x v="31"/>
    <x v="473"/>
    <x v="0"/>
    <s v="US"/>
    <s v="USD"/>
    <n v="1418430311"/>
    <n v="1415838311"/>
    <b v="0"/>
    <n v="105"/>
    <b v="1"/>
    <x v="8"/>
    <n v="100.52799999999999"/>
    <n v="239.35238095238094"/>
    <x v="2"/>
    <x v="8"/>
    <x v="651"/>
    <x v="651"/>
  </r>
  <r>
    <n v="652"/>
    <s v="The Zossom Phone Case"/>
    <s v="Zossom is a smart phone case with a strap. Forget the days of shattered screens and scratches. The Zossom case keeps your phone safe."/>
    <x v="9"/>
    <x v="474"/>
    <x v="0"/>
    <s v="US"/>
    <s v="USD"/>
    <n v="1480613650"/>
    <n v="1478018050"/>
    <b v="0"/>
    <n v="28"/>
    <b v="1"/>
    <x v="8"/>
    <n v="100.46666666666665"/>
    <n v="107.64285714285714"/>
    <x v="2"/>
    <x v="8"/>
    <x v="652"/>
    <x v="652"/>
  </r>
  <r>
    <n v="653"/>
    <s v="Wearsafe: Wearable technology on a mission to save lives"/>
    <s v="Wearsafe: connect with the press of a wearable button, keeping you safer wherever you are and more secure in whatever youâ€™re doing."/>
    <x v="96"/>
    <x v="475"/>
    <x v="0"/>
    <s v="US"/>
    <s v="USD"/>
    <n v="1440082240"/>
    <n v="1436885440"/>
    <b v="0"/>
    <n v="1107"/>
    <b v="1"/>
    <x v="8"/>
    <n v="141.446"/>
    <n v="95.830623306233065"/>
    <x v="2"/>
    <x v="8"/>
    <x v="653"/>
    <x v="653"/>
  </r>
  <r>
    <n v="654"/>
    <s v="TRASENSE MOVEMENT: The Smartest Daily Tracker for Under $30"/>
    <s v="The MOVEMENT delivers the same tracking functions as the industry leaders at a fraction of the cost. SUPPORT our Project Today."/>
    <x v="14"/>
    <x v="476"/>
    <x v="0"/>
    <s v="US"/>
    <s v="USD"/>
    <n v="1436396313"/>
    <n v="1433804313"/>
    <b v="0"/>
    <n v="1013"/>
    <b v="1"/>
    <x v="8"/>
    <n v="267.29166666666669"/>
    <n v="31.663376110562684"/>
    <x v="2"/>
    <x v="8"/>
    <x v="654"/>
    <x v="654"/>
  </r>
  <r>
    <n v="655"/>
    <s v="Spark: The Watch That Keeps You Awake"/>
    <s v="Meet Spark: The friendly companion that helps you stay awake during the day. Re-released with new features!"/>
    <x v="6"/>
    <x v="477"/>
    <x v="0"/>
    <s v="US"/>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x v="10"/>
    <x v="478"/>
    <x v="0"/>
    <s v="US"/>
    <s v="USD"/>
    <n v="1460917119"/>
    <n v="1455736719"/>
    <b v="0"/>
    <n v="87"/>
    <b v="1"/>
    <x v="8"/>
    <n v="213.56"/>
    <n v="122.73563218390805"/>
    <x v="2"/>
    <x v="8"/>
    <x v="656"/>
    <x v="656"/>
  </r>
  <r>
    <n v="657"/>
    <s v="Shine: first App control Laser Light Bluetooth Headphones"/>
    <s v="Be more than stylish, be visible. Reflect what youâ€™re hearing/feeling in 24 customizable glowing colors with these laser based earbuds."/>
    <x v="36"/>
    <x v="479"/>
    <x v="0"/>
    <s v="US"/>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x v="160"/>
    <x v="480"/>
    <x v="0"/>
    <s v="US"/>
    <s v="USD"/>
    <n v="1437933600"/>
    <n v="1435117889"/>
    <b v="0"/>
    <n v="276"/>
    <b v="1"/>
    <x v="8"/>
    <n v="104.46206037108834"/>
    <n v="109.33695652173913"/>
    <x v="2"/>
    <x v="8"/>
    <x v="658"/>
    <x v="658"/>
  </r>
  <r>
    <n v="659"/>
    <s v="Lulu Watch Designs - Apple Watch"/>
    <s v="Sync up your lifestyle"/>
    <x v="9"/>
    <x v="481"/>
    <x v="0"/>
    <s v="US"/>
    <s v="USD"/>
    <n v="1440339295"/>
    <n v="1437747295"/>
    <b v="0"/>
    <n v="21"/>
    <b v="1"/>
    <x v="8"/>
    <n v="100.56666666666668"/>
    <n v="143.66666666666666"/>
    <x v="2"/>
    <x v="8"/>
    <x v="659"/>
    <x v="659"/>
  </r>
  <r>
    <n v="660"/>
    <s v="ProfileMyRun:  Run the Right Way, Run the Natural Way"/>
    <s v="A revolutionary way to bring running science to everyday people and help runners of all levels achieve a more natural and enjoyable run"/>
    <x v="63"/>
    <x v="482"/>
    <x v="2"/>
    <s v="US"/>
    <s v="USD"/>
    <n v="1415558879"/>
    <n v="1412963279"/>
    <b v="0"/>
    <n v="18"/>
    <b v="0"/>
    <x v="8"/>
    <n v="3.0579999999999998"/>
    <n v="84.944444444444443"/>
    <x v="2"/>
    <x v="8"/>
    <x v="660"/>
    <x v="660"/>
  </r>
  <r>
    <n v="661"/>
    <s v="AirString"/>
    <s v="AirString keeps your AirPods from getting lost by keeping the pair together with a  durable and premium quality string."/>
    <x v="3"/>
    <x v="483"/>
    <x v="2"/>
    <s v="US"/>
    <s v="USD"/>
    <n v="1477236559"/>
    <n v="1474644559"/>
    <b v="0"/>
    <n v="9"/>
    <b v="0"/>
    <x v="8"/>
    <n v="0.95"/>
    <n v="10.555555555555555"/>
    <x v="2"/>
    <x v="8"/>
    <x v="661"/>
    <x v="661"/>
  </r>
  <r>
    <n v="662"/>
    <s v="LW - the cool luminescent band with a watch"/>
    <s v="A stylish, durable safety light band on your wrist or ankle holds a watch or another modular accessory."/>
    <x v="130"/>
    <x v="484"/>
    <x v="2"/>
    <s v="US"/>
    <s v="USD"/>
    <n v="1421404247"/>
    <n v="1418812247"/>
    <b v="0"/>
    <n v="4"/>
    <b v="0"/>
    <x v="8"/>
    <n v="0.4"/>
    <n v="39"/>
    <x v="2"/>
    <x v="8"/>
    <x v="662"/>
    <x v="662"/>
  </r>
  <r>
    <n v="663"/>
    <s v="MouseFighter invisible AIR mouse"/>
    <s v="Imagine a mouse that automatically moves your pointer to where your head is facing. Its an air mouse hidden inside a standard headset."/>
    <x v="61"/>
    <x v="485"/>
    <x v="2"/>
    <s v="DK"/>
    <s v="DKK"/>
    <n v="1437250456"/>
    <n v="1434658456"/>
    <b v="0"/>
    <n v="7"/>
    <b v="0"/>
    <x v="8"/>
    <n v="0.35000000000000003"/>
    <n v="100"/>
    <x v="2"/>
    <x v="8"/>
    <x v="663"/>
    <x v="663"/>
  </r>
  <r>
    <n v="664"/>
    <s v="Oregon Babyâ„¢ Diapers"/>
    <s v="Save Oregon Babyâ„¢ Diapers, a handmade business, run by awesome moms in Southern Oregon, from permanently closing!"/>
    <x v="14"/>
    <x v="486"/>
    <x v="2"/>
    <s v="US"/>
    <s v="USD"/>
    <n v="1428940775"/>
    <n v="1426348775"/>
    <b v="0"/>
    <n v="29"/>
    <b v="0"/>
    <x v="8"/>
    <n v="7.5333333333333332"/>
    <n v="31.172413793103448"/>
    <x v="2"/>
    <x v="8"/>
    <x v="664"/>
    <x v="664"/>
  </r>
  <r>
    <n v="665"/>
    <s v="CulBox , Open Source Wearable Smart Watch for Arduino"/>
    <s v="Culbox is an Open Source Wrist Watch for Arduino with built in Bluetooth and bunch of Hi-Tech sensors and tons of features for Makers"/>
    <x v="3"/>
    <x v="487"/>
    <x v="2"/>
    <s v="US"/>
    <s v="USD"/>
    <n v="1484327061"/>
    <n v="1479143061"/>
    <b v="0"/>
    <n v="12"/>
    <b v="0"/>
    <x v="8"/>
    <n v="18.64"/>
    <n v="155.33333333333334"/>
    <x v="2"/>
    <x v="8"/>
    <x v="665"/>
    <x v="665"/>
  </r>
  <r>
    <n v="666"/>
    <s v="Ducky Diapers"/>
    <s v="Have you ever dreamed of having a pet duckling, but concerned about all the pooping, here is a a solution to help solve that issue."/>
    <x v="61"/>
    <x v="138"/>
    <x v="2"/>
    <s v="US"/>
    <s v="USD"/>
    <n v="1408305498"/>
    <n v="1405713498"/>
    <b v="0"/>
    <n v="4"/>
    <b v="0"/>
    <x v="8"/>
    <n v="4.0000000000000001E-3"/>
    <n v="2"/>
    <x v="2"/>
    <x v="8"/>
    <x v="666"/>
    <x v="666"/>
  </r>
  <r>
    <n v="667"/>
    <s v="Ubivade - Vibrating navigation belt"/>
    <s v="The first navigation system, usable by each means of transport, that will take you wherever you want without thinking about the route."/>
    <x v="63"/>
    <x v="488"/>
    <x v="2"/>
    <s v="IT"/>
    <s v="EUR"/>
    <n v="1477731463"/>
    <n v="1474275463"/>
    <b v="0"/>
    <n v="28"/>
    <b v="0"/>
    <x v="8"/>
    <n v="10.02"/>
    <n v="178.92857142857142"/>
    <x v="2"/>
    <x v="8"/>
    <x v="667"/>
    <x v="667"/>
  </r>
  <r>
    <n v="668"/>
    <s v="Iplace itâ„¢ : The Phone Holding RFID Blocking Card Holder"/>
    <s v="A card holding companion to your phone that acts as a placing device for all your devices.  Grips to any material too."/>
    <x v="36"/>
    <x v="344"/>
    <x v="2"/>
    <s v="US"/>
    <s v="USD"/>
    <n v="1431374222"/>
    <n v="1427486222"/>
    <b v="0"/>
    <n v="25"/>
    <b v="0"/>
    <x v="8"/>
    <n v="4.5600000000000005"/>
    <n v="27.36"/>
    <x v="2"/>
    <x v="8"/>
    <x v="668"/>
    <x v="668"/>
  </r>
  <r>
    <n v="669"/>
    <s v="Christian DiLusso Watches"/>
    <s v="Beautiful automatic watches, made for every moment._x000a_Sports, business, casual.....it fits every moment of your life."/>
    <x v="61"/>
    <x v="489"/>
    <x v="2"/>
    <s v="SE"/>
    <s v="SEK"/>
    <n v="1467817258"/>
    <n v="1465225258"/>
    <b v="0"/>
    <n v="28"/>
    <b v="0"/>
    <x v="8"/>
    <n v="21.5075"/>
    <n v="1536.25"/>
    <x v="2"/>
    <x v="8"/>
    <x v="669"/>
    <x v="669"/>
  </r>
  <r>
    <n v="670"/>
    <s v="FINCLIP, the easiest way to don/doff your scuba diving fins"/>
    <s v="FINCLIP, the revolutionary scuba diving accessory that when attached to your fins makes getting them on the simplest thing in the world"/>
    <x v="161"/>
    <x v="490"/>
    <x v="2"/>
    <s v="IT"/>
    <s v="EUR"/>
    <n v="1466323800"/>
    <n v="1463418120"/>
    <b v="0"/>
    <n v="310"/>
    <b v="0"/>
    <x v="8"/>
    <n v="29.276666666666667"/>
    <n v="84.99677419354839"/>
    <x v="2"/>
    <x v="8"/>
    <x v="670"/>
    <x v="670"/>
  </r>
  <r>
    <n v="671"/>
    <s v="SmoothEye - Accurately Test Your Alertness and Focus Level"/>
    <s v="SmoothEye tracks eye movements to accurately measure alertness and focus level, allowing you to easily and reliably test your brain."/>
    <x v="11"/>
    <x v="491"/>
    <x v="2"/>
    <s v="US"/>
    <s v="USD"/>
    <n v="1421208000"/>
    <n v="1418315852"/>
    <b v="0"/>
    <n v="15"/>
    <b v="0"/>
    <x v="8"/>
    <n v="39.426666666666662"/>
    <n v="788.5333333333333"/>
    <x v="2"/>
    <x v="8"/>
    <x v="671"/>
    <x v="671"/>
  </r>
  <r>
    <n v="672"/>
    <s v="youWare  |  A digital ID for the real world"/>
    <s v="Fashion accessories used to instantly link with people you meet and exchange contact info, money, documents, media and so much more."/>
    <x v="63"/>
    <x v="492"/>
    <x v="2"/>
    <s v="US"/>
    <s v="USD"/>
    <n v="1420088340"/>
    <n v="1417410964"/>
    <b v="0"/>
    <n v="215"/>
    <b v="0"/>
    <x v="8"/>
    <n v="21.628"/>
    <n v="50.29767441860465"/>
    <x v="2"/>
    <x v="8"/>
    <x v="672"/>
    <x v="672"/>
  </r>
  <r>
    <n v="673"/>
    <s v="HORIZON: LIFE ENHANCED GLASSWARE"/>
    <s v="Will assist the deaf to have better communication and safety through the use of LCD glassware with audio &amp; sensory components."/>
    <x v="57"/>
    <x v="82"/>
    <x v="2"/>
    <s v="US"/>
    <s v="USD"/>
    <n v="1409602217"/>
    <n v="1405714217"/>
    <b v="0"/>
    <n v="3"/>
    <b v="0"/>
    <x v="8"/>
    <n v="0.20500000000000002"/>
    <n v="68.333333333333329"/>
    <x v="2"/>
    <x v="8"/>
    <x v="673"/>
    <x v="673"/>
  </r>
  <r>
    <n v="674"/>
    <s v="Something To Wear For Hearing Sounds By Feeling Vibrations"/>
    <s v="Listen to sounds by feeling an array of vibrational patterns against your body."/>
    <x v="63"/>
    <x v="493"/>
    <x v="2"/>
    <s v="US"/>
    <s v="USD"/>
    <n v="1407811627"/>
    <n v="1402627627"/>
    <b v="0"/>
    <n v="2"/>
    <b v="0"/>
    <x v="8"/>
    <n v="0.03"/>
    <n v="7.5"/>
    <x v="2"/>
    <x v="8"/>
    <x v="674"/>
    <x v="674"/>
  </r>
  <r>
    <n v="675"/>
    <s v="How to Make Innovative Apple Watch Apps with WatchKit"/>
    <s v="24+ hour online class in WatchKit development from an expert iOS developer and instructor via unconventional, innovative projects."/>
    <x v="12"/>
    <x v="494"/>
    <x v="2"/>
    <s v="US"/>
    <s v="USD"/>
    <n v="1420095540"/>
    <n v="1417558804"/>
    <b v="0"/>
    <n v="26"/>
    <b v="0"/>
    <x v="8"/>
    <n v="14.85"/>
    <n v="34.269230769230766"/>
    <x v="2"/>
    <x v="8"/>
    <x v="675"/>
    <x v="675"/>
  </r>
  <r>
    <n v="676"/>
    <s v="NapTime: the first baby monitor that takes care of parents"/>
    <s v="Having a baby or looking for the perfect gift for a baby shower?_x000a_Discover NapTime, a silent baby monitor that improves your sleep."/>
    <x v="57"/>
    <x v="495"/>
    <x v="2"/>
    <s v="CA"/>
    <s v="CAD"/>
    <n v="1423333581"/>
    <n v="1420741581"/>
    <b v="0"/>
    <n v="24"/>
    <b v="0"/>
    <x v="8"/>
    <n v="1.4710000000000001"/>
    <n v="61.291666666666664"/>
    <x v="2"/>
    <x v="8"/>
    <x v="676"/>
    <x v="676"/>
  </r>
  <r>
    <n v="677"/>
    <s v="World's first Heated Jacket managed by Smartphone"/>
    <s v="Sinapsi is the first heated jacket designed in Italy._x000a_Now you can manage your jacket by smartphone. Power bank 5/x Charger included."/>
    <x v="63"/>
    <x v="496"/>
    <x v="2"/>
    <s v="IT"/>
    <s v="EUR"/>
    <n v="1467106895"/>
    <n v="1463218895"/>
    <b v="0"/>
    <n v="96"/>
    <b v="0"/>
    <x v="8"/>
    <n v="25.584"/>
    <n v="133.25"/>
    <x v="2"/>
    <x v="8"/>
    <x v="677"/>
    <x v="677"/>
  </r>
  <r>
    <n v="678"/>
    <s v="World's Smallest Mp3 Player Earpiece Bible - Ohura Project"/>
    <s v="For the isolated rice farmer. For the 14-hour taxi driver. This tiny MP3 player has the entire New Testament Bible... in their language"/>
    <x v="88"/>
    <x v="497"/>
    <x v="2"/>
    <s v="US"/>
    <s v="USD"/>
    <n v="1463821338"/>
    <n v="1461229338"/>
    <b v="0"/>
    <n v="17"/>
    <b v="0"/>
    <x v="8"/>
    <n v="3.8206896551724134"/>
    <n v="65.17647058823529"/>
    <x v="2"/>
    <x v="8"/>
    <x v="678"/>
    <x v="678"/>
  </r>
  <r>
    <n v="679"/>
    <s v="Monolith Posture Coach"/>
    <s v="World's first bio-feedback posture device for your entire back. Trains back, neck, thoracic &amp; ab segments by using only 30 min/day."/>
    <x v="162"/>
    <x v="498"/>
    <x v="2"/>
    <s v="US"/>
    <s v="USD"/>
    <n v="1472920909"/>
    <n v="1467736909"/>
    <b v="0"/>
    <n v="94"/>
    <b v="0"/>
    <x v="8"/>
    <n v="15.485964912280703"/>
    <n v="93.90425531914893"/>
    <x v="2"/>
    <x v="8"/>
    <x v="679"/>
    <x v="679"/>
  </r>
  <r>
    <n v="680"/>
    <s v="PosturePulse: The posture sensor worn on your waist or chair"/>
    <s v="A simple, vibrating belt that trains your muscles to maintain the correct posture, providing more confidence and higher energy levels."/>
    <x v="96"/>
    <x v="499"/>
    <x v="2"/>
    <s v="US"/>
    <s v="USD"/>
    <n v="1410955331"/>
    <n v="1407931331"/>
    <b v="0"/>
    <n v="129"/>
    <b v="0"/>
    <x v="8"/>
    <n v="25.912000000000003"/>
    <n v="150.65116279069767"/>
    <x v="2"/>
    <x v="8"/>
    <x v="680"/>
    <x v="680"/>
  </r>
  <r>
    <n v="681"/>
    <s v="D-Pro Athletic Headband with Carbon Fiber"/>
    <s v="The D-Pro is a lightweight, moisture-wicking headband with a padded carbon fiber insert that reduces the risk of head injury in sports."/>
    <x v="30"/>
    <x v="116"/>
    <x v="2"/>
    <s v="US"/>
    <s v="USD"/>
    <n v="1477509604"/>
    <n v="1474917604"/>
    <b v="0"/>
    <n v="1"/>
    <b v="0"/>
    <x v="8"/>
    <n v="0.04"/>
    <n v="1"/>
    <x v="2"/>
    <x v="8"/>
    <x v="681"/>
    <x v="681"/>
  </r>
  <r>
    <n v="682"/>
    <s v="Deception Belt"/>
    <s v="The Deception Belt is an innovative belt with app capability, designed to assist any user gain control over their appetite."/>
    <x v="63"/>
    <x v="500"/>
    <x v="2"/>
    <s v="US"/>
    <s v="USD"/>
    <n v="1489512122"/>
    <n v="1486923722"/>
    <b v="0"/>
    <n v="4"/>
    <b v="0"/>
    <x v="8"/>
    <n v="0.106"/>
    <n v="13.25"/>
    <x v="2"/>
    <x v="8"/>
    <x v="682"/>
    <x v="682"/>
  </r>
  <r>
    <n v="683"/>
    <s v="Mist Buddy Hydration/Misting Backpack"/>
    <s v="Mist Buddy is a remote controlled misting system, powered by a rechargeable battery with misting/sipping tip for complete coolness."/>
    <x v="19"/>
    <x v="501"/>
    <x v="2"/>
    <s v="US"/>
    <s v="USD"/>
    <n v="1477949764"/>
    <n v="1474493764"/>
    <b v="0"/>
    <n v="3"/>
    <b v="0"/>
    <x v="8"/>
    <n v="0.85142857142857142"/>
    <n v="99.333333333333329"/>
    <x v="2"/>
    <x v="8"/>
    <x v="683"/>
    <x v="683"/>
  </r>
  <r>
    <n v="684"/>
    <s v="Arcus Motion Analyzer | The Versatile Smart Ring"/>
    <s v="Arcus gives your fingers super powers."/>
    <x v="163"/>
    <x v="502"/>
    <x v="2"/>
    <s v="US"/>
    <s v="USD"/>
    <n v="1406257200"/>
    <n v="1403176891"/>
    <b v="0"/>
    <n v="135"/>
    <b v="0"/>
    <x v="8"/>
    <n v="7.4837500000000006"/>
    <n v="177.39259259259259"/>
    <x v="2"/>
    <x v="8"/>
    <x v="684"/>
    <x v="684"/>
  </r>
  <r>
    <n v="685"/>
    <s v="Nomadica All purpose backpack with battery"/>
    <s v="PowerPack is an efficient and affordable backpack with a lithium-ion charger for all electronic devices offering charges on the go!"/>
    <x v="13"/>
    <x v="503"/>
    <x v="2"/>
    <s v="US"/>
    <s v="USD"/>
    <n v="1421095672"/>
    <n v="1417207672"/>
    <b v="0"/>
    <n v="10"/>
    <b v="0"/>
    <x v="8"/>
    <n v="27.650000000000002"/>
    <n v="55.3"/>
    <x v="2"/>
    <x v="8"/>
    <x v="685"/>
    <x v="685"/>
  </r>
  <r>
    <n v="686"/>
    <s v="Vivi di Cuore - Heart Rate Watch"/>
    <s v="La tua giornata sportiva monitorata nel tuo polso??!!!_x000a_Rendiamolo possibile... VIVI DI CUORE --- All MADE in ITALY"/>
    <x v="69"/>
    <x v="117"/>
    <x v="2"/>
    <s v="IT"/>
    <s v="EUR"/>
    <n v="1438618170"/>
    <n v="1436026170"/>
    <b v="0"/>
    <n v="0"/>
    <b v="0"/>
    <x v="8"/>
    <n v="0"/>
    <e v="#DIV/0!"/>
    <x v="2"/>
    <x v="8"/>
    <x v="686"/>
    <x v="686"/>
  </r>
  <r>
    <n v="687"/>
    <s v="Power Go: Cargador Solar para Dispositivos MÃ³viles"/>
    <s v="Power Go es una linea de cargadores solares para dispositivos mÃ³viles, amigables con el medio ambiente y de bajo costo."/>
    <x v="57"/>
    <x v="504"/>
    <x v="2"/>
    <s v="MX"/>
    <s v="MXN"/>
    <n v="1486317653"/>
    <n v="1481133653"/>
    <b v="0"/>
    <n v="6"/>
    <b v="0"/>
    <x v="8"/>
    <n v="3.55"/>
    <n v="591.66666666666663"/>
    <x v="2"/>
    <x v="8"/>
    <x v="687"/>
    <x v="687"/>
  </r>
  <r>
    <n v="688"/>
    <s v="The Most Advanced Dress Shirt- EVER!!"/>
    <s v="Removable collars and cuffs along with hidden underarm designs that prevent embarrassing and stubborn stains. What does YOUR shirt do?"/>
    <x v="22"/>
    <x v="505"/>
    <x v="2"/>
    <s v="US"/>
    <s v="USD"/>
    <n v="1444876253"/>
    <n v="1442284253"/>
    <b v="0"/>
    <n v="36"/>
    <b v="0"/>
    <x v="8"/>
    <n v="72.989999999999995"/>
    <n v="405.5"/>
    <x v="2"/>
    <x v="8"/>
    <x v="688"/>
    <x v="688"/>
  </r>
  <r>
    <n v="689"/>
    <s v="Lifeclock One: The Escape from New York Inspired Smartwatch"/>
    <s v="The Lifeclock One is an officially licensed, supercharged version of Snake Plisskenâ€™s countdown watch from Escape from New York."/>
    <x v="61"/>
    <x v="506"/>
    <x v="2"/>
    <s v="US"/>
    <s v="USD"/>
    <n v="1481173140"/>
    <n v="1478016097"/>
    <b v="0"/>
    <n v="336"/>
    <b v="0"/>
    <x v="8"/>
    <n v="57.648750000000007"/>
    <n v="343.14732142857144"/>
    <x v="2"/>
    <x v="8"/>
    <x v="689"/>
    <x v="689"/>
  </r>
  <r>
    <n v="690"/>
    <s v="BLOXSHIELD"/>
    <s v="A radiation shield for your fitness tracker, smartwatch or other wearable smart device"/>
    <x v="22"/>
    <x v="507"/>
    <x v="2"/>
    <s v="US"/>
    <s v="USD"/>
    <n v="1473400800"/>
    <n v="1469718841"/>
    <b v="0"/>
    <n v="34"/>
    <b v="0"/>
    <x v="8"/>
    <n v="12.34"/>
    <n v="72.588235294117652"/>
    <x v="2"/>
    <x v="8"/>
    <x v="690"/>
    <x v="690"/>
  </r>
  <r>
    <n v="691"/>
    <s v="ShapeCase - Colorful Apple Watch Bumpers"/>
    <s v="Personalizing your Apple Watch has never been easier. Ten different colors to match any lifestyle. Time is precious, protect it."/>
    <x v="63"/>
    <x v="92"/>
    <x v="2"/>
    <s v="US"/>
    <s v="USD"/>
    <n v="1435711246"/>
    <n v="1433292046"/>
    <b v="0"/>
    <n v="10"/>
    <b v="0"/>
    <x v="8"/>
    <n v="0.52"/>
    <n v="26"/>
    <x v="2"/>
    <x v="8"/>
    <x v="691"/>
    <x v="691"/>
  </r>
  <r>
    <n v="692"/>
    <s v="Signum Indicators by Brighter Indication"/>
    <s v="A revolutionary, cycling safety device is born! Signum indicators close the communication gap between cyclists and other road users."/>
    <x v="22"/>
    <x v="508"/>
    <x v="2"/>
    <s v="GB"/>
    <s v="GBP"/>
    <n v="1482397263"/>
    <n v="1479805263"/>
    <b v="0"/>
    <n v="201"/>
    <b v="0"/>
    <x v="8"/>
    <n v="6.5299999999999994"/>
    <n v="6.4975124378109452"/>
    <x v="2"/>
    <x v="8"/>
    <x v="692"/>
    <x v="692"/>
  </r>
  <r>
    <n v="693"/>
    <s v="Prana: Wearable for Breathing and Posture"/>
    <s v="Prana is the first wearable combining breath and posture tracking to make your sitting time count."/>
    <x v="57"/>
    <x v="509"/>
    <x v="2"/>
    <s v="US"/>
    <s v="USD"/>
    <n v="1430421827"/>
    <n v="1427829827"/>
    <b v="0"/>
    <n v="296"/>
    <b v="0"/>
    <x v="8"/>
    <n v="35.338000000000001"/>
    <n v="119.38513513513513"/>
    <x v="2"/>
    <x v="8"/>
    <x v="693"/>
    <x v="693"/>
  </r>
  <r>
    <n v="694"/>
    <s v="Airlock bike helmet"/>
    <s v="You can control how much air enters the helmet by opening or closing the vents. This is very useful in bad weather, or for competition."/>
    <x v="60"/>
    <x v="510"/>
    <x v="2"/>
    <s v="US"/>
    <s v="USD"/>
    <n v="1485964559"/>
    <n v="1483372559"/>
    <b v="0"/>
    <n v="7"/>
    <b v="0"/>
    <x v="8"/>
    <n v="0.39333333333333331"/>
    <n v="84.285714285714292"/>
    <x v="2"/>
    <x v="8"/>
    <x v="694"/>
    <x v="694"/>
  </r>
  <r>
    <n v="695"/>
    <s v="mini air- personal air conditioner"/>
    <s v="Unique small wearable personal air conditioning device that provides the user a 10-15 degree environmental difference on his person."/>
    <x v="127"/>
    <x v="69"/>
    <x v="2"/>
    <s v="US"/>
    <s v="USD"/>
    <n v="1414758620"/>
    <n v="1412166620"/>
    <b v="0"/>
    <n v="7"/>
    <b v="0"/>
    <x v="8"/>
    <n v="1.06"/>
    <n v="90.857142857142861"/>
    <x v="2"/>
    <x v="8"/>
    <x v="695"/>
    <x v="695"/>
  </r>
  <r>
    <n v="696"/>
    <s v="trustee"/>
    <s v="Show your fidelity by wearing the Trustee rings! Show where you are (at)!"/>
    <x v="164"/>
    <x v="116"/>
    <x v="2"/>
    <s v="NL"/>
    <s v="EUR"/>
    <n v="1406326502"/>
    <n v="1403734502"/>
    <b v="0"/>
    <n v="1"/>
    <b v="0"/>
    <x v="8"/>
    <n v="5.7142857142857147E-4"/>
    <n v="1"/>
    <x v="2"/>
    <x v="8"/>
    <x v="696"/>
    <x v="696"/>
  </r>
  <r>
    <n v="697"/>
    <s v="VR Lens Lab - Prescription Lenses for Virtual Reality HMDs"/>
    <s v="Glasses, not for you but your virtual reality headset. Prescription lens adapters, lenses and more to make your VR experiences better."/>
    <x v="10"/>
    <x v="511"/>
    <x v="2"/>
    <s v="DE"/>
    <s v="EUR"/>
    <n v="1454502789"/>
    <n v="1453206789"/>
    <b v="0"/>
    <n v="114"/>
    <b v="0"/>
    <x v="8"/>
    <n v="46.379999999999995"/>
    <n v="20.342105263157894"/>
    <x v="2"/>
    <x v="8"/>
    <x v="697"/>
    <x v="697"/>
  </r>
  <r>
    <n v="698"/>
    <s v="3D Xray Vision. State of the Art. Free for Everyone*."/>
    <s v="The first 3D Xray Vision Instrument FREE* for researchers, scientists, entrepreneurs, developers, educators, artists, and explorers."/>
    <x v="57"/>
    <x v="512"/>
    <x v="2"/>
    <s v="US"/>
    <s v="USD"/>
    <n v="1411005600"/>
    <n v="1408141245"/>
    <b v="0"/>
    <n v="29"/>
    <b v="0"/>
    <x v="8"/>
    <n v="15.39"/>
    <n v="530.68965517241384"/>
    <x v="2"/>
    <x v="8"/>
    <x v="698"/>
    <x v="698"/>
  </r>
  <r>
    <n v="699"/>
    <s v="TapTap, a touch communication wristband"/>
    <s v="TapTap is a technology to transfer touch between two people. It can also be an activity tracker, a game controller or smart alarm."/>
    <x v="64"/>
    <x v="513"/>
    <x v="2"/>
    <s v="US"/>
    <s v="USD"/>
    <n v="1385136000"/>
    <n v="1381923548"/>
    <b v="0"/>
    <n v="890"/>
    <b v="0"/>
    <x v="8"/>
    <n v="82.422107692307705"/>
    <n v="120.39184269662923"/>
    <x v="2"/>
    <x v="8"/>
    <x v="699"/>
    <x v="699"/>
  </r>
  <r>
    <n v="700"/>
    <s v="A-iEasyâ„¢ Smartphone Stand Holder | The End of Busy Hands."/>
    <s v="A-iEasyâ„¢: The first customized unfoldable stand for smartphones that barkly needs room. Wholy integrated (will be relaunched soon!!)."/>
    <x v="36"/>
    <x v="124"/>
    <x v="2"/>
    <s v="ES"/>
    <s v="EUR"/>
    <n v="1484065881"/>
    <n v="1481473881"/>
    <b v="0"/>
    <n v="31"/>
    <b v="0"/>
    <x v="8"/>
    <n v="2.6866666666666665"/>
    <n v="13"/>
    <x v="2"/>
    <x v="8"/>
    <x v="700"/>
    <x v="700"/>
  </r>
  <r>
    <n v="701"/>
    <s v="HotBlack: The premium smartwatch that shows your custom data"/>
    <s v="In case you missed out on this campaign but are interested in owning a Hotblack London watch, please visit www.hotblacklondon.com."/>
    <x v="165"/>
    <x v="514"/>
    <x v="2"/>
    <s v="GB"/>
    <s v="GBP"/>
    <n v="1406130880"/>
    <n v="1403538880"/>
    <b v="0"/>
    <n v="21"/>
    <b v="0"/>
    <x v="8"/>
    <n v="26.6"/>
    <n v="291.33333333333331"/>
    <x v="2"/>
    <x v="8"/>
    <x v="701"/>
    <x v="701"/>
  </r>
  <r>
    <n v="702"/>
    <s v="Pace...Me | Visual Pace &amp; Interval Trainer | Sports Wearable"/>
    <s v="Realtime feedback for swim &amp; triathlon training! Visually monitor pace &amp; intervals to improve fitness. For swimmers &amp; triathletes."/>
    <x v="36"/>
    <x v="515"/>
    <x v="2"/>
    <s v="US"/>
    <s v="USD"/>
    <n v="1480011987"/>
    <n v="1477416387"/>
    <b v="0"/>
    <n v="37"/>
    <b v="0"/>
    <x v="8"/>
    <n v="30.813400000000001"/>
    <n v="124.9191891891892"/>
    <x v="2"/>
    <x v="8"/>
    <x v="702"/>
    <x v="702"/>
  </r>
  <r>
    <n v="703"/>
    <s v="EL TORO SPEEDWRAPS - THE EVOLUTION OF SPORTS TRAINING"/>
    <s v="SPEEDWRAPS improve the speed, agility &amp; strength of an athlete by utilizing evenly distributed weight on the lower leg."/>
    <x v="36"/>
    <x v="516"/>
    <x v="2"/>
    <s v="US"/>
    <s v="USD"/>
    <n v="1485905520"/>
    <n v="1481150949"/>
    <b v="0"/>
    <n v="7"/>
    <b v="0"/>
    <x v="8"/>
    <n v="5.58"/>
    <n v="119.57142857142857"/>
    <x v="2"/>
    <x v="8"/>
    <x v="703"/>
    <x v="703"/>
  </r>
  <r>
    <n v="704"/>
    <s v="ZNITCH- The Evolution in Helmet Safety"/>
    <s v="Turn you helmet into the safest helmet and don't worry about a thing,you will always have the right fit!!"/>
    <x v="56"/>
    <x v="517"/>
    <x v="2"/>
    <s v="CA"/>
    <s v="CAD"/>
    <n v="1487565468"/>
    <n v="1482381468"/>
    <b v="0"/>
    <n v="4"/>
    <b v="0"/>
    <x v="8"/>
    <n v="0.87454545454545463"/>
    <n v="120.25"/>
    <x v="2"/>
    <x v="8"/>
    <x v="704"/>
    <x v="704"/>
  </r>
  <r>
    <n v="705"/>
    <s v="SomnoScope"/>
    <s v="The closest thing ever to the Holy Grail of wearables technology"/>
    <x v="57"/>
    <x v="518"/>
    <x v="2"/>
    <s v="NL"/>
    <s v="EUR"/>
    <n v="1484999278"/>
    <n v="1482407278"/>
    <b v="0"/>
    <n v="5"/>
    <b v="0"/>
    <x v="8"/>
    <n v="0.97699999999999987"/>
    <n v="195.4"/>
    <x v="2"/>
    <x v="8"/>
    <x v="705"/>
    <x v="705"/>
  </r>
  <r>
    <n v="706"/>
    <s v="Driver Alert System"/>
    <s v="Driver Alert System es un sistema de seguridad para el conductor, que le avisa en caso de perder la posicion vertical mientras conduce."/>
    <x v="57"/>
    <x v="117"/>
    <x v="2"/>
    <s v="ES"/>
    <s v="EUR"/>
    <n v="1481740740"/>
    <n v="1478130783"/>
    <b v="0"/>
    <n v="0"/>
    <b v="0"/>
    <x v="8"/>
    <n v="0"/>
    <e v="#DIV/0!"/>
    <x v="2"/>
    <x v="8"/>
    <x v="706"/>
    <x v="706"/>
  </r>
  <r>
    <n v="707"/>
    <s v="Hy - hidden wireless earbuds you never have to take off"/>
    <s v="Forget your headphones. Wear Hy all day for voice-controlled music, calls, biometrics and more, with a huge battery and hidden fit."/>
    <x v="118"/>
    <x v="519"/>
    <x v="2"/>
    <s v="GB"/>
    <s v="GBP"/>
    <n v="1483286127"/>
    <n v="1479830127"/>
    <b v="0"/>
    <n v="456"/>
    <b v="0"/>
    <x v="8"/>
    <n v="78.927352941176466"/>
    <n v="117.69868421052631"/>
    <x v="2"/>
    <x v="8"/>
    <x v="707"/>
    <x v="707"/>
  </r>
  <r>
    <n v="708"/>
    <s v="Glowbelt, The World's First Retractable LED Safety Belt"/>
    <s v="Glowbelt is the world's first rectractable LED safety belt for fans of the great outdoors, fitness enthusiasts, children and more."/>
    <x v="79"/>
    <x v="520"/>
    <x v="2"/>
    <s v="GB"/>
    <s v="GBP"/>
    <n v="1410616600"/>
    <n v="1405432600"/>
    <b v="0"/>
    <n v="369"/>
    <b v="0"/>
    <x v="8"/>
    <n v="22.092500000000001"/>
    <n v="23.948509485094849"/>
    <x v="2"/>
    <x v="8"/>
    <x v="708"/>
    <x v="708"/>
  </r>
  <r>
    <n v="709"/>
    <s v="lumiglove"/>
    <s v="A &quot;handheld&quot; light, which eases the way you illuminate objects and/or paths."/>
    <x v="36"/>
    <x v="377"/>
    <x v="2"/>
    <s v="US"/>
    <s v="USD"/>
    <n v="1417741159"/>
    <n v="1415149159"/>
    <b v="0"/>
    <n v="2"/>
    <b v="0"/>
    <x v="8"/>
    <n v="0.40666666666666662"/>
    <n v="30.5"/>
    <x v="2"/>
    <x v="8"/>
    <x v="709"/>
    <x v="709"/>
  </r>
  <r>
    <n v="710"/>
    <s v="Hate York Shirt 2.0"/>
    <s v="Shirts, so technologically advanced, they connect mentally to their audience upon sight."/>
    <x v="38"/>
    <x v="117"/>
    <x v="2"/>
    <s v="CA"/>
    <s v="CAD"/>
    <n v="1408495440"/>
    <n v="1405640302"/>
    <b v="0"/>
    <n v="0"/>
    <b v="0"/>
    <x v="8"/>
    <n v="0"/>
    <e v="#DIV/0!"/>
    <x v="2"/>
    <x v="8"/>
    <x v="710"/>
    <x v="710"/>
  </r>
  <r>
    <n v="711"/>
    <s v="Anti Snore Wearable"/>
    <s v="Our wearable and app automates the poke you normally get from your bedpartner to make you stop snoring and making you turn to the side."/>
    <x v="57"/>
    <x v="521"/>
    <x v="2"/>
    <s v="NL"/>
    <s v="EUR"/>
    <n v="1481716868"/>
    <n v="1478257268"/>
    <b v="0"/>
    <n v="338"/>
    <b v="0"/>
    <x v="8"/>
    <n v="33.790999999999997"/>
    <n v="99.973372781065095"/>
    <x v="2"/>
    <x v="8"/>
    <x v="711"/>
    <x v="711"/>
  </r>
  <r>
    <n v="712"/>
    <s v="Riders Registry &quot;Medical data of active people on a Dog Tag&quot;"/>
    <s v="Making important medical data of active people available to first responders of an emergency by wearing a dog tag bearing a QR Code"/>
    <x v="166"/>
    <x v="522"/>
    <x v="2"/>
    <s v="US"/>
    <s v="USD"/>
    <n v="1455466832"/>
    <n v="1452874832"/>
    <b v="0"/>
    <n v="4"/>
    <b v="0"/>
    <x v="8"/>
    <n v="0.21649484536082475"/>
    <n v="26.25"/>
    <x v="2"/>
    <x v="8"/>
    <x v="712"/>
    <x v="712"/>
  </r>
  <r>
    <n v="713"/>
    <s v="Secure Pet GPS Tracker - Every Moment Matters"/>
    <s v="The first GPS tracker created entirely in Italy that allows you to know where your pet is located at any time throughout any device."/>
    <x v="31"/>
    <x v="523"/>
    <x v="2"/>
    <s v="IT"/>
    <s v="EUR"/>
    <n v="1465130532"/>
    <n v="1462538532"/>
    <b v="0"/>
    <n v="1"/>
    <b v="0"/>
    <x v="8"/>
    <n v="0.79600000000000004"/>
    <n v="199"/>
    <x v="2"/>
    <x v="8"/>
    <x v="713"/>
    <x v="713"/>
  </r>
  <r>
    <n v="714"/>
    <s v="Prep Packs Survival Belt"/>
    <s v="The Prep Packs Survival Belt allows you to carry all of the essentials for outdoor survival inside your belt buckle"/>
    <x v="36"/>
    <x v="524"/>
    <x v="2"/>
    <s v="US"/>
    <s v="USD"/>
    <n v="1488308082"/>
    <n v="1483124082"/>
    <b v="0"/>
    <n v="28"/>
    <b v="0"/>
    <x v="8"/>
    <n v="14.993333333333334"/>
    <n v="80.321428571428569"/>
    <x v="2"/>
    <x v="8"/>
    <x v="714"/>
    <x v="714"/>
  </r>
  <r>
    <n v="715"/>
    <s v="Mouse^3"/>
    <s v="Mouse^3 is the next generation of input devices. With cursor control and customized gesture recognition, its applications are endless!"/>
    <x v="167"/>
    <x v="525"/>
    <x v="2"/>
    <s v="US"/>
    <s v="USD"/>
    <n v="1446693040"/>
    <n v="1443233440"/>
    <b v="0"/>
    <n v="12"/>
    <b v="0"/>
    <x v="8"/>
    <n v="5.0509090909090908"/>
    <n v="115.75"/>
    <x v="2"/>
    <x v="8"/>
    <x v="715"/>
    <x v="715"/>
  </r>
  <r>
    <n v="716"/>
    <s v="Pathfinder - Wearable Navigation for the Blind"/>
    <s v="Translate sight into touch with a wrist-mounted wearable. A revolution for visually impaired people everywhere."/>
    <x v="39"/>
    <x v="526"/>
    <x v="2"/>
    <s v="US"/>
    <s v="USD"/>
    <n v="1417392000"/>
    <n v="1414511307"/>
    <b v="0"/>
    <n v="16"/>
    <b v="0"/>
    <x v="8"/>
    <n v="10.214285714285715"/>
    <n v="44.6875"/>
    <x v="2"/>
    <x v="8"/>
    <x v="716"/>
    <x v="716"/>
  </r>
  <r>
    <n v="717"/>
    <s v="cool air belt"/>
    <s v="Cool air flowing under clothing keeps you cool."/>
    <x v="57"/>
    <x v="527"/>
    <x v="2"/>
    <s v="US"/>
    <s v="USD"/>
    <n v="1409949002"/>
    <n v="1407357002"/>
    <b v="0"/>
    <n v="4"/>
    <b v="0"/>
    <x v="8"/>
    <n v="0.30499999999999999"/>
    <n v="76.25"/>
    <x v="2"/>
    <x v="8"/>
    <x v="717"/>
    <x v="717"/>
  </r>
  <r>
    <n v="718"/>
    <s v="BioToo - Emergency Temporary Tattoos"/>
    <s v="When every second matters, BioToo temporary tattoos get critical information to emergency personnel to help them help you."/>
    <x v="14"/>
    <x v="456"/>
    <x v="2"/>
    <s v="US"/>
    <s v="USD"/>
    <n v="1487397540"/>
    <n v="1484684247"/>
    <b v="0"/>
    <n v="4"/>
    <b v="0"/>
    <x v="8"/>
    <n v="0.75"/>
    <n v="22.5"/>
    <x v="2"/>
    <x v="8"/>
    <x v="718"/>
    <x v="718"/>
  </r>
  <r>
    <n v="719"/>
    <s v="Hand Armor Liquid Chalk-Ultimate Sports Chalk Help Patent"/>
    <s v="We've created the perfect sports chalk- antibacterial, lasts longer, better grip, and no mess! Now we need a non-provisional patent!"/>
    <x v="36"/>
    <x v="528"/>
    <x v="2"/>
    <s v="US"/>
    <s v="USD"/>
    <n v="1456189076"/>
    <n v="1454979476"/>
    <b v="0"/>
    <n v="10"/>
    <b v="0"/>
    <x v="8"/>
    <n v="1.2933333333333332"/>
    <n v="19.399999999999999"/>
    <x v="2"/>
    <x v="8"/>
    <x v="719"/>
    <x v="719"/>
  </r>
  <r>
    <n v="720"/>
    <s v="Without Utterance: Tales from the Other Side of Language"/>
    <s v="Without Utterance, a crushingly intimate literary memoir told from the inside of losing language, self, and world."/>
    <x v="168"/>
    <x v="529"/>
    <x v="0"/>
    <s v="US"/>
    <s v="USD"/>
    <n v="1327851291"/>
    <n v="1325432091"/>
    <b v="0"/>
    <n v="41"/>
    <b v="1"/>
    <x v="9"/>
    <n v="143.94736842105263"/>
    <n v="66.707317073170728"/>
    <x v="3"/>
    <x v="9"/>
    <x v="720"/>
    <x v="720"/>
  </r>
  <r>
    <n v="721"/>
    <s v="Celebrating Brit Shalom â€” Now at CelebratingBritShalom.Com"/>
    <s v="Everything families need to host a Jewish welcoming ritual when opting out of circumcision. Includes original ceremonies and music."/>
    <x v="169"/>
    <x v="530"/>
    <x v="0"/>
    <s v="US"/>
    <s v="USD"/>
    <n v="1406900607"/>
    <n v="1403012607"/>
    <b v="0"/>
    <n v="119"/>
    <b v="1"/>
    <x v="9"/>
    <n v="122.10975609756099"/>
    <n v="84.142857142857139"/>
    <x v="3"/>
    <x v="9"/>
    <x v="721"/>
    <x v="721"/>
  </r>
  <r>
    <n v="722"/>
    <s v="The BANGGAI Rescue Project"/>
    <s v="BANGGAI RESCUE is a beautiful, must-read book and a project setting out to answer some critical questions about the species' future."/>
    <x v="31"/>
    <x v="531"/>
    <x v="0"/>
    <s v="US"/>
    <s v="USD"/>
    <n v="1333909178"/>
    <n v="1331320778"/>
    <b v="0"/>
    <n v="153"/>
    <b v="1"/>
    <x v="9"/>
    <n v="132.024"/>
    <n v="215.72549019607843"/>
    <x v="3"/>
    <x v="9"/>
    <x v="722"/>
    <x v="722"/>
  </r>
  <r>
    <n v="723"/>
    <s v="The 2015 Pro Football Beast Book"/>
    <s v="The Definitive (and Slightly Ridiculous) Guide to Enjoying the 2015 Pro Football Season"/>
    <x v="10"/>
    <x v="532"/>
    <x v="0"/>
    <s v="US"/>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x v="39"/>
    <x v="533"/>
    <x v="0"/>
    <s v="US"/>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x v="22"/>
    <x v="534"/>
    <x v="0"/>
    <s v="US"/>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x v="30"/>
    <x v="535"/>
    <x v="0"/>
    <s v="US"/>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x v="8"/>
    <x v="536"/>
    <x v="0"/>
    <s v="US"/>
    <s v="USD"/>
    <n v="1358198400"/>
    <n v="1354580949"/>
    <b v="0"/>
    <n v="149"/>
    <b v="1"/>
    <x v="9"/>
    <n v="155.51428571428571"/>
    <n v="36.530201342281877"/>
    <x v="3"/>
    <x v="9"/>
    <x v="727"/>
    <x v="727"/>
  </r>
  <r>
    <n v="728"/>
    <s v="The Age of the Platform: My Fourth Book"/>
    <s v="A big idea non-fiction book by an impatient three-time author and insomniac willing to bet on himself."/>
    <x v="51"/>
    <x v="537"/>
    <x v="0"/>
    <s v="US"/>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x v="23"/>
    <x v="538"/>
    <x v="0"/>
    <s v="US"/>
    <s v="USD"/>
    <n v="1348028861"/>
    <n v="1342844861"/>
    <b v="0"/>
    <n v="120"/>
    <b v="1"/>
    <x v="9"/>
    <n v="130.65"/>
    <n v="43.55"/>
    <x v="3"/>
    <x v="9"/>
    <x v="729"/>
    <x v="729"/>
  </r>
  <r>
    <n v="730"/>
    <s v="Encyclopedia of Surfing"/>
    <s v="A Massive but Cheerful Online Digital Archive of Surfing"/>
    <x v="22"/>
    <x v="539"/>
    <x v="0"/>
    <s v="US"/>
    <s v="USD"/>
    <n v="1323280391"/>
    <n v="1320688391"/>
    <b v="0"/>
    <n v="265"/>
    <b v="1"/>
    <x v="9"/>
    <n v="132.19"/>
    <n v="99.766037735849054"/>
    <x v="3"/>
    <x v="9"/>
    <x v="730"/>
    <x v="730"/>
  </r>
  <r>
    <n v="731"/>
    <s v="Portland Boat Tours:  From Dream to Business"/>
    <s v="Be part of the excitement by supporting our first season offering unique perspectives of Portland from the water."/>
    <x v="10"/>
    <x v="540"/>
    <x v="0"/>
    <s v="US"/>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x v="170"/>
    <x v="541"/>
    <x v="0"/>
    <s v="GB"/>
    <s v="GBP"/>
    <n v="1380449461"/>
    <n v="1375265461"/>
    <b v="0"/>
    <n v="13"/>
    <b v="1"/>
    <x v="9"/>
    <n v="160"/>
    <n v="4.9230769230769234"/>
    <x v="3"/>
    <x v="9"/>
    <x v="732"/>
    <x v="732"/>
  </r>
  <r>
    <n v="733"/>
    <s v="Sinatra Cookbook - Recipes for the Ruby framework"/>
    <s v="Sinatra Cookbook is an ebook featuring 12 fantastic example applications built on the Sinatra framework and many well known Ruby gems."/>
    <x v="30"/>
    <x v="542"/>
    <x v="0"/>
    <s v="GB"/>
    <s v="GBP"/>
    <n v="1387533892"/>
    <n v="1384941892"/>
    <b v="0"/>
    <n v="169"/>
    <b v="1"/>
    <x v="9"/>
    <n v="120.48"/>
    <n v="17.822485207100591"/>
    <x v="3"/>
    <x v="9"/>
    <x v="733"/>
    <x v="733"/>
  </r>
  <r>
    <n v="734"/>
    <s v="Sideswiped"/>
    <s v="Sideswiped is my story of growing in and trusting God through the mess and mysteries of life."/>
    <x v="0"/>
    <x v="543"/>
    <x v="0"/>
    <s v="CA"/>
    <s v="CAD"/>
    <n v="1431147600"/>
    <n v="1428465420"/>
    <b v="0"/>
    <n v="57"/>
    <b v="1"/>
    <x v="9"/>
    <n v="125.52941176470588"/>
    <n v="187.19298245614036"/>
    <x v="3"/>
    <x v="9"/>
    <x v="734"/>
    <x v="734"/>
  </r>
  <r>
    <n v="735"/>
    <s v="TOP FUEL FOR LIFE - Life Lessons from a Crew Chief"/>
    <s v="TOP FUEL FOR LIFE â€¦ a true story of victory, unimaginable loss_x000a_and the epiphany that changed everything."/>
    <x v="171"/>
    <x v="544"/>
    <x v="0"/>
    <s v="US"/>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x v="172"/>
    <x v="545"/>
    <x v="0"/>
    <s v="US"/>
    <s v="USD"/>
    <n v="1385009940"/>
    <n v="1383327440"/>
    <b v="0"/>
    <n v="108"/>
    <b v="1"/>
    <x v="9"/>
    <n v="315.13888888888891"/>
    <n v="105.04629629629629"/>
    <x v="3"/>
    <x v="9"/>
    <x v="736"/>
    <x v="736"/>
  </r>
  <r>
    <n v="737"/>
    <s v="Eat Mendocino: Writing the Book"/>
    <s v="For one year, two women exclusively ate food produced within Mendocino County, CA. Now, they will write a book about their adventures."/>
    <x v="10"/>
    <x v="546"/>
    <x v="0"/>
    <s v="US"/>
    <s v="USD"/>
    <n v="1392408000"/>
    <n v="1390890987"/>
    <b v="0"/>
    <n v="108"/>
    <b v="1"/>
    <x v="9"/>
    <n v="122.39999999999999"/>
    <n v="56.666666666666664"/>
    <x v="3"/>
    <x v="9"/>
    <x v="737"/>
    <x v="737"/>
  </r>
  <r>
    <n v="738"/>
    <s v="Under the Sour Sun: Hunger through the Eyes of a Child"/>
    <s v="The true story of a child's struggle with hunger, poverty, and war in El Salvador."/>
    <x v="15"/>
    <x v="547"/>
    <x v="0"/>
    <s v="US"/>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x v="12"/>
    <x v="548"/>
    <x v="0"/>
    <s v="US"/>
    <s v="USD"/>
    <n v="1407758629"/>
    <n v="1404907429"/>
    <b v="0"/>
    <n v="139"/>
    <b v="1"/>
    <x v="9"/>
    <n v="158.33333333333331"/>
    <n v="68.345323741007192"/>
    <x v="3"/>
    <x v="9"/>
    <x v="739"/>
    <x v="739"/>
  </r>
  <r>
    <n v="740"/>
    <s v="Gloriously Doomed - Search for Armada Shipwreck in Ireland"/>
    <s v="Book on the search for the San Marcos, shipwrecked off the coast of Ireland in 1588 and the mysteries that have drawn men to find her."/>
    <x v="9"/>
    <x v="549"/>
    <x v="0"/>
    <s v="US"/>
    <s v="USD"/>
    <n v="1434857482"/>
    <n v="1433647882"/>
    <b v="0"/>
    <n v="19"/>
    <b v="1"/>
    <x v="9"/>
    <n v="107.4"/>
    <n v="169.57894736842104"/>
    <x v="3"/>
    <x v="9"/>
    <x v="740"/>
    <x v="740"/>
  </r>
  <r>
    <n v="741"/>
    <s v="reVILNA: the vilna ghetto project"/>
    <s v="A revolutionary digital mapping project of the Vilna Ghetto"/>
    <x v="93"/>
    <x v="550"/>
    <x v="0"/>
    <s v="US"/>
    <s v="USD"/>
    <n v="1370964806"/>
    <n v="1367940806"/>
    <b v="0"/>
    <n v="94"/>
    <b v="1"/>
    <x v="9"/>
    <n v="102.25999999999999"/>
    <n v="141.42340425531913"/>
    <x v="3"/>
    <x v="9"/>
    <x v="741"/>
    <x v="741"/>
  </r>
  <r>
    <n v="742"/>
    <s v="&quot;My Life As Julia Roberts, Snapshots Of A LIfe"/>
    <s v="Thats right &quot;My Life As Julia Robertsâ€¦Snapshots Of A Life&quot; is going on the road! The first book tour! With Author Liane Langford!"/>
    <x v="123"/>
    <x v="551"/>
    <x v="0"/>
    <s v="US"/>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x v="131"/>
    <x v="552"/>
    <x v="0"/>
    <s v="US"/>
    <s v="USD"/>
    <n v="1334610000"/>
    <n v="1332435685"/>
    <b v="0"/>
    <n v="15"/>
    <b v="1"/>
    <x v="9"/>
    <n v="148"/>
    <n v="54.266666666666666"/>
    <x v="3"/>
    <x v="9"/>
    <x v="743"/>
    <x v="743"/>
  </r>
  <r>
    <n v="744"/>
    <s v="A Revolutionary Leadership Resource Book"/>
    <s v="Join others to help create a world that is possible -- in your workplace, community and society!"/>
    <x v="10"/>
    <x v="553"/>
    <x v="0"/>
    <s v="US"/>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x v="173"/>
    <x v="554"/>
    <x v="0"/>
    <s v="US"/>
    <s v="USD"/>
    <n v="1367588645"/>
    <n v="1364996645"/>
    <b v="0"/>
    <n v="74"/>
    <b v="1"/>
    <x v="9"/>
    <n v="179.09909909909908"/>
    <n v="53.729729729729726"/>
    <x v="3"/>
    <x v="9"/>
    <x v="745"/>
    <x v="745"/>
  </r>
  <r>
    <n v="746"/>
    <s v="Attention: People With Body Parts"/>
    <s v="This is a book of letters. Letters to our body parts."/>
    <x v="174"/>
    <x v="555"/>
    <x v="0"/>
    <s v="US"/>
    <s v="USD"/>
    <n v="1348372740"/>
    <n v="1346806909"/>
    <b v="0"/>
    <n v="97"/>
    <b v="1"/>
    <x v="9"/>
    <n v="111.08135252761969"/>
    <n v="34.206185567010309"/>
    <x v="3"/>
    <x v="9"/>
    <x v="746"/>
    <x v="746"/>
  </r>
  <r>
    <n v="747"/>
    <s v="Trash is Treasure"/>
    <s v="My creations are born in different cultural environment around the globe with Â« what is already there Â» and act as a social impulse"/>
    <x v="39"/>
    <x v="556"/>
    <x v="0"/>
    <s v="NL"/>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x v="13"/>
    <x v="557"/>
    <x v="0"/>
    <s v="US"/>
    <s v="USD"/>
    <n v="1407701966"/>
    <n v="1405109966"/>
    <b v="0"/>
    <n v="44"/>
    <b v="1"/>
    <x v="9"/>
    <n v="100.25"/>
    <n v="45.56818181818182"/>
    <x v="3"/>
    <x v="9"/>
    <x v="748"/>
    <x v="748"/>
  </r>
  <r>
    <n v="749"/>
    <s v="chartwellwest.com"/>
    <s v="A place for rational, fact and data based non-partisan political and societal commentary on things that matter to Americans."/>
    <x v="3"/>
    <x v="558"/>
    <x v="0"/>
    <s v="US"/>
    <s v="USD"/>
    <n v="1485642930"/>
    <n v="1483050930"/>
    <b v="0"/>
    <n v="110"/>
    <b v="1"/>
    <x v="9"/>
    <n v="105.56"/>
    <n v="95.963636363636368"/>
    <x v="3"/>
    <x v="9"/>
    <x v="749"/>
    <x v="749"/>
  </r>
  <r>
    <n v="750"/>
    <s v="A book no one should have to write-but everyone should read."/>
    <s v="The epic adventure of a 33 year journey surviving 4 open heart surgeries- emotionally powerful. Graphic. Honest. Funny"/>
    <x v="175"/>
    <x v="559"/>
    <x v="0"/>
    <s v="US"/>
    <s v="USD"/>
    <n v="1361739872"/>
    <n v="1359147872"/>
    <b v="0"/>
    <n v="59"/>
    <b v="1"/>
    <x v="9"/>
    <n v="102.58775877587757"/>
    <n v="77.271186440677965"/>
    <x v="3"/>
    <x v="9"/>
    <x v="750"/>
    <x v="750"/>
  </r>
  <r>
    <n v="751"/>
    <s v="Surviving the Journey: Letters from the Railroad"/>
    <s v="A young cancer survivor embarks on a cross country railroad adventure while writing her memoir through letters."/>
    <x v="9"/>
    <x v="560"/>
    <x v="0"/>
    <s v="US"/>
    <s v="USD"/>
    <n v="1312470475"/>
    <n v="1308496075"/>
    <b v="0"/>
    <n v="62"/>
    <b v="1"/>
    <x v="9"/>
    <n v="118.5"/>
    <n v="57.338709677419352"/>
    <x v="3"/>
    <x v="9"/>
    <x v="751"/>
    <x v="751"/>
  </r>
  <r>
    <n v="752"/>
    <s v="ELECTRO GIRL raises awareness to remove the fear of Epilepsy"/>
    <s v="A raw, honest encounter of my colourful journey trying to escape accepting I had Epilepsy &amp; how I found my super powers along the way"/>
    <x v="10"/>
    <x v="561"/>
    <x v="0"/>
    <s v="AU"/>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x v="3"/>
    <x v="562"/>
    <x v="0"/>
    <s v="US"/>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x v="13"/>
    <x v="563"/>
    <x v="0"/>
    <s v="US"/>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x v="30"/>
    <x v="564"/>
    <x v="0"/>
    <s v="US"/>
    <s v="USD"/>
    <n v="1369010460"/>
    <n v="1366381877"/>
    <b v="0"/>
    <n v="68"/>
    <b v="1"/>
    <x v="9"/>
    <n v="101.9076"/>
    <n v="37.466029411764708"/>
    <x v="3"/>
    <x v="9"/>
    <x v="755"/>
    <x v="755"/>
  </r>
  <r>
    <n v="756"/>
    <s v="Shemdegi Sadguri: photopoetic commentary on Eastern Europe"/>
    <s v="A mixed media (poetry, photo, prose and sound) text focusing on/inspired by rural life in former Communist republics. "/>
    <x v="176"/>
    <x v="565"/>
    <x v="0"/>
    <s v="US"/>
    <s v="USD"/>
    <n v="1303147459"/>
    <n v="1297880659"/>
    <b v="0"/>
    <n v="22"/>
    <b v="1"/>
    <x v="9"/>
    <n v="117.71428571428571"/>
    <n v="37.454545454545453"/>
    <x v="3"/>
    <x v="9"/>
    <x v="756"/>
    <x v="756"/>
  </r>
  <r>
    <n v="757"/>
    <s v="Celebrating Orlando's Historic Haunts Release"/>
    <s v="This is for the book release event/photo gallery show. Funds will go to buy gallery prints &amp; copies of Orlando's Historic Haunts."/>
    <x v="49"/>
    <x v="566"/>
    <x v="0"/>
    <s v="US"/>
    <s v="USD"/>
    <n v="1354756714"/>
    <n v="1353547114"/>
    <b v="0"/>
    <n v="18"/>
    <b v="1"/>
    <x v="9"/>
    <n v="238"/>
    <n v="33.055555555555557"/>
    <x v="3"/>
    <x v="9"/>
    <x v="757"/>
    <x v="757"/>
  </r>
  <r>
    <n v="758"/>
    <s v="Publish Waiting On Humanity"/>
    <s v="I am publishing my book, Waiting on Humanity and need some finishing funds to do so."/>
    <x v="30"/>
    <x v="567"/>
    <x v="0"/>
    <s v="US"/>
    <s v="USD"/>
    <n v="1286568268"/>
    <n v="1283976268"/>
    <b v="0"/>
    <n v="19"/>
    <b v="1"/>
    <x v="9"/>
    <n v="102"/>
    <n v="134.21052631578948"/>
    <x v="3"/>
    <x v="9"/>
    <x v="758"/>
    <x v="758"/>
  </r>
  <r>
    <n v="759"/>
    <s v="Wild Ruins"/>
    <s v="Help me search for the lost ruins of the UK. A unique guide to  lesser known and somewhat known ruins of Britain."/>
    <x v="10"/>
    <x v="568"/>
    <x v="0"/>
    <s v="GB"/>
    <s v="GBP"/>
    <n v="1404892539"/>
    <n v="1401436539"/>
    <b v="0"/>
    <n v="99"/>
    <b v="1"/>
    <x v="9"/>
    <n v="101.92000000000002"/>
    <n v="51.474747474747474"/>
    <x v="3"/>
    <x v="9"/>
    <x v="759"/>
    <x v="759"/>
  </r>
  <r>
    <n v="760"/>
    <s v="Random Thoughts from a Random Mind"/>
    <s v="I am publishing my 5th book, I am looking to publish a book of short stories, all based on random thoughts that flash through my mind."/>
    <x v="41"/>
    <x v="117"/>
    <x v="2"/>
    <s v="US"/>
    <s v="USD"/>
    <n v="1480188013"/>
    <n v="1477592413"/>
    <b v="0"/>
    <n v="0"/>
    <b v="0"/>
    <x v="10"/>
    <n v="0"/>
    <e v="#DIV/0!"/>
    <x v="3"/>
    <x v="10"/>
    <x v="760"/>
    <x v="760"/>
  </r>
  <r>
    <n v="761"/>
    <s v="DONE WITH DEATH"/>
    <s v="The day Chuck died was the day everything changed. Now he has to save the afterlife from extinction or die again trying."/>
    <x v="10"/>
    <x v="569"/>
    <x v="2"/>
    <s v="US"/>
    <s v="USD"/>
    <n v="1391364126"/>
    <n v="1388772126"/>
    <b v="0"/>
    <n v="6"/>
    <b v="0"/>
    <x v="10"/>
    <n v="4.7"/>
    <n v="39.166666666666664"/>
    <x v="3"/>
    <x v="10"/>
    <x v="761"/>
    <x v="761"/>
  </r>
  <r>
    <n v="762"/>
    <s v="Where we used to live - eBook (PROJECT 80%)"/>
    <s v="An original-well-done eBook. Mainly about fiction, action, adventure, and mystery. A story that you've never read!"/>
    <x v="8"/>
    <x v="117"/>
    <x v="2"/>
    <s v="MX"/>
    <s v="MXN"/>
    <n v="1480831200"/>
    <n v="1479328570"/>
    <b v="0"/>
    <n v="0"/>
    <b v="0"/>
    <x v="10"/>
    <n v="0"/>
    <e v="#DIV/0!"/>
    <x v="3"/>
    <x v="10"/>
    <x v="762"/>
    <x v="762"/>
  </r>
  <r>
    <n v="763"/>
    <s v="Highland Sabre - A Black Beast Books Project"/>
    <s v="Highland Sabre explores a possible yet terrifying explanation for the mystery big cats said to prowl the British countryside."/>
    <x v="177"/>
    <x v="139"/>
    <x v="2"/>
    <s v="GB"/>
    <s v="GBP"/>
    <n v="1376563408"/>
    <n v="1373971408"/>
    <b v="0"/>
    <n v="1"/>
    <b v="0"/>
    <x v="10"/>
    <n v="0.11655011655011654"/>
    <n v="5"/>
    <x v="3"/>
    <x v="10"/>
    <x v="763"/>
    <x v="763"/>
  </r>
  <r>
    <n v="764"/>
    <s v="[JOE]KES"/>
    <s v="[JOE]KES is a book full of over 200 original, sometimes funny, pun-ish Joekes. If you hate the book, use it as a coster!"/>
    <x v="10"/>
    <x v="117"/>
    <x v="2"/>
    <s v="US"/>
    <s v="USD"/>
    <n v="1441858161"/>
    <n v="1439266161"/>
    <b v="0"/>
    <n v="0"/>
    <b v="0"/>
    <x v="10"/>
    <n v="0"/>
    <e v="#DIV/0!"/>
    <x v="3"/>
    <x v="10"/>
    <x v="764"/>
    <x v="764"/>
  </r>
  <r>
    <n v="765"/>
    <s v="Dirty Quiet Money"/>
    <s v="To survive, an American socialite must fight with a Mafia boss in the French Resistance, but will his underworld ruin her in the end?"/>
    <x v="39"/>
    <x v="570"/>
    <x v="2"/>
    <s v="US"/>
    <s v="USD"/>
    <n v="1413723684"/>
    <n v="1411131684"/>
    <b v="0"/>
    <n v="44"/>
    <b v="0"/>
    <x v="10"/>
    <n v="36.014285714285712"/>
    <n v="57.295454545454547"/>
    <x v="3"/>
    <x v="10"/>
    <x v="765"/>
    <x v="765"/>
  </r>
  <r>
    <n v="766"/>
    <s v="Memories of Italy &amp; Olive Oil"/>
    <s v="I am writing about my nonna's life in Southern Italy and what it was like to grow up in a Fascist regime before immigrating to Canada."/>
    <x v="23"/>
    <x v="117"/>
    <x v="2"/>
    <s v="CA"/>
    <s v="CAD"/>
    <n v="1424112483"/>
    <n v="1421520483"/>
    <b v="0"/>
    <n v="0"/>
    <b v="0"/>
    <x v="10"/>
    <n v="0"/>
    <e v="#DIV/0!"/>
    <x v="3"/>
    <x v="10"/>
    <x v="766"/>
    <x v="766"/>
  </r>
  <r>
    <n v="767"/>
    <s v="Jury of Peers: A Novel of Online Justice"/>
    <s v="Jury of Peers is a complete novel, and it's good._x000a_All it needs now?  _x000a_More readers.  About ten million more._x000a_Let's get 'em."/>
    <x v="10"/>
    <x v="571"/>
    <x v="2"/>
    <s v="US"/>
    <s v="USD"/>
    <n v="1432178810"/>
    <n v="1429586810"/>
    <b v="0"/>
    <n v="3"/>
    <b v="0"/>
    <x v="10"/>
    <n v="3.54"/>
    <n v="59"/>
    <x v="3"/>
    <x v="10"/>
    <x v="767"/>
    <x v="767"/>
  </r>
  <r>
    <n v="768"/>
    <s v="A dream of becoming an upcoming Author"/>
    <s v="Haunted by a wrong decision and hunted by a Tall Dark Stranger, a misguided teen struggles to find her way home ..or will she make it?"/>
    <x v="30"/>
    <x v="117"/>
    <x v="2"/>
    <s v="US"/>
    <s v="USD"/>
    <n v="1387169890"/>
    <n v="1384577890"/>
    <b v="0"/>
    <n v="0"/>
    <b v="0"/>
    <x v="10"/>
    <n v="0"/>
    <e v="#DIV/0!"/>
    <x v="3"/>
    <x v="10"/>
    <x v="768"/>
    <x v="768"/>
  </r>
  <r>
    <n v="769"/>
    <s v="Sorry I Tripped in Your Yard"/>
    <s v="Over a year of dedication has produced amazing photos and stirring words. The last step is to help those words appear in a printed book"/>
    <x v="23"/>
    <x v="572"/>
    <x v="2"/>
    <s v="US"/>
    <s v="USD"/>
    <n v="1388102094"/>
    <n v="1385510094"/>
    <b v="0"/>
    <n v="52"/>
    <b v="0"/>
    <x v="10"/>
    <n v="41.4"/>
    <n v="31.846153846153847"/>
    <x v="3"/>
    <x v="10"/>
    <x v="769"/>
    <x v="769"/>
  </r>
  <r>
    <n v="770"/>
    <s v="Open Door: The Call -- Young Reader's Fiction Book"/>
    <s v="Daniel was an ordinary boy, until unordinary events began to occur. Danny had never been exposed to supernatural activity until now..."/>
    <x v="178"/>
    <x v="117"/>
    <x v="2"/>
    <s v="US"/>
    <s v="USD"/>
    <n v="1361750369"/>
    <n v="1358294369"/>
    <b v="0"/>
    <n v="0"/>
    <b v="0"/>
    <x v="10"/>
    <n v="0"/>
    <e v="#DIV/0!"/>
    <x v="3"/>
    <x v="10"/>
    <x v="770"/>
    <x v="770"/>
  </r>
  <r>
    <n v="771"/>
    <s v="Donald Trump Presidential Stress Cube"/>
    <s v="A satire gift, the stress cube has original artwork, comes on a custom mahogany stand and has a funny exercise booklet."/>
    <x v="114"/>
    <x v="115"/>
    <x v="2"/>
    <s v="US"/>
    <s v="USD"/>
    <n v="1454183202"/>
    <n v="1449863202"/>
    <b v="0"/>
    <n v="1"/>
    <b v="0"/>
    <x v="10"/>
    <n v="2.6315789473684209E-2"/>
    <n v="10"/>
    <x v="3"/>
    <x v="10"/>
    <x v="771"/>
    <x v="771"/>
  </r>
  <r>
    <n v="772"/>
    <s v="This is NOT the Bible I was taught in Sunday School"/>
    <s v="What if the stories in the Bible, especially those about strong women, were retuld by their own characters? I've completed 5 and am ready to publish."/>
    <x v="15"/>
    <x v="155"/>
    <x v="2"/>
    <s v="US"/>
    <s v="USD"/>
    <n v="1257047940"/>
    <n v="1252718519"/>
    <b v="0"/>
    <n v="1"/>
    <b v="0"/>
    <x v="10"/>
    <n v="3.3333333333333335"/>
    <n v="50"/>
    <x v="3"/>
    <x v="10"/>
    <x v="772"/>
    <x v="772"/>
  </r>
  <r>
    <n v="773"/>
    <s v="Expansion of The Mortis Chronicles"/>
    <s v="The Mortis Chronicles is a hard hitting, thought provoking and action packed indie published series. You know you want to read!"/>
    <x v="179"/>
    <x v="573"/>
    <x v="2"/>
    <s v="GB"/>
    <s v="GBP"/>
    <n v="1431298860"/>
    <n v="1428341985"/>
    <b v="0"/>
    <n v="2"/>
    <b v="0"/>
    <x v="10"/>
    <n v="0.85129023676509719"/>
    <n v="16"/>
    <x v="3"/>
    <x v="10"/>
    <x v="773"/>
    <x v="773"/>
  </r>
  <r>
    <n v="774"/>
    <s v="Arabella makes her novel Pants On FIre! an audio book!"/>
    <s v="Arabella seeks studio time to professionally read her novel, making it available to listeners as an audio book on audible.com"/>
    <x v="2"/>
    <x v="574"/>
    <x v="2"/>
    <s v="US"/>
    <s v="USD"/>
    <n v="1393181018"/>
    <n v="1390589018"/>
    <b v="0"/>
    <n v="9"/>
    <b v="0"/>
    <x v="10"/>
    <n v="70.199999999999989"/>
    <n v="39"/>
    <x v="3"/>
    <x v="10"/>
    <x v="774"/>
    <x v="774"/>
  </r>
  <r>
    <n v="775"/>
    <s v="Scorned: A LeKrista Scott, Vampire Hunted Novel"/>
    <s v="Scorned is the first in a series that I have been working on for two years and it's time to get it published."/>
    <x v="3"/>
    <x v="575"/>
    <x v="2"/>
    <s v="US"/>
    <s v="USD"/>
    <n v="1323998795"/>
    <n v="1321406795"/>
    <b v="0"/>
    <n v="5"/>
    <b v="0"/>
    <x v="10"/>
    <n v="1.7000000000000002"/>
    <n v="34"/>
    <x v="3"/>
    <x v="10"/>
    <x v="775"/>
    <x v="775"/>
  </r>
  <r>
    <n v="776"/>
    <s v="Run Ragged"/>
    <s v="Would anything change if women were in charge? Book Clubs, readers, and critics herald the latest by award-winning author, Aguila."/>
    <x v="39"/>
    <x v="576"/>
    <x v="2"/>
    <s v="US"/>
    <s v="USD"/>
    <n v="1444539600"/>
    <n v="1441297645"/>
    <b v="0"/>
    <n v="57"/>
    <b v="0"/>
    <x v="10"/>
    <n v="51.4"/>
    <n v="63.122807017543863"/>
    <x v="3"/>
    <x v="10"/>
    <x v="776"/>
    <x v="776"/>
  </r>
  <r>
    <n v="777"/>
    <s v="One Minute Gone: Manhattan Noir: a novel and backstory book"/>
    <s v="One Minute Gone is a murder mystery drawn from real people and events. Read Chapter One at http://davidhansardblog.wordpress.com."/>
    <x v="9"/>
    <x v="577"/>
    <x v="2"/>
    <s v="US"/>
    <s v="USD"/>
    <n v="1375313577"/>
    <n v="1372721577"/>
    <b v="0"/>
    <n v="3"/>
    <b v="0"/>
    <x v="10"/>
    <n v="0.70000000000000007"/>
    <n v="7"/>
    <x v="3"/>
    <x v="10"/>
    <x v="777"/>
    <x v="777"/>
  </r>
  <r>
    <n v="778"/>
    <s v="Summers' Love, A Cute and Funny Cinderella Love Story"/>
    <s v="Laughter, tears and good times in the warm glow of Summer s Love. The perfect recipe for the winter blahs."/>
    <x v="2"/>
    <x v="369"/>
    <x v="2"/>
    <s v="US"/>
    <s v="USD"/>
    <n v="1398876680"/>
    <n v="1396284680"/>
    <b v="0"/>
    <n v="1"/>
    <b v="0"/>
    <x v="10"/>
    <n v="0.4"/>
    <n v="2"/>
    <x v="3"/>
    <x v="10"/>
    <x v="778"/>
    <x v="778"/>
  </r>
  <r>
    <n v="779"/>
    <s v="Silenus March: A Novel"/>
    <s v="A novel. Beautiful. Sparse. The truth behind the American Dream seen from the eyes of a young wanderer in the midst of the economic collapse. "/>
    <x v="36"/>
    <x v="402"/>
    <x v="2"/>
    <s v="US"/>
    <s v="USD"/>
    <n v="1287115200"/>
    <n v="1284567905"/>
    <b v="0"/>
    <n v="6"/>
    <b v="0"/>
    <x v="10"/>
    <n v="2.666666666666667"/>
    <n v="66.666666666666671"/>
    <x v="3"/>
    <x v="10"/>
    <x v="779"/>
    <x v="779"/>
  </r>
  <r>
    <n v="780"/>
    <s v="Wess Meets West - Press Our New Album on CD!"/>
    <s v="We are finishing up recording our new record and we would like help with its physical CD release."/>
    <x v="28"/>
    <x v="578"/>
    <x v="0"/>
    <s v="US"/>
    <s v="USD"/>
    <n v="1304439025"/>
    <n v="1301847025"/>
    <b v="0"/>
    <n v="27"/>
    <b v="1"/>
    <x v="11"/>
    <n v="104"/>
    <n v="38.518518518518519"/>
    <x v="4"/>
    <x v="11"/>
    <x v="780"/>
    <x v="780"/>
  </r>
  <r>
    <n v="781"/>
    <s v="Touring the United States This July"/>
    <s v="&quot;WE ARE ON A MISSION TO TOUR THE UNITED STATES NON-STOP. TO DO SO WE NEED TO PURCHASE A NEW VAN.&quot;"/>
    <x v="134"/>
    <x v="579"/>
    <x v="0"/>
    <s v="US"/>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x v="176"/>
    <x v="485"/>
    <x v="0"/>
    <s v="US"/>
    <s v="USD"/>
    <n v="1345918302"/>
    <n v="1343326302"/>
    <b v="0"/>
    <n v="14"/>
    <b v="1"/>
    <x v="11"/>
    <n v="100"/>
    <n v="50"/>
    <x v="4"/>
    <x v="11"/>
    <x v="782"/>
    <x v="782"/>
  </r>
  <r>
    <n v="783"/>
    <s v="Fund The Red Masque's New Album, &quot;Mythalogue&quot;"/>
    <s v="The Red Masque will be heading into the studio in late April to begin recording their new album, tentatively titled &quot;Mythalogue&quot;."/>
    <x v="15"/>
    <x v="580"/>
    <x v="0"/>
    <s v="US"/>
    <s v="USD"/>
    <n v="1335564000"/>
    <n v="1332182049"/>
    <b v="0"/>
    <n v="35"/>
    <b v="1"/>
    <x v="11"/>
    <n v="148.13333333333333"/>
    <n v="63.485714285714288"/>
    <x v="4"/>
    <x v="11"/>
    <x v="783"/>
    <x v="783"/>
  </r>
  <r>
    <n v="784"/>
    <s v="STEELcyclopedia - The Titans of Hard Rock"/>
    <s v="The book I am working on now is the third is a series of rock encyclopedias. However, I am in need of funding to cover the photo costs."/>
    <x v="28"/>
    <x v="581"/>
    <x v="0"/>
    <s v="US"/>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x v="2"/>
    <x v="582"/>
    <x v="0"/>
    <s v="US"/>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x v="10"/>
    <x v="583"/>
    <x v="0"/>
    <s v="US"/>
    <s v="USD"/>
    <n v="1336751220"/>
    <n v="1331774434"/>
    <b v="0"/>
    <n v="44"/>
    <b v="1"/>
    <x v="11"/>
    <n v="142.79999999999998"/>
    <n v="162.27272727272728"/>
    <x v="4"/>
    <x v="11"/>
    <x v="786"/>
    <x v="786"/>
  </r>
  <r>
    <n v="787"/>
    <s v="Mahayla CD Pressing"/>
    <s v="We've made our goal with your help. Thanks so much! This is a great time to pre-purchase the album and get some extra perks."/>
    <x v="38"/>
    <x v="584"/>
    <x v="0"/>
    <s v="US"/>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x v="28"/>
    <x v="585"/>
    <x v="0"/>
    <s v="US"/>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x v="180"/>
    <x v="586"/>
    <x v="0"/>
    <s v="US"/>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x v="3"/>
    <x v="587"/>
    <x v="0"/>
    <s v="US"/>
    <s v="USD"/>
    <n v="1359680939"/>
    <n v="1357088939"/>
    <b v="0"/>
    <n v="156"/>
    <b v="1"/>
    <x v="11"/>
    <n v="144.37459999999999"/>
    <n v="92.547820512820508"/>
    <x v="4"/>
    <x v="11"/>
    <x v="790"/>
    <x v="790"/>
  </r>
  <r>
    <n v="791"/>
    <s v="Brad Hoshaw &amp; the Seven Deadlies - New Studio Album"/>
    <s v="Second album from award-winning Brad Hoshaw &amp; the Seven Deadlies, featuring crowd favorites &quot;New Tattoo&quot; and &quot;Delta King.&quot;"/>
    <x v="51"/>
    <x v="588"/>
    <x v="0"/>
    <s v="US"/>
    <s v="USD"/>
    <n v="1384322340"/>
    <n v="1381430646"/>
    <b v="0"/>
    <n v="128"/>
    <b v="1"/>
    <x v="11"/>
    <n v="103.86666666666666"/>
    <n v="60.859375"/>
    <x v="4"/>
    <x v="11"/>
    <x v="791"/>
    <x v="791"/>
  </r>
  <r>
    <n v="792"/>
    <s v="&quot;Believable Lies&quot; - The Album"/>
    <s v="Rock n' Roll about the intersection of lies and belief: the Believable Lie."/>
    <x v="30"/>
    <x v="589"/>
    <x v="0"/>
    <s v="US"/>
    <s v="USD"/>
    <n v="1383861483"/>
    <n v="1381265883"/>
    <b v="0"/>
    <n v="60"/>
    <b v="1"/>
    <x v="11"/>
    <n v="100.44440000000002"/>
    <n v="41.851833333333339"/>
    <x v="4"/>
    <x v="11"/>
    <x v="792"/>
    <x v="792"/>
  </r>
  <r>
    <n v="793"/>
    <s v="Dead Tree Duo's first full length album! Let's make it!"/>
    <s v="Dead Tree Duo has been fortunate enough to record a full length album at Threshold Studios in NYC!  Now it's time to manufacture them!"/>
    <x v="181"/>
    <x v="590"/>
    <x v="0"/>
    <s v="US"/>
    <s v="USD"/>
    <n v="1372827540"/>
    <n v="1371491244"/>
    <b v="0"/>
    <n v="32"/>
    <b v="1"/>
    <x v="11"/>
    <n v="102.77927272727271"/>
    <n v="88.325937499999995"/>
    <x v="4"/>
    <x v="11"/>
    <x v="793"/>
    <x v="793"/>
  </r>
  <r>
    <n v="794"/>
    <s v="Begins Again"/>
    <s v="The Brian Davis Band is a group of friends that want to share their lives and experiences through music that connects with people."/>
    <x v="6"/>
    <x v="591"/>
    <x v="0"/>
    <s v="US"/>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x v="32"/>
    <x v="592"/>
    <x v="0"/>
    <s v="US"/>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x v="3"/>
    <x v="593"/>
    <x v="0"/>
    <s v="US"/>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x v="9"/>
    <x v="594"/>
    <x v="0"/>
    <s v="US"/>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x v="8"/>
    <x v="595"/>
    <x v="0"/>
    <s v="US"/>
    <s v="USD"/>
    <n v="1412086187"/>
    <n v="1409494187"/>
    <b v="0"/>
    <n v="87"/>
    <b v="1"/>
    <x v="11"/>
    <n v="114.88571428571429"/>
    <n v="46.218390804597703"/>
    <x v="4"/>
    <x v="11"/>
    <x v="798"/>
    <x v="798"/>
  </r>
  <r>
    <n v="799"/>
    <s v="Ryan Caskey's BREAKOUT ALBUM, ready to CHARGE"/>
    <s v="Los Angeles-based recording artist Ryan Caskey joined forces with producer Eddie Hedges to record alternative rock masterworks."/>
    <x v="10"/>
    <x v="596"/>
    <x v="0"/>
    <s v="US"/>
    <s v="USD"/>
    <n v="1335542446"/>
    <n v="1332950446"/>
    <b v="0"/>
    <n v="28"/>
    <b v="1"/>
    <x v="11"/>
    <n v="100.02"/>
    <n v="178.60714285714286"/>
    <x v="4"/>
    <x v="11"/>
    <x v="799"/>
    <x v="799"/>
  </r>
  <r>
    <n v="800"/>
    <s v="LF4 WildFire"/>
    <s v="Scotland's premier classic rock and metal festival, 3 days, 3-4 stages, family friendly,  for people of all ages"/>
    <x v="15"/>
    <x v="597"/>
    <x v="0"/>
    <s v="GB"/>
    <s v="GBP"/>
    <n v="1410431054"/>
    <n v="1407839054"/>
    <b v="0"/>
    <n v="56"/>
    <b v="1"/>
    <x v="11"/>
    <n v="152.13333333333335"/>
    <n v="40.75"/>
    <x v="4"/>
    <x v="11"/>
    <x v="800"/>
    <x v="800"/>
  </r>
  <r>
    <n v="801"/>
    <s v="SLUTEVER DO AMERICA TOUR"/>
    <s v="ALL WE WANT TO DO IS DRIVE AROUND AMERICA AND PLAY A BUNCH OF SHOWS, BUT WE DON'T HAVE ANY MONEY..."/>
    <x v="13"/>
    <x v="598"/>
    <x v="0"/>
    <s v="US"/>
    <s v="USD"/>
    <n v="1309547120"/>
    <n v="1306955120"/>
    <b v="0"/>
    <n v="51"/>
    <b v="1"/>
    <x v="11"/>
    <n v="111.52149999999999"/>
    <n v="43.733921568627444"/>
    <x v="4"/>
    <x v="11"/>
    <x v="801"/>
    <x v="801"/>
  </r>
  <r>
    <n v="802"/>
    <s v="Vaz Tour/Musical Documentation of Australia and SE Asia"/>
    <s v="Vaz invades 2 new continents in the Eastern Hemisphere and brings home a Split Single, a Video Documentary and a Live Record from Asia."/>
    <x v="12"/>
    <x v="599"/>
    <x v="0"/>
    <s v="US"/>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x v="98"/>
    <x v="600"/>
    <x v="0"/>
    <s v="US"/>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x v="62"/>
    <x v="601"/>
    <x v="0"/>
    <s v="US"/>
    <s v="USD"/>
    <n v="1311393540"/>
    <n v="1309919526"/>
    <b v="0"/>
    <n v="18"/>
    <b v="1"/>
    <x v="11"/>
    <n v="100"/>
    <n v="305.55555555555554"/>
    <x v="4"/>
    <x v="11"/>
    <x v="804"/>
    <x v="804"/>
  </r>
  <r>
    <n v="805"/>
    <s v="Virtual CH - The One-Man-Mixed-Media-Rock-Band Debut"/>
    <s v="Be a part of Virtual CH's debut Video and Record release.  Help fund their debut music video and record mixing expenses."/>
    <x v="9"/>
    <x v="602"/>
    <x v="0"/>
    <s v="US"/>
    <s v="USD"/>
    <n v="1310857200"/>
    <n v="1306525512"/>
    <b v="0"/>
    <n v="54"/>
    <b v="1"/>
    <x v="11"/>
    <n v="105"/>
    <n v="58.333333333333336"/>
    <x v="4"/>
    <x v="11"/>
    <x v="805"/>
    <x v="805"/>
  </r>
  <r>
    <n v="806"/>
    <s v="Golden Animals NEW Album!"/>
    <s v="Help Golden Animals finish their NEW Album!"/>
    <x v="6"/>
    <x v="603"/>
    <x v="0"/>
    <s v="US"/>
    <s v="USD"/>
    <n v="1315413339"/>
    <n v="1312821339"/>
    <b v="0"/>
    <n v="71"/>
    <b v="1"/>
    <x v="11"/>
    <n v="104.4375"/>
    <n v="117.67605633802818"/>
    <x v="4"/>
    <x v="11"/>
    <x v="806"/>
    <x v="806"/>
  </r>
  <r>
    <n v="807"/>
    <s v="Sic Vita - New EP Release - 2017"/>
    <s v="Join the Sic Vita family and lend a hand as we create a new album!"/>
    <x v="23"/>
    <x v="604"/>
    <x v="0"/>
    <s v="US"/>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x v="37"/>
    <x v="605"/>
    <x v="0"/>
    <s v="CA"/>
    <s v="CAD"/>
    <n v="1419224340"/>
    <n v="1416363886"/>
    <b v="0"/>
    <n v="43"/>
    <b v="1"/>
    <x v="11"/>
    <n v="100"/>
    <n v="104.65116279069767"/>
    <x v="4"/>
    <x v="11"/>
    <x v="808"/>
    <x v="808"/>
  </r>
  <r>
    <n v="809"/>
    <s v="Peter's New Album!!"/>
    <s v="Acknowledged songwriter looking to record album of new songs to secure a Publishing Contract"/>
    <x v="23"/>
    <x v="606"/>
    <x v="0"/>
    <s v="US"/>
    <s v="USD"/>
    <n v="1390161630"/>
    <n v="1387569630"/>
    <b v="0"/>
    <n v="52"/>
    <b v="1"/>
    <x v="11"/>
    <n v="103.77499999999999"/>
    <n v="79.82692307692308"/>
    <x v="4"/>
    <x v="11"/>
    <x v="809"/>
    <x v="809"/>
  </r>
  <r>
    <n v="810"/>
    <s v="Help us get our music into the hands of our fans!"/>
    <s v="Please help us reach both a short term and lifetime goal! We can't do this without your help. thank you a ton from all of us at P.T.R.."/>
    <x v="15"/>
    <x v="607"/>
    <x v="0"/>
    <s v="US"/>
    <s v="USD"/>
    <n v="1346462462"/>
    <n v="1343870462"/>
    <b v="0"/>
    <n v="27"/>
    <b v="1"/>
    <x v="11"/>
    <n v="105"/>
    <n v="58.333333333333336"/>
    <x v="4"/>
    <x v="11"/>
    <x v="810"/>
    <x v="810"/>
  </r>
  <r>
    <n v="811"/>
    <s v="Love Water Tour"/>
    <s v="We need your financial support to cover the tour costs!  (Sound, lights, travel, stage design)"/>
    <x v="28"/>
    <x v="578"/>
    <x v="0"/>
    <s v="US"/>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x v="20"/>
    <x v="608"/>
    <x v="0"/>
    <s v="US"/>
    <s v="USD"/>
    <n v="1362146280"/>
    <n v="1357604752"/>
    <b v="0"/>
    <n v="33"/>
    <b v="1"/>
    <x v="11"/>
    <n v="151.83333333333334"/>
    <n v="27.606060606060606"/>
    <x v="4"/>
    <x v="11"/>
    <x v="812"/>
    <x v="812"/>
  </r>
  <r>
    <n v="813"/>
    <s v="Rules of Civility and Decent Behavior"/>
    <s v="A pre order campaign to fund the pressing of our second full length vinyl LP"/>
    <x v="15"/>
    <x v="609"/>
    <x v="0"/>
    <s v="US"/>
    <s v="USD"/>
    <n v="1342825365"/>
    <n v="1340233365"/>
    <b v="0"/>
    <n v="96"/>
    <b v="1"/>
    <x v="11"/>
    <n v="159.99600000000001"/>
    <n v="24.999375000000001"/>
    <x v="4"/>
    <x v="11"/>
    <x v="813"/>
    <x v="813"/>
  </r>
  <r>
    <n v="814"/>
    <s v="Help Pat The Human Get A Tour Van!"/>
    <s v="We have been a band since 2007, but we've never hit the road. That's messed up... So this summer, we're trying to and need your help!"/>
    <x v="28"/>
    <x v="610"/>
    <x v="0"/>
    <s v="US"/>
    <s v="USD"/>
    <n v="1306865040"/>
    <n v="1305568201"/>
    <b v="0"/>
    <n v="28"/>
    <b v="1"/>
    <x v="11"/>
    <n v="127.3"/>
    <n v="45.464285714285715"/>
    <x v="4"/>
    <x v="11"/>
    <x v="814"/>
    <x v="814"/>
  </r>
  <r>
    <n v="815"/>
    <s v="Some Late Help for The Early Reset"/>
    <s v="Be a part of helping The Early Reset finish their new 7 song EP."/>
    <x v="23"/>
    <x v="611"/>
    <x v="0"/>
    <s v="US"/>
    <s v="USD"/>
    <n v="1414879303"/>
    <n v="1412287303"/>
    <b v="0"/>
    <n v="43"/>
    <b v="1"/>
    <x v="11"/>
    <n v="107"/>
    <n v="99.534883720930239"/>
    <x v="4"/>
    <x v="11"/>
    <x v="815"/>
    <x v="815"/>
  </r>
  <r>
    <n v="816"/>
    <s v="Help Friends and Family Release Their Debut Album"/>
    <s v="Friends and Family have an album for you. They need your help to release it to the world."/>
    <x v="39"/>
    <x v="612"/>
    <x v="0"/>
    <s v="US"/>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x v="15"/>
    <x v="613"/>
    <x v="0"/>
    <s v="US"/>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x v="18"/>
    <x v="614"/>
    <x v="0"/>
    <s v="US"/>
    <s v="USD"/>
    <n v="1344358860"/>
    <n v="1343682681"/>
    <b v="0"/>
    <n v="19"/>
    <b v="1"/>
    <x v="11"/>
    <n v="155.71428571428572"/>
    <n v="28.684210526315791"/>
    <x v="4"/>
    <x v="11"/>
    <x v="818"/>
    <x v="818"/>
  </r>
  <r>
    <n v="819"/>
    <s v="Winter Tour"/>
    <s v="We are touring the Southeast in support of our new EP"/>
    <x v="44"/>
    <x v="140"/>
    <x v="0"/>
    <s v="US"/>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x v="13"/>
    <x v="615"/>
    <x v="0"/>
    <s v="US"/>
    <s v="USD"/>
    <n v="1402290000"/>
    <n v="1399666342"/>
    <b v="0"/>
    <n v="38"/>
    <b v="1"/>
    <x v="11"/>
    <n v="134.05000000000001"/>
    <n v="70.55263157894737"/>
    <x v="4"/>
    <x v="11"/>
    <x v="820"/>
    <x v="820"/>
  </r>
  <r>
    <n v="821"/>
    <s v="&quot;Grey Sky Blues&quot; - Help make Bizness Suit's new album!"/>
    <s v="Bizness Suit - NEW ALBUM - We're going to LA to record the best rock album ever - bluesy funky Rock n Roll with soul"/>
    <x v="182"/>
    <x v="616"/>
    <x v="0"/>
    <s v="US"/>
    <s v="USD"/>
    <n v="1430712060"/>
    <n v="1427753265"/>
    <b v="0"/>
    <n v="78"/>
    <b v="1"/>
    <x v="11"/>
    <n v="100"/>
    <n v="224.12820512820514"/>
    <x v="4"/>
    <x v="11"/>
    <x v="821"/>
    <x v="821"/>
  </r>
  <r>
    <n v="822"/>
    <s v="Soul Easy - Making music for our friends."/>
    <s v="Soul Easy recording our first full length CD.  Inspired by lots of friends and lots of good times."/>
    <x v="9"/>
    <x v="617"/>
    <x v="0"/>
    <s v="US"/>
    <s v="USD"/>
    <n v="1349477050"/>
    <n v="1346885050"/>
    <b v="0"/>
    <n v="69"/>
    <b v="1"/>
    <x v="11"/>
    <n v="119.16666666666667"/>
    <n v="51.811594202898547"/>
    <x v="4"/>
    <x v="11"/>
    <x v="822"/>
    <x v="822"/>
  </r>
  <r>
    <n v="823"/>
    <s v="Debut Album"/>
    <s v="Eyes For Fire is finally ready to release their Debut Album but we need YOU to help us put the final touches on it."/>
    <x v="134"/>
    <x v="618"/>
    <x v="0"/>
    <s v="US"/>
    <s v="USD"/>
    <n v="1427062852"/>
    <n v="1424474452"/>
    <b v="0"/>
    <n v="33"/>
    <b v="1"/>
    <x v="11"/>
    <n v="179.5"/>
    <n v="43.515151515151516"/>
    <x v="4"/>
    <x v="11"/>
    <x v="823"/>
    <x v="823"/>
  </r>
  <r>
    <n v="824"/>
    <s v="Hi Ho Silver Oh - The West Coast Tour"/>
    <s v="Hi Ho Silver Oh is going on a West Coast tour! We'll be starting in Santa Barbara, and spreading our tunes all the way to Seattle and back."/>
    <x v="183"/>
    <x v="619"/>
    <x v="0"/>
    <s v="US"/>
    <s v="USD"/>
    <n v="1271573940"/>
    <n v="1268459318"/>
    <b v="0"/>
    <n v="54"/>
    <b v="1"/>
    <x v="11"/>
    <n v="134.38124999999999"/>
    <n v="39.816666666666663"/>
    <x v="4"/>
    <x v="11"/>
    <x v="824"/>
    <x v="824"/>
  </r>
  <r>
    <n v="825"/>
    <s v="KILL FREEMAN"/>
    <s v="Kickstarting Kill Freeman independently. Help fund the New Record, Video and Live Shows."/>
    <x v="78"/>
    <x v="620"/>
    <x v="0"/>
    <s v="US"/>
    <s v="USD"/>
    <n v="1351495284"/>
    <n v="1349335284"/>
    <b v="0"/>
    <n v="99"/>
    <b v="1"/>
    <x v="11"/>
    <n v="100.43200000000002"/>
    <n v="126.8080808080808"/>
    <x v="4"/>
    <x v="11"/>
    <x v="825"/>
    <x v="825"/>
  </r>
  <r>
    <n v="826"/>
    <s v="Protect The Dream Debut Album"/>
    <s v="Protect The Dream is preparing to record their debut album 8 years in the making. Lets make it happen Kickstarter!"/>
    <x v="62"/>
    <x v="621"/>
    <x v="0"/>
    <s v="US"/>
    <s v="USD"/>
    <n v="1332719730"/>
    <n v="1330908930"/>
    <b v="0"/>
    <n v="49"/>
    <b v="1"/>
    <x v="11"/>
    <n v="101.45454545454547"/>
    <n v="113.87755102040816"/>
    <x v="4"/>
    <x v="11"/>
    <x v="826"/>
    <x v="826"/>
  </r>
  <r>
    <n v="827"/>
    <s v="Losing Wings EP Release &amp; Our First Tour"/>
    <s v="We want to release our Losing Wings EP on a week-long tour of California's music scene!  We've got the EP made, we just need gas money!"/>
    <x v="43"/>
    <x v="622"/>
    <x v="0"/>
    <s v="US"/>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x v="46"/>
    <x v="623"/>
    <x v="0"/>
    <s v="US"/>
    <s v="USD"/>
    <n v="1340641440"/>
    <n v="1339549982"/>
    <b v="0"/>
    <n v="38"/>
    <b v="1"/>
    <x v="11"/>
    <n v="107"/>
    <n v="36.60526315789474"/>
    <x v="4"/>
    <x v="11"/>
    <x v="828"/>
    <x v="828"/>
  </r>
  <r>
    <n v="829"/>
    <s v="Monk"/>
    <s v="We are a band from South East London- each member is19 years OA. We have been together for two years. Taking pride in making good music"/>
    <x v="2"/>
    <x v="624"/>
    <x v="0"/>
    <s v="GB"/>
    <s v="GBP"/>
    <n v="1468437240"/>
    <n v="1463253240"/>
    <b v="0"/>
    <n v="16"/>
    <b v="1"/>
    <x v="11"/>
    <n v="104"/>
    <n v="32.5"/>
    <x v="4"/>
    <x v="11"/>
    <x v="829"/>
    <x v="829"/>
  </r>
  <r>
    <n v="830"/>
    <s v="Dark Disco Club's new album"/>
    <s v="We're making a high energy, fist pumpin', pelvis-thrusting new Rock n Roll album and we'd love for you to be a part of it."/>
    <x v="40"/>
    <x v="625"/>
    <x v="0"/>
    <s v="US"/>
    <s v="USD"/>
    <n v="1363952225"/>
    <n v="1361363825"/>
    <b v="0"/>
    <n v="32"/>
    <b v="1"/>
    <x v="11"/>
    <n v="107.83333333333334"/>
    <n v="60.65625"/>
    <x v="4"/>
    <x v="11"/>
    <x v="830"/>
    <x v="830"/>
  </r>
  <r>
    <n v="831"/>
    <s v="Let The 7Horse Run!"/>
    <s v="7Horse is a new band with a self-funded album and a show they want to rock in your town!"/>
    <x v="15"/>
    <x v="98"/>
    <x v="0"/>
    <s v="US"/>
    <s v="USD"/>
    <n v="1335540694"/>
    <n v="1332948694"/>
    <b v="0"/>
    <n v="20"/>
    <b v="1"/>
    <x v="11"/>
    <n v="233.33333333333334"/>
    <n v="175"/>
    <x v="4"/>
    <x v="11"/>
    <x v="831"/>
    <x v="831"/>
  </r>
  <r>
    <n v="832"/>
    <s v="OMG! You Can Help Hello Kelly Make Their New Record!"/>
    <s v="Being in a band can make you feel like clowns, but we've got the best fans so we're not too worried. You are the new record labels!!"/>
    <x v="36"/>
    <x v="626"/>
    <x v="0"/>
    <s v="US"/>
    <s v="USD"/>
    <n v="1327133580"/>
    <n v="1321978335"/>
    <b v="0"/>
    <n v="154"/>
    <b v="1"/>
    <x v="11"/>
    <n v="100.60706666666665"/>
    <n v="97.993896103896105"/>
    <x v="4"/>
    <x v="11"/>
    <x v="832"/>
    <x v="832"/>
  </r>
  <r>
    <n v="833"/>
    <s v="Ragman Rolls"/>
    <s v="This is an American rock album."/>
    <x v="12"/>
    <x v="627"/>
    <x v="0"/>
    <s v="US"/>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x v="62"/>
    <x v="628"/>
    <x v="0"/>
    <s v="US"/>
    <s v="USD"/>
    <n v="1372651140"/>
    <n v="1369770292"/>
    <b v="0"/>
    <n v="75"/>
    <b v="1"/>
    <x v="11"/>
    <n v="131.0181818181818"/>
    <n v="96.08"/>
    <x v="4"/>
    <x v="11"/>
    <x v="834"/>
    <x v="834"/>
  </r>
  <r>
    <n v="835"/>
    <s v="Samuel B. Lupowitz &amp; The Ego Band - first album release"/>
    <s v="Help composer and musician Samuel B. Lupowitz release his first solo piano rock effort featuring the hard-grooving Ego Band."/>
    <x v="13"/>
    <x v="629"/>
    <x v="0"/>
    <s v="US"/>
    <s v="USD"/>
    <n v="1337396400"/>
    <n v="1333709958"/>
    <b v="0"/>
    <n v="40"/>
    <b v="1"/>
    <x v="11"/>
    <n v="117.25000000000001"/>
    <n v="58.625"/>
    <x v="4"/>
    <x v="11"/>
    <x v="835"/>
    <x v="835"/>
  </r>
  <r>
    <n v="836"/>
    <s v="DESMADRE Full Album + Press Kit"/>
    <s v="An album you can bring home to mom."/>
    <x v="10"/>
    <x v="630"/>
    <x v="0"/>
    <s v="US"/>
    <s v="USD"/>
    <n v="1381108918"/>
    <n v="1378516918"/>
    <b v="0"/>
    <n v="46"/>
    <b v="1"/>
    <x v="11"/>
    <n v="100.93039999999999"/>
    <n v="109.70695652173914"/>
    <x v="4"/>
    <x v="11"/>
    <x v="836"/>
    <x v="836"/>
  </r>
  <r>
    <n v="837"/>
    <s v="Take 147 - Nothin' to Lose CD Project"/>
    <s v="Take 147 is currently in the process of recording the debut album called, &quot;Nothin' to Lose&quot;."/>
    <x v="30"/>
    <x v="631"/>
    <x v="0"/>
    <s v="US"/>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x v="13"/>
    <x v="632"/>
    <x v="0"/>
    <s v="US"/>
    <s v="USD"/>
    <n v="1326835985"/>
    <n v="1324243985"/>
    <b v="0"/>
    <n v="61"/>
    <b v="1"/>
    <x v="11"/>
    <n v="145.4"/>
    <n v="47.672131147540981"/>
    <x v="4"/>
    <x v="11"/>
    <x v="838"/>
    <x v="838"/>
  </r>
  <r>
    <n v="839"/>
    <s v="The Waffle Stompers - We'll Never Die"/>
    <s v="The Waffle Stompers need your support to keep doing what we love--go on tour, make music and music videos."/>
    <x v="10"/>
    <x v="633"/>
    <x v="0"/>
    <s v="US"/>
    <s v="USD"/>
    <n v="1348337956"/>
    <n v="1345745956"/>
    <b v="0"/>
    <n v="96"/>
    <b v="1"/>
    <x v="11"/>
    <n v="116.61660000000001"/>
    <n v="60.737812499999997"/>
    <x v="4"/>
    <x v="11"/>
    <x v="839"/>
    <x v="839"/>
  </r>
  <r>
    <n v="840"/>
    <s v="Carl King's New Album: Grand Architects Of The Universe"/>
    <s v="Carl King / Sir Millard Mulch / Dr. Zoltan Ã˜belisk is making a new 45-minute instrumental sci-fi album!"/>
    <x v="3"/>
    <x v="634"/>
    <x v="0"/>
    <s v="US"/>
    <s v="USD"/>
    <n v="1474694787"/>
    <n v="1472102787"/>
    <b v="0"/>
    <n v="190"/>
    <b v="1"/>
    <x v="12"/>
    <n v="120.4166"/>
    <n v="63.37715789473684"/>
    <x v="4"/>
    <x v="12"/>
    <x v="840"/>
    <x v="840"/>
  </r>
  <r>
    <n v="841"/>
    <s v="Peering Through The Lens Of Time - Dan Mumm - Studio Album"/>
    <s v="Dan Mumm's 2nd studio album. An ambitious project - Dan will attempt his best musical work yet, drawing influence from across the ages."/>
    <x v="10"/>
    <x v="635"/>
    <x v="0"/>
    <s v="US"/>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x v="30"/>
    <x v="636"/>
    <x v="0"/>
    <s v="CA"/>
    <s v="CAD"/>
    <n v="1381723140"/>
    <n v="1378735983"/>
    <b v="1"/>
    <n v="39"/>
    <b v="1"/>
    <x v="12"/>
    <n v="104.32"/>
    <n v="66.871794871794876"/>
    <x v="4"/>
    <x v="12"/>
    <x v="842"/>
    <x v="842"/>
  </r>
  <r>
    <n v="843"/>
    <s v="The New Album: Dig Deeper"/>
    <s v="Five metal heads dedicated to our passion for music. We believe music is Freedom, Unity &amp; Escape. Join us on our mission to Dig Deeper."/>
    <x v="9"/>
    <x v="637"/>
    <x v="0"/>
    <s v="US"/>
    <s v="USD"/>
    <n v="1481184000"/>
    <n v="1479708680"/>
    <b v="0"/>
    <n v="127"/>
    <b v="1"/>
    <x v="12"/>
    <n v="267.13333333333333"/>
    <n v="63.102362204724407"/>
    <x v="4"/>
    <x v="12"/>
    <x v="843"/>
    <x v="843"/>
  </r>
  <r>
    <n v="844"/>
    <s v="FROSTBURN - Lords of the Trident's new album!"/>
    <s v="The NEW ALBUM from the MOST METAL BAND ON EARTH is here! (WARNING: May cause melted faces and headbanging-related spinal trauma!)"/>
    <x v="9"/>
    <x v="638"/>
    <x v="0"/>
    <s v="US"/>
    <s v="USD"/>
    <n v="1414817940"/>
    <n v="1411489552"/>
    <b v="1"/>
    <n v="159"/>
    <b v="1"/>
    <x v="12"/>
    <n v="194.13333333333333"/>
    <n v="36.628930817610062"/>
    <x v="4"/>
    <x v="12"/>
    <x v="844"/>
    <x v="844"/>
  </r>
  <r>
    <n v="845"/>
    <s v="Shadow and Steel: The new album from Master Sword"/>
    <s v="Help Legend of Zelda tribute band Master Sword complete their latest heavy metal album: Shadow and Steel!"/>
    <x v="10"/>
    <x v="639"/>
    <x v="0"/>
    <s v="US"/>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x v="184"/>
    <x v="640"/>
    <x v="0"/>
    <s v="GB"/>
    <s v="GBP"/>
    <n v="1394460000"/>
    <n v="1393233855"/>
    <b v="0"/>
    <n v="47"/>
    <b v="1"/>
    <x v="12"/>
    <n v="122.00090909090908"/>
    <n v="28.553404255319148"/>
    <x v="4"/>
    <x v="12"/>
    <x v="846"/>
    <x v="846"/>
  </r>
  <r>
    <n v="847"/>
    <s v="CENTROPYMUSIC"/>
    <s v="MUSIC WITH MEANING!  MUSIC THAT MATTERS!!!"/>
    <x v="185"/>
    <x v="115"/>
    <x v="0"/>
    <s v="US"/>
    <s v="USD"/>
    <n v="1436555376"/>
    <n v="1433963376"/>
    <b v="0"/>
    <n v="1"/>
    <b v="1"/>
    <x v="12"/>
    <n v="100"/>
    <n v="10"/>
    <x v="4"/>
    <x v="12"/>
    <x v="847"/>
    <x v="847"/>
  </r>
  <r>
    <n v="848"/>
    <s v="God Am"/>
    <s v="God Am, a Grunge/Doom metal band, who have been trying to fund the production of our EP to bring you a unique aural assault."/>
    <x v="43"/>
    <x v="452"/>
    <x v="0"/>
    <s v="US"/>
    <s v="USD"/>
    <n v="1429038033"/>
    <n v="1426446033"/>
    <b v="0"/>
    <n v="16"/>
    <b v="1"/>
    <x v="12"/>
    <n v="100"/>
    <n v="18.75"/>
    <x v="4"/>
    <x v="12"/>
    <x v="848"/>
    <x v="848"/>
  </r>
  <r>
    <n v="849"/>
    <s v="The Nightingale: A Gothic Fairytale"/>
    <s v="&quot;Guard your passion as if your life depended on it, for well it might!&quot;_x000a_Join Nightingale in her journey through the Poison Garden."/>
    <x v="23"/>
    <x v="641"/>
    <x v="0"/>
    <s v="US"/>
    <s v="USD"/>
    <n v="1426473264"/>
    <n v="1424057664"/>
    <b v="0"/>
    <n v="115"/>
    <b v="1"/>
    <x v="12"/>
    <n v="119.9"/>
    <n v="41.704347826086959"/>
    <x v="4"/>
    <x v="12"/>
    <x v="849"/>
    <x v="849"/>
  </r>
  <r>
    <n v="850"/>
    <s v="Yet Further: Sioum's Second Full-Length Album"/>
    <s v="Help Chicago-based instrumental group Sioum complete the production of their 2nd full-length album."/>
    <x v="23"/>
    <x v="642"/>
    <x v="0"/>
    <s v="US"/>
    <s v="USD"/>
    <n v="1461560340"/>
    <n v="1458762717"/>
    <b v="0"/>
    <n v="133"/>
    <b v="1"/>
    <x v="12"/>
    <n v="155.17499999999998"/>
    <n v="46.669172932330824"/>
    <x v="4"/>
    <x v="12"/>
    <x v="850"/>
    <x v="850"/>
  </r>
  <r>
    <n v="851"/>
    <s v="M.F.Crew, 1er Album &quot;First Ride&quot;"/>
    <s v="Salut, nous c'est M.F.Crew, on a besoin de vous pour produire notre premier album &quot;First Ride&quot; ! :)"/>
    <x v="13"/>
    <x v="643"/>
    <x v="0"/>
    <s v="FR"/>
    <s v="EUR"/>
    <n v="1469994300"/>
    <n v="1464815253"/>
    <b v="0"/>
    <n v="70"/>
    <b v="1"/>
    <x v="12"/>
    <n v="130.44999999999999"/>
    <n v="37.271428571428572"/>
    <x v="4"/>
    <x v="12"/>
    <x v="851"/>
    <x v="851"/>
  </r>
  <r>
    <n v="852"/>
    <s v="Covers Album - Limited Vinyl Pressing"/>
    <s v="Limited edition 2x12&quot; vinyl pressing of our latest album &quot;Who Do You Think We Are?&quot;"/>
    <x v="8"/>
    <x v="644"/>
    <x v="0"/>
    <s v="US"/>
    <s v="USD"/>
    <n v="1477342800"/>
    <n v="1476386395"/>
    <b v="0"/>
    <n v="62"/>
    <b v="1"/>
    <x v="12"/>
    <n v="104.97142857142859"/>
    <n v="59.258064516129032"/>
    <x v="4"/>
    <x v="12"/>
    <x v="852"/>
    <x v="852"/>
  </r>
  <r>
    <n v="853"/>
    <s v="sloggoth"/>
    <s v="Help release a CD of sloggoth's first album &quot;sloggoth&quot;.  All contributors of $5 or more get a CD when the goal is met!"/>
    <x v="43"/>
    <x v="452"/>
    <x v="0"/>
    <s v="US"/>
    <s v="USD"/>
    <n v="1424116709"/>
    <n v="1421524709"/>
    <b v="0"/>
    <n v="10"/>
    <b v="1"/>
    <x v="12"/>
    <n v="100"/>
    <n v="30"/>
    <x v="4"/>
    <x v="12"/>
    <x v="853"/>
    <x v="853"/>
  </r>
  <r>
    <n v="854"/>
    <s v="Westfield Massacre - Sophomore Album &amp; Tour"/>
    <s v="Writing and Recording Sophomore record, and funding Tour to support Spring 2017 album release."/>
    <x v="186"/>
    <x v="645"/>
    <x v="0"/>
    <s v="US"/>
    <s v="USD"/>
    <n v="1482901546"/>
    <n v="1480309546"/>
    <b v="0"/>
    <n v="499"/>
    <b v="1"/>
    <x v="12"/>
    <n v="118.2205035971223"/>
    <n v="65.8623246492986"/>
    <x v="4"/>
    <x v="12"/>
    <x v="854"/>
    <x v="854"/>
  </r>
  <r>
    <n v="855"/>
    <s v="AtteroTerra's Sophomore Album - Pray for Apocalypse"/>
    <s v="AtteroTerra's &quot;Pray for Apocalypse&quot; is fully completed, and only being held up by funding."/>
    <x v="187"/>
    <x v="646"/>
    <x v="0"/>
    <s v="US"/>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x v="49"/>
    <x v="614"/>
    <x v="0"/>
    <s v="DE"/>
    <s v="EUR"/>
    <n v="1477422000"/>
    <n v="1472282956"/>
    <b v="0"/>
    <n v="28"/>
    <b v="1"/>
    <x v="12"/>
    <n v="218.00000000000003"/>
    <n v="19.464285714285715"/>
    <x v="4"/>
    <x v="12"/>
    <x v="856"/>
    <x v="856"/>
  </r>
  <r>
    <n v="857"/>
    <s v="A Reason To Breathe - DEBUT ALBUM"/>
    <s v="Modern Post-Hardcore/Electro music (Hardstyle, EDM, Trap, Dubstep, Dembow, House)."/>
    <x v="38"/>
    <x v="647"/>
    <x v="0"/>
    <s v="ES"/>
    <s v="EUR"/>
    <n v="1448463431"/>
    <n v="1444831031"/>
    <b v="0"/>
    <n v="24"/>
    <b v="1"/>
    <x v="12"/>
    <n v="100"/>
    <n v="50"/>
    <x v="4"/>
    <x v="12"/>
    <x v="857"/>
    <x v="857"/>
  </r>
  <r>
    <n v="858"/>
    <s v="Gehtika - New Album - A Monster in Mourning"/>
    <s v="The album is written &amp; sounding epic, dark &amp; heavy! We now need your help to fund the release &amp; some spiffing limited edition merch!"/>
    <x v="38"/>
    <x v="648"/>
    <x v="0"/>
    <s v="GB"/>
    <s v="GBP"/>
    <n v="1429138740"/>
    <n v="1426528418"/>
    <b v="0"/>
    <n v="76"/>
    <b v="1"/>
    <x v="12"/>
    <n v="144.00583333333333"/>
    <n v="22.737763157894737"/>
    <x v="4"/>
    <x v="12"/>
    <x v="858"/>
    <x v="858"/>
  </r>
  <r>
    <n v="859"/>
    <s v="Rise With Us Campaign"/>
    <s v="We are heading to the studio to create our second album and we want you to be right there with us!"/>
    <x v="23"/>
    <x v="649"/>
    <x v="0"/>
    <s v="US"/>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x v="32"/>
    <x v="650"/>
    <x v="2"/>
    <s v="US"/>
    <s v="USD"/>
    <n v="1385123713"/>
    <n v="1382528113"/>
    <b v="0"/>
    <n v="48"/>
    <b v="0"/>
    <x v="13"/>
    <n v="18.142857142857142"/>
    <n v="52.916666666666664"/>
    <x v="4"/>
    <x v="13"/>
    <x v="860"/>
    <x v="860"/>
  </r>
  <r>
    <n v="861"/>
    <s v="&quot;In My Own EYE &quot; a cabaret not to be missed"/>
    <s v="&quot;In My Own Eye&quot; a cabaret not to be missed  Building a Business Preserving the Art of Cabaret Theatre 4 the Next Generation"/>
    <x v="37"/>
    <x v="462"/>
    <x v="2"/>
    <s v="US"/>
    <s v="USD"/>
    <n v="1474067404"/>
    <n v="1471475404"/>
    <b v="0"/>
    <n v="2"/>
    <b v="0"/>
    <x v="13"/>
    <n v="2.2444444444444445"/>
    <n v="50.5"/>
    <x v="4"/>
    <x v="13"/>
    <x v="861"/>
    <x v="861"/>
  </r>
  <r>
    <n v="862"/>
    <s v="The London Jazz Machine  - Jazz greats musical project"/>
    <s v="I want to work with the great John Goodsall and Percy Jones from Brand X to create the ultimate new jazz album."/>
    <x v="63"/>
    <x v="575"/>
    <x v="2"/>
    <s v="GB"/>
    <s v="GBP"/>
    <n v="1384179548"/>
    <n v="1381583948"/>
    <b v="0"/>
    <n v="4"/>
    <b v="0"/>
    <x v="13"/>
    <n v="0.33999999999999997"/>
    <n v="42.5"/>
    <x v="4"/>
    <x v="13"/>
    <x v="862"/>
    <x v="862"/>
  </r>
  <r>
    <n v="863"/>
    <s v="Help Fund Jason's Debut Jazz CD &quot;Exodus&quot;"/>
    <s v="I'm making the move from a side man in local groups to the leader with this debut jazz CD project."/>
    <x v="13"/>
    <x v="456"/>
    <x v="2"/>
    <s v="US"/>
    <s v="USD"/>
    <n v="1329014966"/>
    <n v="1326422966"/>
    <b v="0"/>
    <n v="5"/>
    <b v="0"/>
    <x v="13"/>
    <n v="4.5"/>
    <n v="18"/>
    <x v="4"/>
    <x v="13"/>
    <x v="863"/>
    <x v="863"/>
  </r>
  <r>
    <n v="864"/>
    <s v="Help fund an album of LDS songs arranged for jazz piano trio"/>
    <s v="Help to make an album that will stand out in the pantheon of LDS music, an album of the highest musical and artistic standards."/>
    <x v="115"/>
    <x v="651"/>
    <x v="2"/>
    <s v="US"/>
    <s v="USD"/>
    <n v="1381917540"/>
    <n v="1379990038"/>
    <b v="0"/>
    <n v="79"/>
    <b v="0"/>
    <x v="13"/>
    <n v="41.53846153846154"/>
    <n v="34.177215189873415"/>
    <x v="4"/>
    <x v="13"/>
    <x v="864"/>
    <x v="864"/>
  </r>
  <r>
    <n v="865"/>
    <s v="&quot;Cigarettes and Sunflowers&quot; first album by &quot;Memphis Lady&quot;"/>
    <s v="My name is Lindsay Main, and My artist name is &quot;Memphis Lady&quot;. Im looking to make my first cd, will all my own original songs on it."/>
    <x v="41"/>
    <x v="372"/>
    <x v="2"/>
    <s v="US"/>
    <s v="USD"/>
    <n v="1358361197"/>
    <n v="1353177197"/>
    <b v="0"/>
    <n v="2"/>
    <b v="0"/>
    <x v="13"/>
    <n v="2.0454545454545454"/>
    <n v="22.5"/>
    <x v="4"/>
    <x v="13"/>
    <x v="865"/>
    <x v="865"/>
  </r>
  <r>
    <n v="866"/>
    <s v="California Dreamin' Tour 2015"/>
    <s v="Drivetime heads to Cali for summer tour supported by @Smoothjazz.com &amp; @JJZPhilly  #Spaghettini #The Roxy"/>
    <x v="8"/>
    <x v="141"/>
    <x v="2"/>
    <s v="US"/>
    <s v="USD"/>
    <n v="1425136200"/>
    <n v="1421853518"/>
    <b v="0"/>
    <n v="11"/>
    <b v="0"/>
    <x v="13"/>
    <n v="18.285714285714285"/>
    <n v="58.18181818181818"/>
    <x v="4"/>
    <x v="13"/>
    <x v="866"/>
    <x v="866"/>
  </r>
  <r>
    <n v="867"/>
    <s v="Miche Fambro - &quot;Forever Friday&quot; Jazz CD"/>
    <s v="MichÃ© Fambro records the long-awaited Jazz Crooner album.  Favorite standards, and soon-to-be classic originals in one memorable album."/>
    <x v="10"/>
    <x v="652"/>
    <x v="2"/>
    <s v="US"/>
    <s v="USD"/>
    <n v="1259643540"/>
    <n v="1254450706"/>
    <b v="0"/>
    <n v="11"/>
    <b v="0"/>
    <x v="13"/>
    <n v="24.02"/>
    <n v="109.18181818181819"/>
    <x v="4"/>
    <x v="13"/>
    <x v="867"/>
    <x v="867"/>
  </r>
  <r>
    <n v="868"/>
    <s v="TERESA ANN LAMIRAND'S DEBUT ALBUM &quot;MY LIFE UNFOLDING&quot;&quot;"/>
    <s v="I AM A SINGER/SONGWRITER RECORDING MY DEBUT ALBUM OF ORIGINAL MATERIAL TITLED &quot;MY LIFE UNFOLDING&quot;.....MUSIC IS SO MUCH A PART OF ME!"/>
    <x v="101"/>
    <x v="155"/>
    <x v="2"/>
    <s v="US"/>
    <s v="USD"/>
    <n v="1389055198"/>
    <n v="1386463198"/>
    <b v="0"/>
    <n v="1"/>
    <b v="0"/>
    <x v="13"/>
    <n v="0.1111111111111111"/>
    <n v="50"/>
    <x v="4"/>
    <x v="13"/>
    <x v="868"/>
    <x v="868"/>
  </r>
  <r>
    <n v="869"/>
    <s v="Live DVD Concert by Twice As Good"/>
    <s v="The band Twice As Good wants to create and distribute a DVD of their live concert performance. This amazing band needs to be seen!"/>
    <x v="188"/>
    <x v="578"/>
    <x v="2"/>
    <s v="US"/>
    <s v="USD"/>
    <n v="1365448657"/>
    <n v="1362860257"/>
    <b v="0"/>
    <n v="3"/>
    <b v="0"/>
    <x v="13"/>
    <n v="11.818181818181818"/>
    <n v="346.66666666666669"/>
    <x v="4"/>
    <x v="13"/>
    <x v="869"/>
    <x v="869"/>
  </r>
  <r>
    <n v="870"/>
    <s v="The NELSON RIDDLE SONGBOOK - Nelson Riddle Tribute Orchestra"/>
    <s v="The Orchestra and it's boy/girl singers perform a plethora of hit songs arranged by Nelson Riddle, for the world's greatest singers."/>
    <x v="22"/>
    <x v="653"/>
    <x v="2"/>
    <s v="GB"/>
    <s v="GBP"/>
    <n v="1377995523"/>
    <n v="1375403523"/>
    <b v="0"/>
    <n v="5"/>
    <b v="0"/>
    <x v="13"/>
    <n v="0.31"/>
    <n v="12.4"/>
    <x v="4"/>
    <x v="13"/>
    <x v="870"/>
    <x v="870"/>
  </r>
  <r>
    <n v="871"/>
    <s v="fo/mo/deep heads back into the studio to record their 3rd CD"/>
    <s v="fo/mo/deep heads back into the studio in January 2014 to record their 3rd CD. Seeking to continue experimenting with all things groove:"/>
    <x v="12"/>
    <x v="144"/>
    <x v="2"/>
    <s v="US"/>
    <s v="USD"/>
    <n v="1385735295"/>
    <n v="1383139695"/>
    <b v="0"/>
    <n v="12"/>
    <b v="0"/>
    <x v="13"/>
    <n v="5.416666666666667"/>
    <n v="27.083333333333332"/>
    <x v="4"/>
    <x v="13"/>
    <x v="871"/>
    <x v="871"/>
  </r>
  <r>
    <n v="872"/>
    <s v="Songs of Africa Ensemble Goodwill Africa Tour"/>
    <s v="The Songs of Africa Ensemble embarks on their first Goodwill Africa Tour, to taste African music &amp; culture firsthand."/>
    <x v="6"/>
    <x v="654"/>
    <x v="2"/>
    <s v="US"/>
    <s v="USD"/>
    <n v="1299786527"/>
    <n v="1295898527"/>
    <b v="0"/>
    <n v="2"/>
    <b v="0"/>
    <x v="13"/>
    <n v="0.8125"/>
    <n v="32.5"/>
    <x v="4"/>
    <x v="13"/>
    <x v="872"/>
    <x v="872"/>
  </r>
  <r>
    <n v="873"/>
    <s v="The Dreamer-An Original Jazz CD"/>
    <s v="Fall in love with &quot;The Dreamer&quot;, new original music from trumpeter Freddie Dunn!"/>
    <x v="8"/>
    <x v="372"/>
    <x v="2"/>
    <s v="US"/>
    <s v="USD"/>
    <n v="1352610040"/>
    <n v="1349150440"/>
    <b v="0"/>
    <n v="5"/>
    <b v="0"/>
    <x v="13"/>
    <n v="1.2857142857142856"/>
    <n v="9"/>
    <x v="4"/>
    <x v="13"/>
    <x v="873"/>
    <x v="873"/>
  </r>
  <r>
    <n v="874"/>
    <s v="New Jerry Tachoir Group Recording"/>
    <s v="Tachoir music has been described as &quot;Highly original compositions with dazzling improvisations by virtuoso musicians&quot; - The Times"/>
    <x v="9"/>
    <x v="655"/>
    <x v="2"/>
    <s v="US"/>
    <s v="USD"/>
    <n v="1367676034"/>
    <n v="1365084034"/>
    <b v="0"/>
    <n v="21"/>
    <b v="0"/>
    <x v="13"/>
    <n v="24.333333333333336"/>
    <n v="34.761904761904759"/>
    <x v="4"/>
    <x v="13"/>
    <x v="874"/>
    <x v="874"/>
  </r>
  <r>
    <n v="875"/>
    <s v="Italian Jazz Days 2015, an annual NYS jazzseries since 2009."/>
    <s v="IJD coincides with the Columbus Day. The musicians are Italian-American and they'll showcase music from the Italian American songbook."/>
    <x v="10"/>
    <x v="117"/>
    <x v="2"/>
    <s v="US"/>
    <s v="USD"/>
    <n v="1442856131"/>
    <n v="1441128131"/>
    <b v="0"/>
    <n v="0"/>
    <b v="0"/>
    <x v="13"/>
    <n v="0"/>
    <e v="#DIV/0!"/>
    <x v="4"/>
    <x v="13"/>
    <x v="875"/>
    <x v="875"/>
  </r>
  <r>
    <n v="876"/>
    <s v="Sound Of Dobells"/>
    <s v="What was the greatest record shop ever?  DOBELLS!"/>
    <x v="189"/>
    <x v="656"/>
    <x v="2"/>
    <s v="GB"/>
    <s v="GBP"/>
    <n v="1359978927"/>
    <n v="1357127727"/>
    <b v="0"/>
    <n v="45"/>
    <b v="0"/>
    <x v="13"/>
    <n v="40.799492385786799"/>
    <n v="28.577777777777779"/>
    <x v="4"/>
    <x v="13"/>
    <x v="876"/>
    <x v="876"/>
  </r>
  <r>
    <n v="877"/>
    <s v="A Saxidentals Music Video!!!"/>
    <s v="The Saxidentals are a Laie, HI based saxophone quartet. We have been playing gigs all around Laie and would love to make a music video!"/>
    <x v="13"/>
    <x v="77"/>
    <x v="2"/>
    <s v="US"/>
    <s v="USD"/>
    <n v="1387479360"/>
    <n v="1384887360"/>
    <b v="0"/>
    <n v="29"/>
    <b v="0"/>
    <x v="13"/>
    <n v="67.55"/>
    <n v="46.586206896551722"/>
    <x v="4"/>
    <x v="13"/>
    <x v="877"/>
    <x v="877"/>
  </r>
  <r>
    <n v="878"/>
    <s v="Justin Cron's Sax Debut Album"/>
    <s v="Join in and help me make my first jazz album. I would really like to make a Christmas album and a smooth jazz CD. Want a FREE CD?"/>
    <x v="10"/>
    <x v="654"/>
    <x v="2"/>
    <s v="US"/>
    <s v="USD"/>
    <n v="1293082524"/>
    <n v="1290490524"/>
    <b v="0"/>
    <n v="2"/>
    <b v="0"/>
    <x v="13"/>
    <n v="1.3"/>
    <n v="32.5"/>
    <x v="4"/>
    <x v="13"/>
    <x v="878"/>
    <x v="878"/>
  </r>
  <r>
    <n v="879"/>
    <s v="Bring jazz legend Peter BrÃ¶tzmann to Minneapolis"/>
    <s v="It'll be THE event of the year for the musically adventurous types. Don't miss this chance to bring Peter BrÃ¶tzmann to our fair city!"/>
    <x v="190"/>
    <x v="657"/>
    <x v="2"/>
    <s v="US"/>
    <s v="USD"/>
    <n v="1338321305"/>
    <n v="1336506905"/>
    <b v="0"/>
    <n v="30"/>
    <b v="0"/>
    <x v="13"/>
    <n v="30.666666666666664"/>
    <n v="21.466666666666665"/>
    <x v="4"/>
    <x v="13"/>
    <x v="879"/>
    <x v="879"/>
  </r>
  <r>
    <n v="880"/>
    <s v="Lifelike Figures Vinyl Pressing!"/>
    <s v="A record representing an era in East Bay local music that sustained art &amp; community that deserves to be preserved on 180 gram vinyl."/>
    <x v="191"/>
    <x v="658"/>
    <x v="2"/>
    <s v="US"/>
    <s v="USD"/>
    <n v="1351582938"/>
    <n v="1348731738"/>
    <b v="0"/>
    <n v="8"/>
    <b v="0"/>
    <x v="14"/>
    <n v="2.9894179894179893"/>
    <n v="14.125"/>
    <x v="4"/>
    <x v="14"/>
    <x v="880"/>
    <x v="880"/>
  </r>
  <r>
    <n v="881"/>
    <s v="Funding the new album by Chris Reed and the Anime Raiders"/>
    <s v="To raise funds to finish the latest album by Chris Reed and the Anime Raiders, called &quot;Deep City Diving&quot;"/>
    <x v="192"/>
    <x v="134"/>
    <x v="2"/>
    <s v="US"/>
    <s v="USD"/>
    <n v="1326520886"/>
    <n v="1322632886"/>
    <b v="0"/>
    <n v="1"/>
    <b v="0"/>
    <x v="14"/>
    <n v="0.8"/>
    <n v="30"/>
    <x v="4"/>
    <x v="14"/>
    <x v="881"/>
    <x v="881"/>
  </r>
  <r>
    <n v="882"/>
    <s v="The Scotty Karate Vinyl Round-Up (Scotch Bonnet)"/>
    <s v="This Full length Album Needs the real living record life. It took us 4 hard years, countless deaths and several studios but we won."/>
    <x v="15"/>
    <x v="659"/>
    <x v="2"/>
    <s v="US"/>
    <s v="USD"/>
    <n v="1315341550"/>
    <n v="1312490350"/>
    <b v="0"/>
    <n v="14"/>
    <b v="0"/>
    <x v="14"/>
    <n v="20.133333333333333"/>
    <n v="21.571428571428573"/>
    <x v="4"/>
    <x v="14"/>
    <x v="882"/>
    <x v="882"/>
  </r>
  <r>
    <n v="883"/>
    <s v="Dana Lawrence Music NEW EP"/>
    <s v="Seeking supporters to help me break the 15 year streak since my last record.  Dana Lawrence Music is ready to go back into the studio!"/>
    <x v="10"/>
    <x v="660"/>
    <x v="2"/>
    <s v="US"/>
    <s v="USD"/>
    <n v="1456957635"/>
    <n v="1451773635"/>
    <b v="0"/>
    <n v="24"/>
    <b v="0"/>
    <x v="14"/>
    <n v="40.020000000000003"/>
    <n v="83.375"/>
    <x v="4"/>
    <x v="14"/>
    <x v="883"/>
    <x v="883"/>
  </r>
  <r>
    <n v="884"/>
    <s v="Angwish &quot;I Wanna Be Your Monkey&quot; Music Video"/>
    <s v="We need to hire an animal trainer to have a chimpanzee actor perform in our music video with us!"/>
    <x v="13"/>
    <x v="170"/>
    <x v="2"/>
    <s v="US"/>
    <s v="USD"/>
    <n v="1336789860"/>
    <n v="1331666146"/>
    <b v="0"/>
    <n v="2"/>
    <b v="0"/>
    <x v="14"/>
    <n v="1"/>
    <n v="10"/>
    <x v="4"/>
    <x v="14"/>
    <x v="884"/>
    <x v="884"/>
  </r>
  <r>
    <n v="885"/>
    <s v="Origin - Cobrette Bardole's Sophomore Album!"/>
    <s v="Cobrette Bardole's widely anticipated sophomore release is ready for tracking and he needs your help to make it a reality!"/>
    <x v="28"/>
    <x v="661"/>
    <x v="2"/>
    <s v="US"/>
    <s v="USD"/>
    <n v="1483137311"/>
    <n v="1481322911"/>
    <b v="0"/>
    <n v="21"/>
    <b v="0"/>
    <x v="14"/>
    <n v="75"/>
    <n v="35.714285714285715"/>
    <x v="4"/>
    <x v="14"/>
    <x v="885"/>
    <x v="885"/>
  </r>
  <r>
    <n v="886"/>
    <s v="Sap Laughter : Merch Fundraiser!"/>
    <s v="The time has finally come... Sap Laughter is in the process of updating our merchandise setup, and we need your help making it happen!"/>
    <x v="2"/>
    <x v="82"/>
    <x v="2"/>
    <s v="US"/>
    <s v="USD"/>
    <n v="1473972813"/>
    <n v="1471812813"/>
    <b v="0"/>
    <n v="7"/>
    <b v="0"/>
    <x v="14"/>
    <n v="41"/>
    <n v="29.285714285714285"/>
    <x v="4"/>
    <x v="14"/>
    <x v="886"/>
    <x v="886"/>
  </r>
  <r>
    <n v="887"/>
    <s v="Mortimer Nova new album title Terrible The Fish Has Drowned!"/>
    <s v="Mortimer Nova is attempting to raise enough money to record their new album, Terrible the Fish has Drowned, to release it to the public"/>
    <x v="28"/>
    <x v="117"/>
    <x v="2"/>
    <s v="US"/>
    <s v="USD"/>
    <n v="1338159655"/>
    <n v="1335567655"/>
    <b v="0"/>
    <n v="0"/>
    <b v="0"/>
    <x v="14"/>
    <n v="0"/>
    <e v="#DIV/0!"/>
    <x v="4"/>
    <x v="14"/>
    <x v="887"/>
    <x v="887"/>
  </r>
  <r>
    <n v="888"/>
    <s v="Ginger Binge's first album"/>
    <s v="Support Ginger Binge sounds. We're an independent 'cosmic Americana' band. We love to play music for you. We are grateful for your help"/>
    <x v="28"/>
    <x v="662"/>
    <x v="2"/>
    <s v="US"/>
    <s v="USD"/>
    <n v="1314856800"/>
    <n v="1311789885"/>
    <b v="0"/>
    <n v="4"/>
    <b v="0"/>
    <x v="14"/>
    <n v="7.1999999999999993"/>
    <n v="18"/>
    <x v="4"/>
    <x v="14"/>
    <x v="888"/>
    <x v="888"/>
  </r>
  <r>
    <n v="889"/>
    <s v="Ryan Harner's Full Length Album - The Wonder of the Sea"/>
    <s v="I have finally decided to follow my dream. I want to be a professional musician. This is the project that with get me there."/>
    <x v="31"/>
    <x v="663"/>
    <x v="2"/>
    <s v="US"/>
    <s v="USD"/>
    <n v="1412534943"/>
    <n v="1409942943"/>
    <b v="0"/>
    <n v="32"/>
    <b v="0"/>
    <x v="14"/>
    <n v="9.4412800000000008"/>
    <n v="73.760000000000005"/>
    <x v="4"/>
    <x v="14"/>
    <x v="889"/>
    <x v="889"/>
  </r>
  <r>
    <n v="890"/>
    <s v="Help fund Richard Sosa's &quot;FolkameriqueÃ±o&quot; CD"/>
    <s v="I'm producing an original gospel-folk, &quot;AmeriqueÃ±o&quot; collection of hymns and songs, so organic you could grow tomatoes with them."/>
    <x v="9"/>
    <x v="366"/>
    <x v="2"/>
    <s v="US"/>
    <s v="USD"/>
    <n v="1385055979"/>
    <n v="1382460379"/>
    <b v="0"/>
    <n v="4"/>
    <b v="0"/>
    <x v="14"/>
    <n v="4.1666666666666661"/>
    <n v="31.25"/>
    <x v="4"/>
    <x v="14"/>
    <x v="890"/>
    <x v="890"/>
  </r>
  <r>
    <n v="891"/>
    <s v="Den-Mate: New EP and Tour"/>
    <s v="Along with a new EP production and release, it's time to bring Den-Mate, LIVE, to a location near you - East Coast and Beyond!"/>
    <x v="6"/>
    <x v="92"/>
    <x v="2"/>
    <s v="US"/>
    <s v="USD"/>
    <n v="1408581930"/>
    <n v="1405989930"/>
    <b v="0"/>
    <n v="9"/>
    <b v="0"/>
    <x v="14"/>
    <n v="3.25"/>
    <n v="28.888888888888889"/>
    <x v="4"/>
    <x v="14"/>
    <x v="891"/>
    <x v="891"/>
  </r>
  <r>
    <n v="892"/>
    <s v="ADCA's debut CD will bring the joys of great chamber music to you!  "/>
    <s v="ADCA would like to complete the production of its debut CD, in order to bring the joys of chamber music to its fans, new and old."/>
    <x v="12"/>
    <x v="664"/>
    <x v="2"/>
    <s v="US"/>
    <s v="USD"/>
    <n v="1280635200"/>
    <n v="1273121283"/>
    <b v="0"/>
    <n v="17"/>
    <b v="0"/>
    <x v="14"/>
    <n v="40.75"/>
    <n v="143.8235294117647"/>
    <x v="4"/>
    <x v="14"/>
    <x v="892"/>
    <x v="892"/>
  </r>
  <r>
    <n v="893"/>
    <s v="The Big Band Theory Music Festival"/>
    <s v="The Philly music scene is full of amazing talent. This annual music festival is to celebrate those gems within that scene!"/>
    <x v="13"/>
    <x v="148"/>
    <x v="2"/>
    <s v="US"/>
    <s v="USD"/>
    <n v="1427920363"/>
    <n v="1425331963"/>
    <b v="0"/>
    <n v="5"/>
    <b v="0"/>
    <x v="14"/>
    <n v="10"/>
    <n v="40"/>
    <x v="4"/>
    <x v="14"/>
    <x v="893"/>
    <x v="893"/>
  </r>
  <r>
    <n v="894"/>
    <s v="Saint Sebastian's Debut Album &amp; Short Film"/>
    <s v="Help Saint Sebastian finish their debut album, Melancholy Breakdown, accompanied by a short documentary film about fibromyalgia."/>
    <x v="22"/>
    <x v="665"/>
    <x v="2"/>
    <s v="US"/>
    <s v="USD"/>
    <n v="1465169610"/>
    <n v="1462577610"/>
    <b v="0"/>
    <n v="53"/>
    <b v="0"/>
    <x v="14"/>
    <n v="39.17"/>
    <n v="147.81132075471697"/>
    <x v="4"/>
    <x v="14"/>
    <x v="894"/>
    <x v="894"/>
  </r>
  <r>
    <n v="895"/>
    <s v="ruKus - the Net-a-thon: Fueling independence in music and art!"/>
    <s v="ruKus radio is an independent internet radio station focused solely on the independent artist and has been Mainstream-free since 2007! "/>
    <x v="6"/>
    <x v="666"/>
    <x v="2"/>
    <s v="US"/>
    <s v="USD"/>
    <n v="1287975829"/>
    <n v="1284087829"/>
    <b v="0"/>
    <n v="7"/>
    <b v="0"/>
    <x v="14"/>
    <n v="2.4375"/>
    <n v="27.857142857142858"/>
    <x v="4"/>
    <x v="14"/>
    <x v="895"/>
    <x v="895"/>
  </r>
  <r>
    <n v="896"/>
    <s v="Hardsoul Poets New Album!"/>
    <s v="The people have spoken...the stars have aligned...Hardsoul Poets are making a new record and we want our fans on the front lines."/>
    <x v="6"/>
    <x v="667"/>
    <x v="2"/>
    <s v="US"/>
    <s v="USD"/>
    <n v="1440734400"/>
    <n v="1438549026"/>
    <b v="0"/>
    <n v="72"/>
    <b v="0"/>
    <x v="14"/>
    <n v="40"/>
    <n v="44.444444444444443"/>
    <x v="4"/>
    <x v="14"/>
    <x v="896"/>
    <x v="896"/>
  </r>
  <r>
    <n v="897"/>
    <s v="Park XXVII Album Release"/>
    <s v="Park XXVII is putting together an album of up and coming Georgia bands. We need money to fund the recording/production costs of this cd"/>
    <x v="9"/>
    <x v="117"/>
    <x v="2"/>
    <s v="US"/>
    <s v="USD"/>
    <n v="1354123908"/>
    <n v="1351528308"/>
    <b v="0"/>
    <n v="0"/>
    <b v="0"/>
    <x v="14"/>
    <n v="0"/>
    <e v="#DIV/0!"/>
    <x v="4"/>
    <x v="14"/>
    <x v="897"/>
    <x v="897"/>
  </r>
  <r>
    <n v="898"/>
    <s v="Foundations: 12 Songs in 2012"/>
    <s v="For each month in 2012, Sonnet will be releasing a Jesus-celebrating, grave-shattering, ear-tickling, mind-provoking song!"/>
    <x v="30"/>
    <x v="119"/>
    <x v="2"/>
    <s v="US"/>
    <s v="USD"/>
    <n v="1326651110"/>
    <n v="1322763110"/>
    <b v="0"/>
    <n v="2"/>
    <b v="0"/>
    <x v="14"/>
    <n v="2.8000000000000003"/>
    <n v="35"/>
    <x v="4"/>
    <x v="14"/>
    <x v="898"/>
    <x v="898"/>
  </r>
  <r>
    <n v="899"/>
    <s v="Lets get 48/14 pressed!!!"/>
    <s v="Lets get 48/14 pressed and in your cd players,ipods,blogs, and facebook status'. Lets get it everywhere!"/>
    <x v="47"/>
    <x v="668"/>
    <x v="2"/>
    <s v="US"/>
    <s v="USD"/>
    <n v="1306549362"/>
    <n v="1302661362"/>
    <b v="0"/>
    <n v="8"/>
    <b v="0"/>
    <x v="14"/>
    <n v="37.333333333333336"/>
    <n v="35"/>
    <x v="4"/>
    <x v="14"/>
    <x v="899"/>
    <x v="899"/>
  </r>
  <r>
    <n v="900"/>
    <s v="Project Revive: Protecting the Creative Impulse"/>
    <s v="With Project Revive, I aim to protect and nurture the creative impulse through music."/>
    <x v="10"/>
    <x v="577"/>
    <x v="2"/>
    <s v="US"/>
    <s v="USD"/>
    <n v="1459365802"/>
    <n v="1456777402"/>
    <b v="0"/>
    <n v="2"/>
    <b v="0"/>
    <x v="13"/>
    <n v="0.42"/>
    <n v="10.5"/>
    <x v="4"/>
    <x v="13"/>
    <x v="900"/>
    <x v="900"/>
  </r>
  <r>
    <n v="901"/>
    <s v="Modern Jazz / Soul &quot;All Star&quot; CD Recording Project"/>
    <s v="Getting together a bunch of &quot;friends and family&quot; great  players to record my sophomore album.  Original &quot;smooth jazz&quot; and &quot;modern jazz&quot; performances ."/>
    <x v="115"/>
    <x v="117"/>
    <x v="2"/>
    <s v="US"/>
    <s v="USD"/>
    <n v="1276024260"/>
    <n v="1272050914"/>
    <b v="0"/>
    <n v="0"/>
    <b v="0"/>
    <x v="13"/>
    <n v="0"/>
    <e v="#DIV/0!"/>
    <x v="4"/>
    <x v="13"/>
    <x v="901"/>
    <x v="901"/>
  </r>
  <r>
    <n v="902"/>
    <s v="MISTER BROWN"/>
    <s v="I'VE STARTED A BRAND NEW ALBUM THAT WILL FEATURE ACID JAZZ, FUNK, ROCK, AND DANCE WITH THE PROMISE OF TOURING NEXT YEAR IN THE USA"/>
    <x v="11"/>
    <x v="456"/>
    <x v="2"/>
    <s v="US"/>
    <s v="USD"/>
    <n v="1409412600"/>
    <n v="1404947422"/>
    <b v="0"/>
    <n v="3"/>
    <b v="0"/>
    <x v="13"/>
    <n v="0.3"/>
    <n v="30"/>
    <x v="4"/>
    <x v="13"/>
    <x v="902"/>
    <x v="902"/>
  </r>
  <r>
    <n v="903"/>
    <s v="U City Jazz Festival, St. Louis, MO"/>
    <s v="The U City Jazz Festival is offered for free to the community and features the best jazz talent from the midwest."/>
    <x v="10"/>
    <x v="669"/>
    <x v="2"/>
    <s v="US"/>
    <s v="USD"/>
    <n v="1348367100"/>
    <n v="1346180780"/>
    <b v="0"/>
    <n v="4"/>
    <b v="0"/>
    <x v="13"/>
    <n v="3.2"/>
    <n v="40"/>
    <x v="4"/>
    <x v="13"/>
    <x v="903"/>
    <x v="903"/>
  </r>
  <r>
    <n v="904"/>
    <s v="The Woodlands Jazz Fest"/>
    <s v="Support the preservation of Jazz and help us become a national Jazz Festival with the best music, food, and fun for all ages!"/>
    <x v="63"/>
    <x v="118"/>
    <x v="2"/>
    <s v="US"/>
    <s v="USD"/>
    <n v="1451786137"/>
    <n v="1449194137"/>
    <b v="0"/>
    <n v="3"/>
    <b v="0"/>
    <x v="13"/>
    <n v="0.30199999999999999"/>
    <n v="50.333333333333336"/>
    <x v="4"/>
    <x v="13"/>
    <x v="904"/>
    <x v="904"/>
  </r>
  <r>
    <n v="905"/>
    <s v="Jazz For Everyone!"/>
    <s v="Working hard to get into the studio to record, produce, and edit my break out CD. I hope to realize my vision!"/>
    <x v="115"/>
    <x v="670"/>
    <x v="2"/>
    <s v="US"/>
    <s v="USD"/>
    <n v="1295847926"/>
    <n v="1290663926"/>
    <b v="0"/>
    <n v="6"/>
    <b v="0"/>
    <x v="13"/>
    <n v="3.0153846153846153"/>
    <n v="32.666666666666664"/>
    <x v="4"/>
    <x v="13"/>
    <x v="905"/>
    <x v="905"/>
  </r>
  <r>
    <n v="906"/>
    <s v="24th Music Presents Channeling Motown (Live)"/>
    <s v="The DMV's most respected saxophonist pay tribute to Motown."/>
    <x v="36"/>
    <x v="117"/>
    <x v="2"/>
    <s v="US"/>
    <s v="USD"/>
    <n v="1394681590"/>
    <n v="1392093190"/>
    <b v="0"/>
    <n v="0"/>
    <b v="0"/>
    <x v="13"/>
    <n v="0"/>
    <e v="#DIV/0!"/>
    <x v="4"/>
    <x v="13"/>
    <x v="906"/>
    <x v="906"/>
  </r>
  <r>
    <n v="907"/>
    <s v="Greg Chambers Saxophone CD"/>
    <s v="Greg Chambers' self-titled CD needs support for post production, replication, and promotion."/>
    <x v="193"/>
    <x v="117"/>
    <x v="2"/>
    <s v="US"/>
    <s v="USD"/>
    <n v="1315715823"/>
    <n v="1313123823"/>
    <b v="0"/>
    <n v="0"/>
    <b v="0"/>
    <x v="13"/>
    <n v="0"/>
    <e v="#DIV/0!"/>
    <x v="4"/>
    <x v="13"/>
    <x v="907"/>
    <x v="907"/>
  </r>
  <r>
    <n v="908"/>
    <s v="Help Tony Copeland and get free cd's and mp3's"/>
    <s v="This project is designed to help protect the environment by using Eco-friendly product packaging."/>
    <x v="30"/>
    <x v="117"/>
    <x v="2"/>
    <s v="US"/>
    <s v="USD"/>
    <n v="1280206740"/>
    <n v="1276283655"/>
    <b v="0"/>
    <n v="0"/>
    <b v="0"/>
    <x v="13"/>
    <n v="0"/>
    <e v="#DIV/0!"/>
    <x v="4"/>
    <x v="13"/>
    <x v="908"/>
    <x v="908"/>
  </r>
  <r>
    <n v="909"/>
    <s v="Philly Jazz Fest - &quot;Remembering Grover&quot;"/>
    <s v="Woody Woodland and Carol Stone, are back on the scene presenting Philly Jazz Fest â€œRemembering Groverâ€ September 22, 2012."/>
    <x v="194"/>
    <x v="624"/>
    <x v="2"/>
    <s v="US"/>
    <s v="USD"/>
    <n v="1343016000"/>
    <n v="1340296440"/>
    <b v="0"/>
    <n v="8"/>
    <b v="0"/>
    <x v="13"/>
    <n v="3.25"/>
    <n v="65"/>
    <x v="4"/>
    <x v="13"/>
    <x v="909"/>
    <x v="909"/>
  </r>
  <r>
    <n v="910"/>
    <s v="Hattie Bee's Second Album"/>
    <s v="After the success of my first album &quot;A Very Hattie Christmas&quot; I'm coming back with my second album &quot;The Way We Used To Bee&quot;."/>
    <x v="131"/>
    <x v="430"/>
    <x v="2"/>
    <s v="GB"/>
    <s v="GBP"/>
    <n v="1488546319"/>
    <n v="1483362319"/>
    <b v="0"/>
    <n v="5"/>
    <b v="0"/>
    <x v="13"/>
    <n v="22.363636363636363"/>
    <n v="24.6"/>
    <x v="4"/>
    <x v="13"/>
    <x v="910"/>
    <x v="910"/>
  </r>
  <r>
    <n v="911"/>
    <s v="Hot Jazz and Latin Luxury in Lima"/>
    <s v="Promoting an &quot;over the top&quot; all inclusive jazz experience featuring top notch performers in a luxurious Latin setting in Lima, Peru."/>
    <x v="57"/>
    <x v="117"/>
    <x v="2"/>
    <s v="US"/>
    <s v="USD"/>
    <n v="1390522045"/>
    <n v="1388707645"/>
    <b v="0"/>
    <n v="0"/>
    <b v="0"/>
    <x v="13"/>
    <n v="0"/>
    <e v="#DIV/0!"/>
    <x v="4"/>
    <x v="13"/>
    <x v="911"/>
    <x v="911"/>
  </r>
  <r>
    <n v="912"/>
    <s v="Triad a new album by James Murrell"/>
    <s v="My new album will be called Triad, an album of original music performed by me &amp; guest musical artists."/>
    <x v="8"/>
    <x v="134"/>
    <x v="2"/>
    <s v="US"/>
    <s v="USD"/>
    <n v="1355197047"/>
    <n v="1350009447"/>
    <b v="0"/>
    <n v="2"/>
    <b v="0"/>
    <x v="13"/>
    <n v="0.85714285714285721"/>
    <n v="15"/>
    <x v="4"/>
    <x v="13"/>
    <x v="912"/>
    <x v="912"/>
  </r>
  <r>
    <n v="913"/>
    <s v="100% Faith Jazz Gospel CD Recording Project 2012"/>
    <s v="Faith Monah is an unique Gospel-Jazz singer who scats and swings the Word of God. She is ready to record her FIRST jazzy Gospel album."/>
    <x v="11"/>
    <x v="671"/>
    <x v="2"/>
    <s v="US"/>
    <s v="USD"/>
    <n v="1336188019"/>
    <n v="1333596019"/>
    <b v="0"/>
    <n v="24"/>
    <b v="0"/>
    <x v="13"/>
    <n v="6.6066666666666665"/>
    <n v="82.583333333333329"/>
    <x v="4"/>
    <x v="13"/>
    <x v="913"/>
    <x v="913"/>
  </r>
  <r>
    <n v="914"/>
    <s v="Soul Of Man Video Project"/>
    <s v="This project is for the making of a music video. All funds will go towards production costs for this event only."/>
    <x v="15"/>
    <x v="117"/>
    <x v="2"/>
    <s v="US"/>
    <s v="USD"/>
    <n v="1345918747"/>
    <n v="1343326747"/>
    <b v="0"/>
    <n v="0"/>
    <b v="0"/>
    <x v="13"/>
    <n v="0"/>
    <e v="#DIV/0!"/>
    <x v="4"/>
    <x v="13"/>
    <x v="914"/>
    <x v="914"/>
  </r>
  <r>
    <n v="915"/>
    <s v="Russ Spiegel's Uncommon Knowledge: The Deep Brooklyn Suite"/>
    <s v="â€œThe Deep Brooklyn Suiteâ€ is a series of musical impressions about living and surviving in Brooklyn."/>
    <x v="115"/>
    <x v="672"/>
    <x v="2"/>
    <s v="US"/>
    <s v="USD"/>
    <n v="1330577940"/>
    <n v="1327853914"/>
    <b v="0"/>
    <n v="9"/>
    <b v="0"/>
    <x v="13"/>
    <n v="5.7692307692307692"/>
    <n v="41.666666666666664"/>
    <x v="4"/>
    <x v="13"/>
    <x v="915"/>
    <x v="915"/>
  </r>
  <r>
    <n v="916"/>
    <s v="JMood Records &quot;New&quot; Roberto Magris Sextet New Recording Project 2010 "/>
    <s v="Our next audio recording projects are scheduled for November 1 to 3, 2010 here in Kansas City, Missouri! "/>
    <x v="126"/>
    <x v="117"/>
    <x v="2"/>
    <s v="US"/>
    <s v="USD"/>
    <n v="1287723600"/>
    <n v="1284409734"/>
    <b v="0"/>
    <n v="0"/>
    <b v="0"/>
    <x v="13"/>
    <n v="0"/>
    <e v="#DIV/0!"/>
    <x v="4"/>
    <x v="13"/>
    <x v="916"/>
    <x v="916"/>
  </r>
  <r>
    <n v="917"/>
    <s v="Heads Up! / Vai com Tudo! - Music &amp; Sports Education for All"/>
    <s v="2014 World Cup / Copa do Mundo is creating much controversy. The song and video support and promote music &amp; sports education for all."/>
    <x v="10"/>
    <x v="134"/>
    <x v="2"/>
    <s v="US"/>
    <s v="USD"/>
    <n v="1405305000"/>
    <n v="1402612730"/>
    <b v="0"/>
    <n v="1"/>
    <b v="0"/>
    <x v="13"/>
    <n v="0.6"/>
    <n v="30"/>
    <x v="4"/>
    <x v="13"/>
    <x v="917"/>
    <x v="917"/>
  </r>
  <r>
    <n v="918"/>
    <s v="A fine blend of jazz, electronica, rock and spoken word"/>
    <s v="Come watch my new mind twisting yet soothing music video â€œNothing Basicâ€. If you like it you can become part of what's coming up next!"/>
    <x v="195"/>
    <x v="670"/>
    <x v="2"/>
    <s v="GB"/>
    <s v="GBP"/>
    <n v="1417474761"/>
    <n v="1414879161"/>
    <b v="0"/>
    <n v="10"/>
    <b v="0"/>
    <x v="13"/>
    <n v="5.0256410256410255"/>
    <n v="19.600000000000001"/>
    <x v="4"/>
    <x v="13"/>
    <x v="918"/>
    <x v="918"/>
  </r>
  <r>
    <n v="919"/>
    <s v="Jazz CD:  Out of The Blue"/>
    <s v="Cool jazz with a New Orleans flavor."/>
    <x v="22"/>
    <x v="173"/>
    <x v="2"/>
    <s v="US"/>
    <s v="USD"/>
    <n v="1355930645"/>
    <n v="1352906645"/>
    <b v="0"/>
    <n v="1"/>
    <b v="0"/>
    <x v="13"/>
    <n v="0.5"/>
    <n v="100"/>
    <x v="4"/>
    <x v="13"/>
    <x v="919"/>
    <x v="919"/>
  </r>
  <r>
    <n v="920"/>
    <s v="MIAMI JAZZ PROJECT: TEST OF TIME RECORDING"/>
    <s v="Miami club band records powerhouse fusion album. You don't have to be a musician to understand the sound of jazz."/>
    <x v="62"/>
    <x v="117"/>
    <x v="2"/>
    <s v="US"/>
    <s v="USD"/>
    <n v="1384448822"/>
    <n v="1381853222"/>
    <b v="0"/>
    <n v="0"/>
    <b v="0"/>
    <x v="13"/>
    <n v="0"/>
    <e v="#DIV/0!"/>
    <x v="4"/>
    <x v="13"/>
    <x v="920"/>
    <x v="920"/>
  </r>
  <r>
    <n v="921"/>
    <s v="&quot;Reflections Of Brownie&quot; a new tribute to Clifford Brown"/>
    <s v="I'm recording the music of my uncle, Legendary trumpeter Clifford Brown. Had uncle Cliff lived, how might he revisit his music today?"/>
    <x v="36"/>
    <x v="673"/>
    <x v="2"/>
    <s v="US"/>
    <s v="USD"/>
    <n v="1323666376"/>
    <n v="1320033976"/>
    <b v="0"/>
    <n v="20"/>
    <b v="0"/>
    <x v="13"/>
    <n v="30.9"/>
    <n v="231.75"/>
    <x v="4"/>
    <x v="13"/>
    <x v="921"/>
    <x v="921"/>
  </r>
  <r>
    <n v="922"/>
    <s v="THE JOEY MORANT PROJECT:   JAZZIFIED R'nB"/>
    <s v="Our goal is to help educate the world about jazz and its components; how it relates to love, romance, and success."/>
    <x v="100"/>
    <x v="674"/>
    <x v="2"/>
    <s v="US"/>
    <s v="USD"/>
    <n v="1412167393"/>
    <n v="1409143393"/>
    <b v="0"/>
    <n v="30"/>
    <b v="0"/>
    <x v="13"/>
    <n v="21.037037037037038"/>
    <n v="189.33333333333334"/>
    <x v="4"/>
    <x v="13"/>
    <x v="922"/>
    <x v="922"/>
  </r>
  <r>
    <n v="923"/>
    <s v="First Solo Album - Siempre Filiberto"/>
    <s v="My first solo Album, &quot;Siempre Filiberto&quot;.  Inspired by and dedicated to a great man in my life who I recently lost to a tragic accident"/>
    <x v="36"/>
    <x v="675"/>
    <x v="2"/>
    <s v="US"/>
    <s v="USD"/>
    <n v="1416614523"/>
    <n v="1414018923"/>
    <b v="0"/>
    <n v="6"/>
    <b v="0"/>
    <x v="13"/>
    <n v="2.1999999999999997"/>
    <n v="55"/>
    <x v="4"/>
    <x v="13"/>
    <x v="923"/>
    <x v="923"/>
  </r>
  <r>
    <n v="924"/>
    <s v="Africa Brass Master Class for youth"/>
    <s v="Cultural and jazz instructional classes for youth at Preservation Hall. Preserving traditional New Orleans jazz and it's African roots."/>
    <x v="9"/>
    <x v="676"/>
    <x v="2"/>
    <s v="US"/>
    <s v="USD"/>
    <n v="1360795069"/>
    <n v="1358203069"/>
    <b v="0"/>
    <n v="15"/>
    <b v="0"/>
    <x v="13"/>
    <n v="10.9"/>
    <n v="21.8"/>
    <x v="4"/>
    <x v="13"/>
    <x v="924"/>
    <x v="924"/>
  </r>
  <r>
    <n v="925"/>
    <s v="&quot;Never Let Me Go&quot; CD Recording Project"/>
    <s v="This project is a mix of original &amp; standard song selections.  This phase covers recording and package design expenses."/>
    <x v="12"/>
    <x v="669"/>
    <x v="2"/>
    <s v="US"/>
    <s v="USD"/>
    <n v="1385590111"/>
    <n v="1382994511"/>
    <b v="0"/>
    <n v="5"/>
    <b v="0"/>
    <x v="13"/>
    <n v="2.666666666666667"/>
    <n v="32"/>
    <x v="4"/>
    <x v="13"/>
    <x v="925"/>
    <x v="925"/>
  </r>
  <r>
    <n v="926"/>
    <s v="Cosmolingo is a multimedia band inspiring to create a cinematic musical theater!!!!! "/>
    <s v="we are an ambitious collective of brooklynites striving to fuse a concept album/fim into a multimedia musical theate.Inspired by the 2012shif"/>
    <x v="39"/>
    <x v="117"/>
    <x v="2"/>
    <s v="US"/>
    <s v="USD"/>
    <n v="1278628800"/>
    <n v="1276043330"/>
    <b v="0"/>
    <n v="0"/>
    <b v="0"/>
    <x v="13"/>
    <n v="0"/>
    <e v="#DIV/0!"/>
    <x v="4"/>
    <x v="13"/>
    <x v="926"/>
    <x v="926"/>
  </r>
  <r>
    <n v="927"/>
    <s v="JETRO DA SILVA FUNK PROJECT"/>
    <s v="Studio CD/DVD Solo project of Pianist &amp; Keyboardist Jetro da Silva"/>
    <x v="22"/>
    <x v="117"/>
    <x v="2"/>
    <s v="US"/>
    <s v="USD"/>
    <n v="1337024695"/>
    <n v="1334432695"/>
    <b v="0"/>
    <n v="0"/>
    <b v="0"/>
    <x v="13"/>
    <n v="0"/>
    <e v="#DIV/0!"/>
    <x v="4"/>
    <x v="13"/>
    <x v="927"/>
    <x v="927"/>
  </r>
  <r>
    <n v="928"/>
    <s v="In a Jazzy Motown"/>
    <s v="A real Motown Backup singer on 22 gold and platinum albums headlines her own Jazz CD of Motown songs."/>
    <x v="107"/>
    <x v="607"/>
    <x v="2"/>
    <s v="US"/>
    <s v="USD"/>
    <n v="1353196800"/>
    <n v="1348864913"/>
    <b v="0"/>
    <n v="28"/>
    <b v="0"/>
    <x v="13"/>
    <n v="10.86206896551724"/>
    <n v="56.25"/>
    <x v="4"/>
    <x v="13"/>
    <x v="928"/>
    <x v="928"/>
  </r>
  <r>
    <n v="929"/>
    <s v="EXPERIMENTAL JAZZ STUDIO RECORDING"/>
    <s v="I am searching for monetary funding to go into a good recording studio and record experimental intuitive improv jazz."/>
    <x v="2"/>
    <x v="117"/>
    <x v="2"/>
    <s v="US"/>
    <s v="USD"/>
    <n v="1333946569"/>
    <n v="1331358169"/>
    <b v="0"/>
    <n v="0"/>
    <b v="0"/>
    <x v="13"/>
    <n v="0"/>
    <e v="#DIV/0!"/>
    <x v="4"/>
    <x v="13"/>
    <x v="929"/>
    <x v="929"/>
  </r>
  <r>
    <n v="930"/>
    <s v="The Nico Blues Recorded A Full-Length Album! Now Let's Master It!"/>
    <s v="We recorded a full-length album to be released this summer for FREE!  All we need is the last $900 to master it. Donate today for some rad gifts!"/>
    <x v="42"/>
    <x v="154"/>
    <x v="2"/>
    <s v="US"/>
    <s v="USD"/>
    <n v="1277501520"/>
    <n v="1273874306"/>
    <b v="0"/>
    <n v="5"/>
    <b v="0"/>
    <x v="13"/>
    <n v="38.333333333333336"/>
    <n v="69"/>
    <x v="4"/>
    <x v="13"/>
    <x v="930"/>
    <x v="930"/>
  </r>
  <r>
    <n v="931"/>
    <s v="First jazz album for Multidirectional, Now printing time!"/>
    <s v="A contemporary jazz project crossing music lines, from jazz to rock walking through some free elements and full of melody!"/>
    <x v="13"/>
    <x v="449"/>
    <x v="2"/>
    <s v="GB"/>
    <s v="GBP"/>
    <n v="1395007200"/>
    <n v="1392021502"/>
    <b v="0"/>
    <n v="7"/>
    <b v="0"/>
    <x v="13"/>
    <n v="6.5500000000000007"/>
    <n v="18.714285714285715"/>
    <x v="4"/>
    <x v="13"/>
    <x v="931"/>
    <x v="931"/>
  </r>
  <r>
    <n v="932"/>
    <s v="Mandy Harvey Christmas Album"/>
    <s v="Help me to create my 3rd album, a Christmas CD with 16 Holiday/Original favorites!"/>
    <x v="196"/>
    <x v="677"/>
    <x v="2"/>
    <s v="US"/>
    <s v="USD"/>
    <n v="1363990545"/>
    <n v="1360106145"/>
    <b v="0"/>
    <n v="30"/>
    <b v="0"/>
    <x v="13"/>
    <n v="14.536842105263158"/>
    <n v="46.033333333333331"/>
    <x v="4"/>
    <x v="13"/>
    <x v="932"/>
    <x v="932"/>
  </r>
  <r>
    <n v="933"/>
    <s v="An album of 10 &quot;jazz art songs&quot; by Matthew John Mortimer"/>
    <s v="I've only been able to release 7/10 songs for this album. I'd like to get into a professional studio and record them all properly."/>
    <x v="13"/>
    <x v="678"/>
    <x v="2"/>
    <s v="US"/>
    <s v="USD"/>
    <n v="1399867409"/>
    <n v="1394683409"/>
    <b v="0"/>
    <n v="2"/>
    <b v="0"/>
    <x v="13"/>
    <n v="6"/>
    <n v="60"/>
    <x v="4"/>
    <x v="13"/>
    <x v="933"/>
    <x v="933"/>
  </r>
  <r>
    <n v="934"/>
    <s v="Kyle Krysa debut EP Ground Effect"/>
    <s v="Ground Effect is my first solo EP project intended to help promote Fusion and creative music music in Saskatchewan and Canada."/>
    <x v="10"/>
    <x v="679"/>
    <x v="2"/>
    <s v="CA"/>
    <s v="CAD"/>
    <n v="1399183200"/>
    <n v="1396633284"/>
    <b v="0"/>
    <n v="30"/>
    <b v="0"/>
    <x v="13"/>
    <n v="30.4"/>
    <n v="50.666666666666664"/>
    <x v="4"/>
    <x v="13"/>
    <x v="934"/>
    <x v="934"/>
  </r>
  <r>
    <n v="935"/>
    <s v="The Art of You Too"/>
    <s v="This vocal music and spoken word project uses the  gift of life,love,hope &amp; peace to enable people to see themselves as a masterpiece!"/>
    <x v="8"/>
    <x v="155"/>
    <x v="2"/>
    <s v="US"/>
    <s v="USD"/>
    <n v="1454054429"/>
    <n v="1451462429"/>
    <b v="0"/>
    <n v="2"/>
    <b v="0"/>
    <x v="13"/>
    <n v="1.4285714285714286"/>
    <n v="25"/>
    <x v="4"/>
    <x v="13"/>
    <x v="935"/>
    <x v="935"/>
  </r>
  <r>
    <n v="936"/>
    <s v="Jazz Singer, Marti Mendenhall Live Concert Recording"/>
    <s v="A CD of a live Jazz concert featuring Marti Mendenhall, George Mitchell, Scott Steed and Todd Strait."/>
    <x v="123"/>
    <x v="117"/>
    <x v="2"/>
    <s v="US"/>
    <s v="USD"/>
    <n v="1326916800"/>
    <n v="1323131689"/>
    <b v="0"/>
    <n v="0"/>
    <b v="0"/>
    <x v="13"/>
    <n v="0"/>
    <e v="#DIV/0!"/>
    <x v="4"/>
    <x v="13"/>
    <x v="936"/>
    <x v="936"/>
  </r>
  <r>
    <n v="937"/>
    <s v="&quot;Antoine Roney Trio&quot; at Cuba's Havana Jazz Festival 2013"/>
    <s v="We've been invited to perform at Jazz Festival 2013. We must request funding to successfully manage this special invitation"/>
    <x v="8"/>
    <x v="130"/>
    <x v="2"/>
    <s v="US"/>
    <s v="USD"/>
    <n v="1383509357"/>
    <n v="1380913757"/>
    <b v="0"/>
    <n v="2"/>
    <b v="0"/>
    <x v="13"/>
    <n v="1.1428571428571428"/>
    <n v="20"/>
    <x v="4"/>
    <x v="13"/>
    <x v="937"/>
    <x v="937"/>
  </r>
  <r>
    <n v="938"/>
    <s v="Celebrating American Jazz &amp; Soul Music"/>
    <s v="Creating new avenues of exposure for young Jazz &amp; Soul artists_x000a_to express their Art of Music."/>
    <x v="39"/>
    <x v="379"/>
    <x v="2"/>
    <s v="US"/>
    <s v="USD"/>
    <n v="1346585448"/>
    <n v="1343993448"/>
    <b v="0"/>
    <n v="1"/>
    <b v="0"/>
    <x v="13"/>
    <n v="0.35714285714285715"/>
    <n v="25"/>
    <x v="4"/>
    <x v="13"/>
    <x v="938"/>
    <x v="938"/>
  </r>
  <r>
    <n v="939"/>
    <s v="Takeshi Asai French Trio - a lingua franca to break barriers"/>
    <s v="Jazz to jazz, New York to France, a piano trio of cutting-edge French jazzmen and a NY-based Japanese jazz pianist. Superbly different!"/>
    <x v="181"/>
    <x v="130"/>
    <x v="2"/>
    <s v="US"/>
    <s v="USD"/>
    <n v="1372622280"/>
    <n v="1369246738"/>
    <b v="0"/>
    <n v="2"/>
    <b v="0"/>
    <x v="13"/>
    <n v="1.4545454545454546"/>
    <n v="20"/>
    <x v="4"/>
    <x v="13"/>
    <x v="939"/>
    <x v="939"/>
  </r>
  <r>
    <n v="940"/>
    <s v="The LUMIC Band by Cope4Golf creates a scientific golf swing."/>
    <s v="The 1st club in your bag should be between your ears!  Light up Your Brain Power. Play Smarter. Swing the LUMIC Band.."/>
    <x v="7"/>
    <x v="680"/>
    <x v="2"/>
    <s v="US"/>
    <s v="USD"/>
    <n v="1439251926"/>
    <n v="1435363926"/>
    <b v="0"/>
    <n v="14"/>
    <b v="0"/>
    <x v="8"/>
    <n v="17.155555555555555"/>
    <n v="110.28571428571429"/>
    <x v="2"/>
    <x v="8"/>
    <x v="940"/>
    <x v="940"/>
  </r>
  <r>
    <n v="941"/>
    <s v="Snoremedy - The answer to a more restful night's sleep"/>
    <s v="Snoring shouldn't ruin your or your partner's sleep and you don't need expensive, uncomfortable or ugly devices to help the problem"/>
    <x v="63"/>
    <x v="681"/>
    <x v="2"/>
    <s v="US"/>
    <s v="USD"/>
    <n v="1486693145"/>
    <n v="1484101145"/>
    <b v="0"/>
    <n v="31"/>
    <b v="0"/>
    <x v="8"/>
    <n v="2.3220000000000001"/>
    <n v="37.451612903225808"/>
    <x v="2"/>
    <x v="8"/>
    <x v="941"/>
    <x v="941"/>
  </r>
  <r>
    <n v="942"/>
    <s v="Head Mounted Display Adapter for the dscvr VR Viewer"/>
    <s v="A Hands Free head mounted display adapter that supports the I AM Cardboard dscvr VR viewer for comfortable extended 3-D/VR viewing."/>
    <x v="51"/>
    <x v="682"/>
    <x v="2"/>
    <s v="US"/>
    <s v="USD"/>
    <n v="1455826460"/>
    <n v="1452716060"/>
    <b v="0"/>
    <n v="16"/>
    <b v="0"/>
    <x v="8"/>
    <n v="8.9066666666666663"/>
    <n v="41.75"/>
    <x v="2"/>
    <x v="8"/>
    <x v="942"/>
    <x v="942"/>
  </r>
  <r>
    <n v="943"/>
    <s v="SleepMode"/>
    <s v="A mask for home or travel that will give you the best, undisturbed sleep of your life."/>
    <x v="9"/>
    <x v="683"/>
    <x v="2"/>
    <s v="US"/>
    <s v="USD"/>
    <n v="1480438905"/>
    <n v="1477843305"/>
    <b v="0"/>
    <n v="12"/>
    <b v="0"/>
    <x v="8"/>
    <n v="9.6333333333333346"/>
    <n v="24.083333333333332"/>
    <x v="2"/>
    <x v="8"/>
    <x v="943"/>
    <x v="943"/>
  </r>
  <r>
    <n v="944"/>
    <s v="RoamingTails, The Connected Pet Tag"/>
    <s v="Find your pet when it's missing, digitally store pet-related information, and locate pet friend establishments and services."/>
    <x v="63"/>
    <x v="684"/>
    <x v="2"/>
    <s v="US"/>
    <s v="USD"/>
    <n v="1460988000"/>
    <n v="1458050450"/>
    <b v="0"/>
    <n v="96"/>
    <b v="0"/>
    <x v="8"/>
    <n v="13.325999999999999"/>
    <n v="69.40625"/>
    <x v="2"/>
    <x v="8"/>
    <x v="944"/>
    <x v="944"/>
  </r>
  <r>
    <n v="945"/>
    <s v="CT BAND"/>
    <s v="Make your watch Smart ! CT Band is an ultra-thin, high-tech smart watch-strap awarded twice at CES 2017 las vegas"/>
    <x v="57"/>
    <x v="685"/>
    <x v="2"/>
    <s v="FR"/>
    <s v="EUR"/>
    <n v="1487462340"/>
    <n v="1482958626"/>
    <b v="0"/>
    <n v="16"/>
    <b v="0"/>
    <x v="8"/>
    <n v="2.484"/>
    <n v="155.25"/>
    <x v="2"/>
    <x v="8"/>
    <x v="945"/>
    <x v="945"/>
  </r>
  <r>
    <n v="946"/>
    <s v="OmniTrade Apron"/>
    <s v="Soft edged-Hard working. The perfect wearable organization for the home and professional shop."/>
    <x v="36"/>
    <x v="686"/>
    <x v="2"/>
    <s v="US"/>
    <s v="USD"/>
    <n v="1473444048"/>
    <n v="1470852048"/>
    <b v="0"/>
    <n v="5"/>
    <b v="0"/>
    <x v="8"/>
    <n v="1.9066666666666665"/>
    <n v="57.2"/>
    <x v="2"/>
    <x v="8"/>
    <x v="946"/>
    <x v="946"/>
  </r>
  <r>
    <n v="947"/>
    <s v="PAKPOWER, The CCP Pack"/>
    <s v="The CCP Pack is a bag that charges your smartphones and tablets on the go! Also holds small important items. &quot;Never Without Power&quot;."/>
    <x v="16"/>
    <x v="117"/>
    <x v="2"/>
    <s v="US"/>
    <s v="USD"/>
    <n v="1467312306"/>
    <n v="1462128306"/>
    <b v="0"/>
    <n v="0"/>
    <b v="0"/>
    <x v="8"/>
    <n v="0"/>
    <e v="#DIV/0!"/>
    <x v="2"/>
    <x v="8"/>
    <x v="947"/>
    <x v="947"/>
  </r>
  <r>
    <n v="948"/>
    <s v="Led Shirt - WiFi Controlled"/>
    <s v="T-Shirt with Led panel controlled by Android app over WiFi. _x000a_Multiple shirts, games, text, video effects support,"/>
    <x v="23"/>
    <x v="374"/>
    <x v="2"/>
    <s v="NL"/>
    <s v="EUR"/>
    <n v="1457812364"/>
    <n v="1455220364"/>
    <b v="0"/>
    <n v="8"/>
    <b v="0"/>
    <x v="8"/>
    <n v="12"/>
    <n v="60"/>
    <x v="2"/>
    <x v="8"/>
    <x v="948"/>
    <x v="948"/>
  </r>
  <r>
    <n v="949"/>
    <s v="INBED"/>
    <s v="Der INBED ist ein innovatives Multisensor-Wearable fÃ¼r die SturzprÃ¤vention motorisch eingeschrÃ¤nkter Personen."/>
    <x v="22"/>
    <x v="687"/>
    <x v="2"/>
    <s v="DE"/>
    <s v="EUR"/>
    <n v="1456016576"/>
    <n v="1450832576"/>
    <b v="0"/>
    <n v="7"/>
    <b v="0"/>
    <x v="8"/>
    <n v="1.365"/>
    <n v="39"/>
    <x v="2"/>
    <x v="8"/>
    <x v="949"/>
    <x v="949"/>
  </r>
  <r>
    <n v="950"/>
    <s v="EZC Smartlight"/>
    <s v="Rider worn tail light brake light. Adheres to virtually any coat, jacket or vest. Stays on even when you get off."/>
    <x v="10"/>
    <x v="688"/>
    <x v="2"/>
    <s v="CA"/>
    <s v="CAD"/>
    <n v="1453053661"/>
    <n v="1450461661"/>
    <b v="0"/>
    <n v="24"/>
    <b v="0"/>
    <x v="8"/>
    <n v="28.04"/>
    <n v="58.416666666666664"/>
    <x v="2"/>
    <x v="8"/>
    <x v="950"/>
    <x v="950"/>
  </r>
  <r>
    <n v="951"/>
    <s v="Smart Harness"/>
    <s v="Revolutionizing the way we walk our dogs!"/>
    <x v="63"/>
    <x v="689"/>
    <x v="2"/>
    <s v="US"/>
    <s v="USD"/>
    <n v="1465054872"/>
    <n v="1461166872"/>
    <b v="0"/>
    <n v="121"/>
    <b v="0"/>
    <x v="8"/>
    <n v="38.39"/>
    <n v="158.63636363636363"/>
    <x v="2"/>
    <x v="8"/>
    <x v="951"/>
    <x v="951"/>
  </r>
  <r>
    <n v="952"/>
    <s v="Audionoggin - Join the Earvolution"/>
    <s v="Audionoggin: Wireless personal surround sound for the athlete in everyone."/>
    <x v="197"/>
    <x v="690"/>
    <x v="2"/>
    <s v="US"/>
    <s v="USD"/>
    <n v="1479483812"/>
    <n v="1476888212"/>
    <b v="0"/>
    <n v="196"/>
    <b v="0"/>
    <x v="8"/>
    <n v="39.942857142857143"/>
    <n v="99.857142857142861"/>
    <x v="2"/>
    <x v="8"/>
    <x v="952"/>
    <x v="952"/>
  </r>
  <r>
    <n v="953"/>
    <s v="IRring - The Remote Control That fits on Your Finger"/>
    <s v="IRring is the worlds first universal remote control that fits on your finger and controls your TV, your lighting, and your life."/>
    <x v="36"/>
    <x v="691"/>
    <x v="2"/>
    <s v="US"/>
    <s v="USD"/>
    <n v="1422158199"/>
    <n v="1419566199"/>
    <b v="0"/>
    <n v="5"/>
    <b v="0"/>
    <x v="8"/>
    <n v="0.84"/>
    <n v="25.2"/>
    <x v="2"/>
    <x v="8"/>
    <x v="953"/>
    <x v="953"/>
  </r>
  <r>
    <n v="954"/>
    <s v="A Wearable Twisting iPhone Case w/ Built in Selfie Extender"/>
    <s v="Turn your iPhone into wearable tech &amp; GoPro. Features: Selfie Stick, Tripod, &amp; Protective Top. Great for everyday carry."/>
    <x v="36"/>
    <x v="692"/>
    <x v="2"/>
    <s v="US"/>
    <s v="USD"/>
    <n v="1440100839"/>
    <n v="1436472039"/>
    <b v="0"/>
    <n v="73"/>
    <b v="0"/>
    <x v="8"/>
    <n v="43.406666666666666"/>
    <n v="89.191780821917803"/>
    <x v="2"/>
    <x v="8"/>
    <x v="954"/>
    <x v="954"/>
  </r>
  <r>
    <n v="955"/>
    <s v="PAXIEâ„¢: The most advanced GPS enabled child safety wearable"/>
    <s v="PAXIEâ„¢ is a GPS enabled safety wearable for kids that promotes discovery and play while offering parents peace of mind."/>
    <x v="82"/>
    <x v="693"/>
    <x v="2"/>
    <s v="US"/>
    <s v="USD"/>
    <n v="1473750300"/>
    <n v="1470294300"/>
    <b v="0"/>
    <n v="93"/>
    <b v="0"/>
    <x v="8"/>
    <n v="5.6613333333333333"/>
    <n v="182.6236559139785"/>
    <x v="2"/>
    <x v="8"/>
    <x v="955"/>
    <x v="955"/>
  </r>
  <r>
    <n v="956"/>
    <s v="SemiYours"/>
    <s v="You can rent out your Car with Uber. _x000a_You can rent out your Home with Airbnb. _x000a_Now you can rent out your CLOSET with SemiYOURS!"/>
    <x v="63"/>
    <x v="386"/>
    <x v="2"/>
    <s v="US"/>
    <s v="USD"/>
    <n v="1430081759"/>
    <n v="1424901359"/>
    <b v="0"/>
    <n v="17"/>
    <b v="0"/>
    <x v="8"/>
    <n v="1.722"/>
    <n v="50.647058823529413"/>
    <x v="2"/>
    <x v="8"/>
    <x v="956"/>
    <x v="956"/>
  </r>
  <r>
    <n v="957"/>
    <s v="DUALBAND, the Leather NFC Smart Watch Band"/>
    <s v="A Leather Smart watch Band, that NEVER needs to be charged for only $37!"/>
    <x v="14"/>
    <x v="694"/>
    <x v="2"/>
    <s v="US"/>
    <s v="USD"/>
    <n v="1479392133"/>
    <n v="1476710133"/>
    <b v="0"/>
    <n v="7"/>
    <b v="0"/>
    <x v="8"/>
    <n v="1.9416666666666664"/>
    <n v="33.285714285714285"/>
    <x v="2"/>
    <x v="8"/>
    <x v="957"/>
    <x v="957"/>
  </r>
  <r>
    <n v="958"/>
    <s v="BigBands XL for Apple Watch: Big Long Bands for Large Wrists"/>
    <s v="Brown Leather and Black Nylon extra-long Apple Watch bands for large wrists connects to 42mm. Go measure! Design fits 190-250mm wrists."/>
    <x v="198"/>
    <x v="695"/>
    <x v="2"/>
    <s v="US"/>
    <s v="USD"/>
    <n v="1428641940"/>
    <n v="1426792563"/>
    <b v="0"/>
    <n v="17"/>
    <b v="0"/>
    <x v="8"/>
    <n v="11.328275684711327"/>
    <n v="51.823529411764703"/>
    <x v="2"/>
    <x v="8"/>
    <x v="958"/>
    <x v="958"/>
  </r>
  <r>
    <n v="959"/>
    <s v="The Pi Watch - A Programmable, Open Source Smartwatch!"/>
    <s v="The Pi (Arduino-Compatible) is a new kind of wearable. It's a diy smartwatch with a round display, touch ring, and a powerful CPU!"/>
    <x v="63"/>
    <x v="696"/>
    <x v="2"/>
    <s v="US"/>
    <s v="USD"/>
    <n v="1421640665"/>
    <n v="1419048665"/>
    <b v="0"/>
    <n v="171"/>
    <b v="0"/>
    <x v="8"/>
    <n v="38.86"/>
    <n v="113.62573099415205"/>
    <x v="2"/>
    <x v="8"/>
    <x v="959"/>
    <x v="959"/>
  </r>
  <r>
    <n v="960"/>
    <s v="Kai - Turn any pair of Glasses into Smart Glasses!"/>
    <s v="Kai sits right behind your ear and lets you access a smart voice interface 24/7. Call, text, search, and even call an Uber."/>
    <x v="199"/>
    <x v="697"/>
    <x v="2"/>
    <s v="US"/>
    <s v="USD"/>
    <n v="1489500155"/>
    <n v="1485874955"/>
    <b v="0"/>
    <n v="188"/>
    <b v="0"/>
    <x v="8"/>
    <n v="46.100628930817614"/>
    <n v="136.46276595744681"/>
    <x v="2"/>
    <x v="8"/>
    <x v="960"/>
    <x v="960"/>
  </r>
  <r>
    <n v="961"/>
    <s v="The first personal trainer and diet coach for your dog!"/>
    <s v="Active, happy &amp; healthy together! _x000a_Thatâ€™s our mission for all dogs and their parents."/>
    <x v="75"/>
    <x v="698"/>
    <x v="2"/>
    <s v="US"/>
    <s v="USD"/>
    <n v="1487617200"/>
    <n v="1483634335"/>
    <b v="0"/>
    <n v="110"/>
    <b v="0"/>
    <x v="8"/>
    <n v="42.188421052631583"/>
    <n v="364.35454545454547"/>
    <x v="2"/>
    <x v="8"/>
    <x v="961"/>
    <x v="961"/>
  </r>
  <r>
    <n v="962"/>
    <s v="i-Davit: Hands Free System for iPad/Tablets/Devices"/>
    <s v="Introducing the iDavit, a revolutionary crane-like system thatâ€™ll allow you to work anywhere. Hands free to be totally hands on."/>
    <x v="30"/>
    <x v="699"/>
    <x v="2"/>
    <s v="US"/>
    <s v="USD"/>
    <n v="1455210353"/>
    <n v="1451927153"/>
    <b v="0"/>
    <n v="37"/>
    <b v="0"/>
    <x v="8"/>
    <n v="28.48"/>
    <n v="19.243243243243242"/>
    <x v="2"/>
    <x v="8"/>
    <x v="962"/>
    <x v="962"/>
  </r>
  <r>
    <n v="963"/>
    <s v="The Ultimate Learning Center"/>
    <s v="WE are molding an educated, motivated, non violent GENERATION!"/>
    <x v="19"/>
    <x v="700"/>
    <x v="2"/>
    <s v="US"/>
    <s v="USD"/>
    <n v="1476717319"/>
    <n v="1473693319"/>
    <b v="0"/>
    <n v="9"/>
    <b v="0"/>
    <x v="8"/>
    <n v="1.077142857142857"/>
    <n v="41.888888888888886"/>
    <x v="2"/>
    <x v="8"/>
    <x v="963"/>
    <x v="963"/>
  </r>
  <r>
    <n v="964"/>
    <s v="GoMote: a remote control for your smartphone"/>
    <s v="Tired of fumbling around for the audio controls on your phone?  Easily control your music with the GoMote and a click of your thumb."/>
    <x v="74"/>
    <x v="701"/>
    <x v="2"/>
    <s v="CA"/>
    <s v="CAD"/>
    <n v="1441119919"/>
    <n v="1437663919"/>
    <b v="0"/>
    <n v="29"/>
    <b v="0"/>
    <x v="8"/>
    <n v="0.79909090909090907"/>
    <n v="30.310344827586206"/>
    <x v="2"/>
    <x v="8"/>
    <x v="964"/>
    <x v="964"/>
  </r>
  <r>
    <n v="965"/>
    <s v="Palms Free Cell Phone Harness Holds Iphone Galaxy S Go Pro"/>
    <s v="Palms Free RetractableCell Phone Harness fits all Cell phones Iphone 4 5 6 7 Galaxy S Go Pro Ipad Mini and Tablets Keep your hands free"/>
    <x v="31"/>
    <x v="501"/>
    <x v="2"/>
    <s v="US"/>
    <s v="USD"/>
    <n v="1477454340"/>
    <n v="1474676646"/>
    <b v="0"/>
    <n v="6"/>
    <b v="0"/>
    <x v="8"/>
    <n v="1.1919999999999999"/>
    <n v="49.666666666666664"/>
    <x v="2"/>
    <x v="8"/>
    <x v="965"/>
    <x v="965"/>
  </r>
  <r>
    <n v="966"/>
    <s v="ICE SHIRT; Running, Multi-Sport, Cycling, Athletic Wear"/>
    <s v="ICE SHIRT; running, multi-sport, cycling, &amp; athletic wear shirts that hold melting ice to cool you on hot days."/>
    <x v="14"/>
    <x v="702"/>
    <x v="2"/>
    <s v="US"/>
    <s v="USD"/>
    <n v="1475766932"/>
    <n v="1473174932"/>
    <b v="0"/>
    <n v="30"/>
    <b v="0"/>
    <x v="8"/>
    <n v="14.799999999999999"/>
    <n v="59.2"/>
    <x v="2"/>
    <x v="8"/>
    <x v="966"/>
    <x v="966"/>
  </r>
  <r>
    <n v="967"/>
    <s v="Better Beanie"/>
    <s v="Better Beanie is the new therapeutic wearable designed to assist you while keeping your hands free."/>
    <x v="22"/>
    <x v="703"/>
    <x v="2"/>
    <s v="US"/>
    <s v="USD"/>
    <n v="1461301574"/>
    <n v="1456121174"/>
    <b v="0"/>
    <n v="81"/>
    <b v="0"/>
    <x v="8"/>
    <n v="17.810000000000002"/>
    <n v="43.97530864197531"/>
    <x v="2"/>
    <x v="8"/>
    <x v="967"/>
    <x v="967"/>
  </r>
  <r>
    <n v="968"/>
    <s v="Master Le Cosplay's: Avengers 2 Hulk Buster V2.0 Build"/>
    <s v="Anyone who want to support of this will be credited. This will be my ultimate build. Full animatronics, from arms, legs, H.U.D, etc"/>
    <x v="6"/>
    <x v="437"/>
    <x v="2"/>
    <s v="US"/>
    <s v="USD"/>
    <n v="1408134034"/>
    <n v="1405542034"/>
    <b v="0"/>
    <n v="4"/>
    <b v="0"/>
    <x v="8"/>
    <n v="1.325"/>
    <n v="26.5"/>
    <x v="2"/>
    <x v="8"/>
    <x v="968"/>
    <x v="968"/>
  </r>
  <r>
    <n v="969"/>
    <s v="Make 100 | Geek &amp; Chic: Smart Safety Jewelry."/>
    <s v="Geek &amp; Chic Smart Jewelry Collection, Wearables Meet Style!"/>
    <x v="11"/>
    <x v="704"/>
    <x v="2"/>
    <s v="MX"/>
    <s v="MXN"/>
    <n v="1486624607"/>
    <n v="1483773407"/>
    <b v="0"/>
    <n v="11"/>
    <b v="0"/>
    <x v="8"/>
    <n v="46.666666666666664"/>
    <n v="1272.7272727272727"/>
    <x v="2"/>
    <x v="8"/>
    <x v="969"/>
    <x v="969"/>
  </r>
  <r>
    <n v="970"/>
    <s v="The World's Smartest Modular WiFi + Bluetooth Wearable Ring"/>
    <s v="Stainless Steel Modular Ring with screw on bezels for WiFi + Bluetooth + NFC Wireless modules with open source IOS and Android Apps"/>
    <x v="10"/>
    <x v="705"/>
    <x v="2"/>
    <s v="CA"/>
    <s v="CAD"/>
    <n v="1485147540"/>
    <n v="1481951853"/>
    <b v="0"/>
    <n v="14"/>
    <b v="0"/>
    <x v="8"/>
    <n v="45.92"/>
    <n v="164"/>
    <x v="2"/>
    <x v="8"/>
    <x v="970"/>
    <x v="970"/>
  </r>
  <r>
    <n v="971"/>
    <s v="The Worlds First Smart Laser Collar for Cats. Lazer Kitty"/>
    <s v="Our amazing product is simple and sleek. Our laser system is USB rechargeable for hours of fun. Android / Apple App Controlled."/>
    <x v="57"/>
    <x v="706"/>
    <x v="2"/>
    <s v="US"/>
    <s v="USD"/>
    <n v="1433178060"/>
    <n v="1429290060"/>
    <b v="0"/>
    <n v="5"/>
    <b v="0"/>
    <x v="8"/>
    <n v="0.22599999999999998"/>
    <n v="45.2"/>
    <x v="2"/>
    <x v="8"/>
    <x v="971"/>
    <x v="971"/>
  </r>
  <r>
    <n v="972"/>
    <s v="Android &amp; iPhone Magnetic Headphone and Earbud Cables!"/>
    <s v="Slackers Patent-Pending Magnetic Clip and Cable System, Amazing Sound, Durability and Value Can't Be Beat...AT ANY PRICE!!"/>
    <x v="22"/>
    <x v="707"/>
    <x v="2"/>
    <s v="US"/>
    <s v="USD"/>
    <n v="1409813940"/>
    <n v="1407271598"/>
    <b v="0"/>
    <n v="45"/>
    <b v="0"/>
    <x v="8"/>
    <n v="34.625"/>
    <n v="153.88888888888889"/>
    <x v="2"/>
    <x v="8"/>
    <x v="972"/>
    <x v="972"/>
  </r>
  <r>
    <n v="973"/>
    <s v="The Worlds First Fitness Shirt with Resistance the RS-1."/>
    <s v="The RS-1 is one of the most innovative workout tools to hit the market ever.  A must have for anyone that enjoys new ways to get fit."/>
    <x v="22"/>
    <x v="708"/>
    <x v="2"/>
    <s v="US"/>
    <s v="USD"/>
    <n v="1447032093"/>
    <n v="1441844493"/>
    <b v="0"/>
    <n v="8"/>
    <b v="0"/>
    <x v="8"/>
    <n v="2.0549999999999997"/>
    <n v="51.375"/>
    <x v="2"/>
    <x v="8"/>
    <x v="973"/>
    <x v="973"/>
  </r>
  <r>
    <n v="974"/>
    <s v="KneeJack"/>
    <s v="The device that allows those with artificial knees or arthritic knees to kneel down without putting pressure on their knees."/>
    <x v="63"/>
    <x v="668"/>
    <x v="2"/>
    <s v="US"/>
    <s v="USD"/>
    <n v="1458925156"/>
    <n v="1456336756"/>
    <b v="0"/>
    <n v="3"/>
    <b v="0"/>
    <x v="8"/>
    <n v="0.55999999999999994"/>
    <n v="93.333333333333329"/>
    <x v="2"/>
    <x v="8"/>
    <x v="974"/>
    <x v="974"/>
  </r>
  <r>
    <n v="975"/>
    <s v="Garstin Luxury Stainless Steel Case for the Apple Watch"/>
    <s v="Horologic5 creates a case for the Apple Watch that reflects true luxury &amp; style. Check out the Garstin Luxury Case in 38mm/42mm"/>
    <x v="57"/>
    <x v="709"/>
    <x v="2"/>
    <s v="US"/>
    <s v="USD"/>
    <n v="1467132185"/>
    <n v="1461948185"/>
    <b v="0"/>
    <n v="24"/>
    <b v="0"/>
    <x v="8"/>
    <n v="2.6069999999999998"/>
    <n v="108.625"/>
    <x v="2"/>
    <x v="8"/>
    <x v="975"/>
    <x v="975"/>
  </r>
  <r>
    <n v="976"/>
    <s v="Cinnamon II The Ultimate Retro Smartwatch"/>
    <s v="The Cinnamon II is an AppleÂ® ][ compatible wrist watch. Featuring 32k of memory and a 1 Mhz cpu. It's the ultimate in geek fashion."/>
    <x v="60"/>
    <x v="710"/>
    <x v="2"/>
    <s v="AU"/>
    <s v="AUD"/>
    <n v="1439515497"/>
    <n v="1435627497"/>
    <b v="0"/>
    <n v="18"/>
    <b v="0"/>
    <x v="8"/>
    <n v="1.9259999999999999"/>
    <n v="160.5"/>
    <x v="2"/>
    <x v="8"/>
    <x v="976"/>
    <x v="976"/>
  </r>
  <r>
    <n v="977"/>
    <s v="S2SA - Sport to Strap Adapter for Samsung Gear S2 Sport (3G)"/>
    <s v="The unique adapter to apply standard watch straps at your Samsung Gear S2 Sport and Sport 3G! Small, functional and handsome."/>
    <x v="200"/>
    <x v="711"/>
    <x v="2"/>
    <s v="AT"/>
    <s v="EUR"/>
    <n v="1456094197"/>
    <n v="1453502197"/>
    <b v="0"/>
    <n v="12"/>
    <b v="0"/>
    <x v="8"/>
    <n v="33.666666666666664"/>
    <n v="75.75"/>
    <x v="2"/>
    <x v="8"/>
    <x v="977"/>
    <x v="977"/>
  </r>
  <r>
    <n v="978"/>
    <s v="hidn tempo - a wearable stress coach"/>
    <s v="hidn tempo is an intelligent watch band that allows you to monitor your stress and manage it anywhere, anytime."/>
    <x v="201"/>
    <x v="712"/>
    <x v="2"/>
    <s v="SE"/>
    <s v="SEK"/>
    <n v="1456385101"/>
    <n v="1453793101"/>
    <b v="0"/>
    <n v="123"/>
    <b v="0"/>
    <x v="8"/>
    <n v="56.263267182990241"/>
    <n v="790.83739837398377"/>
    <x v="2"/>
    <x v="8"/>
    <x v="978"/>
    <x v="978"/>
  </r>
  <r>
    <n v="979"/>
    <s v="Trequant - First Wearable for Tremors"/>
    <s v="Trequant is specifically designed for people with tremors. It helps them to track and analyse their tremors for better understanding."/>
    <x v="19"/>
    <x v="713"/>
    <x v="2"/>
    <s v="US"/>
    <s v="USD"/>
    <n v="1466449140"/>
    <n v="1463392828"/>
    <b v="0"/>
    <n v="96"/>
    <b v="0"/>
    <x v="8"/>
    <n v="82.817599999999999"/>
    <n v="301.93916666666667"/>
    <x v="2"/>
    <x v="8"/>
    <x v="979"/>
    <x v="979"/>
  </r>
  <r>
    <n v="980"/>
    <s v="Jayster Wallet - Find your stuff using Bluetooth Technology."/>
    <s v="Jayster devices and Jayster app both use Bluetooth Smart technology to provide the most user-friendly system for finding lost valuables"/>
    <x v="3"/>
    <x v="714"/>
    <x v="2"/>
    <s v="US"/>
    <s v="USD"/>
    <n v="1417387322"/>
    <n v="1413495722"/>
    <b v="0"/>
    <n v="31"/>
    <b v="0"/>
    <x v="8"/>
    <n v="14.860000000000001"/>
    <n v="47.935483870967744"/>
    <x v="2"/>
    <x v="8"/>
    <x v="980"/>
    <x v="980"/>
  </r>
  <r>
    <n v="981"/>
    <s v="Tabla AEIOU One Handed Two Handed Keyboard Development Kit"/>
    <s v="Tabla Alpha-Num AEIOU Universal Remote &amp; Keyboard + Control. Multi platform wireless use anywhere wearable invisibles development kit."/>
    <x v="150"/>
    <x v="143"/>
    <x v="2"/>
    <s v="US"/>
    <s v="USD"/>
    <n v="1407624222"/>
    <n v="1405032222"/>
    <b v="0"/>
    <n v="4"/>
    <b v="0"/>
    <x v="8"/>
    <n v="1.2375123751237513E-2"/>
    <n v="2.75"/>
    <x v="2"/>
    <x v="8"/>
    <x v="981"/>
    <x v="981"/>
  </r>
  <r>
    <n v="982"/>
    <s v="Smart 2-in-1 I-PHONE HANDLE/WALLETtm"/>
    <s v="revolutonary ultra-slim 2-in-1 Smart  2-in-1 I-PHONE handle/WALLETtm with 360 rotatiion"/>
    <x v="178"/>
    <x v="158"/>
    <x v="2"/>
    <s v="US"/>
    <s v="USD"/>
    <n v="1475431486"/>
    <n v="1472839486"/>
    <b v="0"/>
    <n v="3"/>
    <b v="0"/>
    <x v="8"/>
    <n v="1.7142857142857144E-2"/>
    <n v="1"/>
    <x v="2"/>
    <x v="8"/>
    <x v="982"/>
    <x v="982"/>
  </r>
  <r>
    <n v="983"/>
    <s v="Wendu: Control your Climate, Wear the Future"/>
    <s v="Our t-shirt maintains steady temperatures through hot and cold focal points capable of reaching a 36ÂºF/20ÂºC range in under 2 minutes!"/>
    <x v="202"/>
    <x v="715"/>
    <x v="2"/>
    <s v="ES"/>
    <s v="EUR"/>
    <n v="1471985640"/>
    <n v="1469289685"/>
    <b v="0"/>
    <n v="179"/>
    <b v="0"/>
    <x v="8"/>
    <n v="29.506136117214709"/>
    <n v="171.79329608938548"/>
    <x v="2"/>
    <x v="8"/>
    <x v="983"/>
    <x v="983"/>
  </r>
  <r>
    <n v="984"/>
    <s v="Buy beauty &amp; hair products 24/7 from a vending machine."/>
    <s v="Hello world,_x000a__x000a_My name is Earl Eddings, I'm just your average hard working family man from Virginia. I'm here because I need you to help"/>
    <x v="3"/>
    <x v="437"/>
    <x v="2"/>
    <s v="US"/>
    <s v="USD"/>
    <n v="1427507208"/>
    <n v="1424918808"/>
    <b v="0"/>
    <n v="3"/>
    <b v="0"/>
    <x v="8"/>
    <n v="1.06"/>
    <n v="35.333333333333336"/>
    <x v="2"/>
    <x v="8"/>
    <x v="984"/>
    <x v="984"/>
  </r>
  <r>
    <n v="985"/>
    <s v="Cardiglow : Fitness Tracker and Biofeedback Device"/>
    <s v="Make your heart shine and watch it work! Cardiglow tracks improvements, times intervals and translates heart rate into color."/>
    <x v="11"/>
    <x v="716"/>
    <x v="2"/>
    <s v="DE"/>
    <s v="EUR"/>
    <n v="1451602800"/>
    <n v="1449011610"/>
    <b v="0"/>
    <n v="23"/>
    <b v="0"/>
    <x v="8"/>
    <n v="6.293333333333333"/>
    <n v="82.086956521739125"/>
    <x v="2"/>
    <x v="8"/>
    <x v="985"/>
    <x v="985"/>
  </r>
  <r>
    <n v="986"/>
    <s v="EMBER wear Ski and Snow Sport Heated Gloves and Mittens"/>
    <s v="Amazing heated snow sport gloves; synonymous with quality, fusing innovative heat technology, style, functionality &amp; unique design."/>
    <x v="22"/>
    <x v="567"/>
    <x v="2"/>
    <s v="GB"/>
    <s v="GBP"/>
    <n v="1452384000"/>
    <n v="1447698300"/>
    <b v="0"/>
    <n v="23"/>
    <b v="0"/>
    <x v="8"/>
    <n v="12.75"/>
    <n v="110.8695652173913"/>
    <x v="2"/>
    <x v="8"/>
    <x v="986"/>
    <x v="986"/>
  </r>
  <r>
    <n v="987"/>
    <s v="Kidswatcher"/>
    <s v="Always know where your precious children are. Let them explore the world freely and in a secure way by using the Kidswatcher."/>
    <x v="63"/>
    <x v="717"/>
    <x v="2"/>
    <s v="NL"/>
    <s v="EUR"/>
    <n v="1403507050"/>
    <n v="1400051050"/>
    <b v="0"/>
    <n v="41"/>
    <b v="0"/>
    <x v="8"/>
    <n v="13.22"/>
    <n v="161.21951219512195"/>
    <x v="2"/>
    <x v="8"/>
    <x v="987"/>
    <x v="987"/>
  </r>
  <r>
    <n v="988"/>
    <s v="The first Earphones Cover in eco-leather and Made in Italy"/>
    <s v="Itâ€™s original, fashion and unique, Ohyear is the first cover for your earphones that wears your style._x000a_Designed and made in Italy"/>
    <x v="10"/>
    <x v="117"/>
    <x v="2"/>
    <s v="IT"/>
    <s v="EUR"/>
    <n v="1475310825"/>
    <n v="1472718825"/>
    <b v="0"/>
    <n v="0"/>
    <b v="0"/>
    <x v="8"/>
    <n v="0"/>
    <e v="#DIV/0!"/>
    <x v="2"/>
    <x v="8"/>
    <x v="988"/>
    <x v="988"/>
  </r>
  <r>
    <n v="989"/>
    <s v="Power Rope"/>
    <s v="The most useful phone charger you will ever buy"/>
    <x v="3"/>
    <x v="718"/>
    <x v="2"/>
    <s v="US"/>
    <s v="USD"/>
    <n v="1475101495"/>
    <n v="1472509495"/>
    <b v="0"/>
    <n v="32"/>
    <b v="0"/>
    <x v="8"/>
    <n v="16.77"/>
    <n v="52.40625"/>
    <x v="2"/>
    <x v="8"/>
    <x v="989"/>
    <x v="989"/>
  </r>
  <r>
    <n v="990"/>
    <s v="The HotSeat child safety carseat with temperature alarm"/>
    <s v="The revolutionized carseat, where no child will be left alone in a hot vehicle ever again. This alarm will save multiple babie's lives."/>
    <x v="31"/>
    <x v="375"/>
    <x v="2"/>
    <s v="US"/>
    <s v="USD"/>
    <n v="1409770164"/>
    <n v="1407178164"/>
    <b v="0"/>
    <n v="2"/>
    <b v="0"/>
    <x v="8"/>
    <n v="0.104"/>
    <n v="13"/>
    <x v="2"/>
    <x v="8"/>
    <x v="990"/>
    <x v="990"/>
  </r>
  <r>
    <n v="991"/>
    <s v="Russell &amp; Sons Watches"/>
    <s v="Russell &amp; Sons Watches_x000a__x000a_RS Watches is a business that provides quality watches at an affordable price. RS Watches was created with th"/>
    <x v="10"/>
    <x v="719"/>
    <x v="2"/>
    <s v="GB"/>
    <s v="GBP"/>
    <n v="1468349460"/>
    <n v="1466186988"/>
    <b v="0"/>
    <n v="7"/>
    <b v="0"/>
    <x v="8"/>
    <n v="4.24"/>
    <n v="30.285714285714285"/>
    <x v="2"/>
    <x v="8"/>
    <x v="991"/>
    <x v="991"/>
  </r>
  <r>
    <n v="992"/>
    <s v="WairConditioning"/>
    <s v="The HOTTEST and COOLEST thing yet! WairConditioning... an entirely new level of comfortability!"/>
    <x v="57"/>
    <x v="720"/>
    <x v="2"/>
    <s v="US"/>
    <s v="USD"/>
    <n v="1462655519"/>
    <n v="1457475119"/>
    <b v="0"/>
    <n v="4"/>
    <b v="0"/>
    <x v="8"/>
    <n v="0.46699999999999997"/>
    <n v="116.75"/>
    <x v="2"/>
    <x v="8"/>
    <x v="992"/>
    <x v="992"/>
  </r>
  <r>
    <n v="993"/>
    <s v="iLumaware Shield TL - Radar technology for bicycle"/>
    <s v="Shield TL is a tail light for a bicycle w/ radar technology. It makes you more visible to cars and drivers at a greater distance."/>
    <x v="54"/>
    <x v="721"/>
    <x v="2"/>
    <s v="US"/>
    <s v="USD"/>
    <n v="1478926800"/>
    <n v="1476054568"/>
    <b v="0"/>
    <n v="196"/>
    <b v="0"/>
    <x v="8"/>
    <n v="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x v="61"/>
    <x v="722"/>
    <x v="2"/>
    <s v="US"/>
    <s v="USD"/>
    <n v="1417388340"/>
    <n v="1412835530"/>
    <b v="0"/>
    <n v="11"/>
    <b v="0"/>
    <x v="8"/>
    <n v="2.3345000000000002"/>
    <n v="424.45454545454544"/>
    <x v="2"/>
    <x v="8"/>
    <x v="994"/>
    <x v="994"/>
  </r>
  <r>
    <n v="995"/>
    <s v="DAZLN: NFC Nails that Light Up Holiday Parties!"/>
    <s v="DAZLN nails light up near NFC devices like your mobile phone. If you're tired of receiving or gifting the same old thing look here!"/>
    <x v="3"/>
    <x v="723"/>
    <x v="2"/>
    <s v="US"/>
    <s v="USD"/>
    <n v="1417276800"/>
    <n v="1415140480"/>
    <b v="0"/>
    <n v="9"/>
    <b v="0"/>
    <x v="8"/>
    <n v="7.26"/>
    <n v="80.666666666666671"/>
    <x v="2"/>
    <x v="8"/>
    <x v="995"/>
    <x v="995"/>
  </r>
  <r>
    <n v="996"/>
    <s v="Social behavior in technical communities"/>
    <s v="Study the behaviour of technical communities by tracking their movement  through wearables"/>
    <x v="23"/>
    <x v="654"/>
    <x v="2"/>
    <s v="US"/>
    <s v="USD"/>
    <n v="1406474820"/>
    <n v="1403902060"/>
    <b v="0"/>
    <n v="5"/>
    <b v="0"/>
    <x v="8"/>
    <n v="1.625"/>
    <n v="13"/>
    <x v="2"/>
    <x v="8"/>
    <x v="996"/>
    <x v="996"/>
  </r>
  <r>
    <n v="997"/>
    <s v="iPhanny"/>
    <s v="The iPhanny keeps your iPhone 6 safe from bending in those dangerous pants pockets."/>
    <x v="10"/>
    <x v="654"/>
    <x v="2"/>
    <s v="US"/>
    <s v="USD"/>
    <n v="1417145297"/>
    <n v="1414549697"/>
    <b v="0"/>
    <n v="8"/>
    <b v="0"/>
    <x v="8"/>
    <n v="1.3"/>
    <n v="8.125"/>
    <x v="2"/>
    <x v="8"/>
    <x v="997"/>
    <x v="997"/>
  </r>
  <r>
    <n v="998"/>
    <s v="Ollinfit: The Wearable Personal Trainer"/>
    <s v="Ollinfit is the first wearable fitness trainer with 3 sensors for superior accuracy, feedback and results."/>
    <x v="127"/>
    <x v="724"/>
    <x v="2"/>
    <s v="CA"/>
    <s v="CAD"/>
    <n v="1447909401"/>
    <n v="1444017801"/>
    <b v="0"/>
    <n v="229"/>
    <b v="0"/>
    <x v="8"/>
    <n v="58.558333333333337"/>
    <n v="153.42794759825327"/>
    <x v="2"/>
    <x v="8"/>
    <x v="998"/>
    <x v="998"/>
  </r>
  <r>
    <n v="999"/>
    <s v="Avid Watch: Multi-Sport Smart Watch with Activity Tracking"/>
    <s v="Built in running, cycling, pedometer, and golf features for the edge you need to perform at your very best!"/>
    <x v="60"/>
    <x v="725"/>
    <x v="2"/>
    <s v="CA"/>
    <s v="CAD"/>
    <n v="1415865720"/>
    <n v="1413270690"/>
    <b v="0"/>
    <n v="40"/>
    <b v="0"/>
    <x v="8"/>
    <n v="7.7886666666666677"/>
    <n v="292.07499999999999"/>
    <x v="2"/>
    <x v="8"/>
    <x v="999"/>
    <x v="999"/>
  </r>
  <r>
    <n v="1000"/>
    <s v="Ristola Plongeur/UTC 300 Meter COSC/ISO Diver (Canceled)"/>
    <s v="Ristola watches made in La Chaux de-Fonds, Switzerland. A new brand of COSC and ISO Certified Professional watches."/>
    <x v="203"/>
    <x v="726"/>
    <x v="1"/>
    <s v="US"/>
    <s v="USD"/>
    <n v="1489537560"/>
    <n v="1484357160"/>
    <b v="0"/>
    <n v="6"/>
    <b v="0"/>
    <x v="8"/>
    <n v="2.2157147647256061"/>
    <n v="3304"/>
    <x v="2"/>
    <x v="8"/>
    <x v="1000"/>
    <x v="1000"/>
  </r>
  <r>
    <n v="1001"/>
    <s v="LED sports clothing for running cycling and walking, we make (Canceled)"/>
    <s v="We make stylish sports clothing from LED jackets to backpacks and LED arm bands.With our LED technology you're sure to be seen in style"/>
    <x v="10"/>
    <x v="107"/>
    <x v="1"/>
    <s v="GB"/>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x v="204"/>
    <x v="727"/>
    <x v="1"/>
    <s v="US"/>
    <s v="USD"/>
    <n v="1450331940"/>
    <n v="1447777514"/>
    <b v="0"/>
    <n v="22"/>
    <b v="0"/>
    <x v="8"/>
    <n v="29.6029602960296"/>
    <n v="134.54545454545453"/>
    <x v="2"/>
    <x v="8"/>
    <x v="1002"/>
    <x v="1002"/>
  </r>
  <r>
    <n v="1003"/>
    <s v="Fashion loves Technology: Lamour, the connected heating shoe (Canceled)"/>
    <s v="Connected, heating, premium quality and comfortable leather sneakers - hand-crafted in France."/>
    <x v="22"/>
    <x v="728"/>
    <x v="1"/>
    <s v="FR"/>
    <s v="EUR"/>
    <n v="1489680061"/>
    <n v="1487091661"/>
    <b v="0"/>
    <n v="15"/>
    <b v="0"/>
    <x v="8"/>
    <n v="16.055"/>
    <n v="214.06666666666666"/>
    <x v="2"/>
    <x v="8"/>
    <x v="1003"/>
    <x v="1003"/>
  </r>
  <r>
    <n v="1004"/>
    <s v="AllerGuarder: Bluetooth wristband helps food-allergy kids"/>
    <s v="Harnessing wearable technology as a powerful defense for food-allergy children."/>
    <x v="31"/>
    <x v="729"/>
    <x v="1"/>
    <s v="US"/>
    <s v="USD"/>
    <n v="1455814827"/>
    <n v="1453222827"/>
    <b v="0"/>
    <n v="95"/>
    <b v="0"/>
    <x v="8"/>
    <n v="82.207999999999998"/>
    <n v="216.33684210526314"/>
    <x v="2"/>
    <x v="8"/>
    <x v="1004"/>
    <x v="1004"/>
  </r>
  <r>
    <n v="1005"/>
    <s v="Forcite Alpine - World's First smart helmet for snow sports"/>
    <s v="The Forcite Alpine helmet records 4K footage and keeps you connected all in one sleek design."/>
    <x v="61"/>
    <x v="730"/>
    <x v="1"/>
    <s v="US"/>
    <s v="USD"/>
    <n v="1446217183"/>
    <n v="1443538783"/>
    <b v="0"/>
    <n v="161"/>
    <b v="0"/>
    <x v="8"/>
    <n v="75.051000000000002"/>
    <n v="932.31055900621118"/>
    <x v="2"/>
    <x v="8"/>
    <x v="1005"/>
    <x v="1005"/>
  </r>
  <r>
    <n v="1006"/>
    <s v="SnuG Watchbands for Moto360 smartwatch (Canceled)"/>
    <s v="Sweat resistant, colorful, durable, CUSTOMIZABLE, watch bands &amp; protector bands that fit the Moto360 smartwatch."/>
    <x v="23"/>
    <x v="731"/>
    <x v="1"/>
    <s v="US"/>
    <s v="USD"/>
    <n v="1418368260"/>
    <n v="1417654672"/>
    <b v="0"/>
    <n v="8"/>
    <b v="0"/>
    <x v="8"/>
    <n v="5.8500000000000005"/>
    <n v="29.25"/>
    <x v="2"/>
    <x v="8"/>
    <x v="1006"/>
    <x v="1006"/>
  </r>
  <r>
    <n v="1007"/>
    <s v="SMART Knee Sleeve that Recommends Rest (Canceled)"/>
    <s v="Our knee sleeve monitors your muscles and recommends rest time (on a mobile app) when it detects overexertion!"/>
    <x v="11"/>
    <x v="732"/>
    <x v="1"/>
    <s v="US"/>
    <s v="USD"/>
    <n v="1481727623"/>
    <n v="1478095223"/>
    <b v="0"/>
    <n v="76"/>
    <b v="0"/>
    <x v="8"/>
    <n v="44.32"/>
    <n v="174.94736842105263"/>
    <x v="2"/>
    <x v="8"/>
    <x v="1007"/>
    <x v="1007"/>
  </r>
  <r>
    <n v="1008"/>
    <s v="Miclop - Tu cabina profesional portÃ¡til (Canceled)"/>
    <s v="MICLOP es una cabina portable impresa en 3D protegida en el interior con espuma acÃºstica, reduce el ruido ambiental o rebote de sonido."/>
    <x v="205"/>
    <x v="156"/>
    <x v="1"/>
    <s v="MX"/>
    <s v="MXN"/>
    <n v="1482953115"/>
    <n v="1480361115"/>
    <b v="0"/>
    <n v="1"/>
    <b v="0"/>
    <x v="8"/>
    <n v="0.26737967914438499"/>
    <n v="250"/>
    <x v="2"/>
    <x v="8"/>
    <x v="1008"/>
    <x v="1008"/>
  </r>
  <r>
    <n v="1009"/>
    <s v="R-CON: Run Faster, Run Longer (Canceled)"/>
    <s v="R-CON is a wearable that measures running form. Instantly know when your form is breaking down and when you are running your strongest."/>
    <x v="63"/>
    <x v="733"/>
    <x v="1"/>
    <s v="US"/>
    <s v="USD"/>
    <n v="1466346646"/>
    <n v="1463754646"/>
    <b v="0"/>
    <n v="101"/>
    <b v="0"/>
    <x v="8"/>
    <n v="13.13"/>
    <n v="65"/>
    <x v="2"/>
    <x v="8"/>
    <x v="1009"/>
    <x v="1009"/>
  </r>
  <r>
    <n v="1010"/>
    <s v="RISTMATEÂ®, smartphone wrist dock and much more. (Canceled)"/>
    <s v="A beautiful biometric smartphone wrist dock, features a revolutionary reusable adhesive; 3 position phone stand and multi-purpose tool."/>
    <x v="206"/>
    <x v="734"/>
    <x v="1"/>
    <s v="US"/>
    <s v="USD"/>
    <n v="1473044340"/>
    <n v="1468180462"/>
    <b v="0"/>
    <n v="4"/>
    <b v="0"/>
    <x v="8"/>
    <n v="0.19088937093275488"/>
    <n v="55"/>
    <x v="2"/>
    <x v="8"/>
    <x v="1010"/>
    <x v="1010"/>
  </r>
  <r>
    <n v="1011"/>
    <s v="StreetskatePRO's  Knee, Shin, &amp; Ankle pad compression sleeve"/>
    <s v="The first action sports training sleeve/leg protector of its kind to offer an unduplicated level of targeted protection!"/>
    <x v="22"/>
    <x v="735"/>
    <x v="1"/>
    <s v="US"/>
    <s v="USD"/>
    <n v="1418938395"/>
    <n v="1415050395"/>
    <b v="0"/>
    <n v="1"/>
    <b v="0"/>
    <x v="8"/>
    <n v="0.375"/>
    <n v="75"/>
    <x v="2"/>
    <x v="8"/>
    <x v="1011"/>
    <x v="1011"/>
  </r>
  <r>
    <n v="1012"/>
    <s v="HALLAM new york SMART JACKET 2.0 for TRAVEL with 29 FUNCTION (Canceled)"/>
    <s v="The world's most advanced jacket for SMARTPHONE USER ,for WORKOUT, for TRAVEL, for OUTDOOR /Bluetooth Charging Wearable Apparel"/>
    <x v="10"/>
    <x v="736"/>
    <x v="1"/>
    <s v="US"/>
    <s v="USD"/>
    <n v="1485254052"/>
    <n v="1481366052"/>
    <b v="0"/>
    <n v="775"/>
    <b v="0"/>
    <x v="8"/>
    <n v="21535.021000000001"/>
    <n v="1389.3561935483872"/>
    <x v="2"/>
    <x v="8"/>
    <x v="1012"/>
    <x v="1012"/>
  </r>
  <r>
    <n v="1013"/>
    <s v="Versa Prima: The First Portable And Wearable LED Strip"/>
    <s v="Versa Prima: The first portable and wearable LED strip that's controlled via Bluetooth. Designed to be versatile for your creativity."/>
    <x v="31"/>
    <x v="737"/>
    <x v="1"/>
    <s v="US"/>
    <s v="USD"/>
    <n v="1451419200"/>
    <n v="1449000056"/>
    <b v="0"/>
    <n v="90"/>
    <b v="0"/>
    <x v="8"/>
    <n v="34.527999999999999"/>
    <n v="95.911111111111111"/>
    <x v="2"/>
    <x v="8"/>
    <x v="1013"/>
    <x v="1013"/>
  </r>
  <r>
    <n v="1014"/>
    <s v="CHEMION: The World's First Smart Glasses (Canceled)"/>
    <s v="CHEMION is an eyewear device that lets you show your creativity to the world."/>
    <x v="3"/>
    <x v="738"/>
    <x v="1"/>
    <s v="US"/>
    <s v="USD"/>
    <n v="1420070615"/>
    <n v="1415750615"/>
    <b v="0"/>
    <n v="16"/>
    <b v="0"/>
    <x v="8"/>
    <n v="30.599999999999998"/>
    <n v="191.25"/>
    <x v="2"/>
    <x v="8"/>
    <x v="1014"/>
    <x v="1014"/>
  </r>
  <r>
    <n v="1015"/>
    <s v="SKIN - Wearable music remote control for your mobile phone"/>
    <s v="SKIN - The wearable music remote control which makes your fitness lifestyle a bit easier"/>
    <x v="7"/>
    <x v="739"/>
    <x v="1"/>
    <s v="CH"/>
    <s v="CHF"/>
    <n v="1448489095"/>
    <n v="1445893495"/>
    <b v="0"/>
    <n v="6"/>
    <b v="0"/>
    <x v="8"/>
    <n v="2.666666666666667"/>
    <n v="40"/>
    <x v="2"/>
    <x v="8"/>
    <x v="1015"/>
    <x v="1015"/>
  </r>
  <r>
    <n v="1016"/>
    <s v="YEPZONâ„¢ FREEDOM: A Personal Safety Alarm w/Global Locator"/>
    <s v="Send an alert for help and find missing people, pets, and valuables with the touch of a button. Get yours today!"/>
    <x v="57"/>
    <x v="740"/>
    <x v="1"/>
    <s v="US"/>
    <s v="USD"/>
    <n v="1459992856"/>
    <n v="1456108456"/>
    <b v="0"/>
    <n v="38"/>
    <b v="0"/>
    <x v="8"/>
    <n v="2.8420000000000001"/>
    <n v="74.78947368421052"/>
    <x v="2"/>
    <x v="8"/>
    <x v="1016"/>
    <x v="1016"/>
  </r>
  <r>
    <n v="1017"/>
    <s v="Elbee: Wireless in-ear headphones with smart features"/>
    <s v="Enjoy high-quality sound and the possibility to control your smartphone and apps using custom voice commands and head movements."/>
    <x v="65"/>
    <x v="741"/>
    <x v="1"/>
    <s v="US"/>
    <s v="USD"/>
    <n v="1448125935"/>
    <n v="1444666335"/>
    <b v="0"/>
    <n v="355"/>
    <b v="0"/>
    <x v="8"/>
    <n v="22.878799999999998"/>
    <n v="161.11830985915492"/>
    <x v="2"/>
    <x v="8"/>
    <x v="1017"/>
    <x v="1017"/>
  </r>
  <r>
    <n v="1018"/>
    <s v="Owl (Canceled)"/>
    <s v="Owl is a fitness tracker along with an accompanying iOS app, that is both fun and interactive for children."/>
    <x v="22"/>
    <x v="742"/>
    <x v="1"/>
    <s v="US"/>
    <s v="USD"/>
    <n v="1468496933"/>
    <n v="1465904933"/>
    <b v="0"/>
    <n v="7"/>
    <b v="0"/>
    <x v="8"/>
    <n v="3.105"/>
    <n v="88.714285714285708"/>
    <x v="2"/>
    <x v="8"/>
    <x v="1018"/>
    <x v="1018"/>
  </r>
  <r>
    <n v="1019"/>
    <s v="Tempi - The Smart Way to Monitor Temperature and Humidity"/>
    <s v="Tempi Is a Wearable Bluetooth Device That Gives Accurate Temperature and Humidity Readings."/>
    <x v="101"/>
    <x v="743"/>
    <x v="1"/>
    <s v="US"/>
    <s v="USD"/>
    <n v="1423092149"/>
    <n v="1420500149"/>
    <b v="0"/>
    <n v="400"/>
    <b v="0"/>
    <x v="8"/>
    <n v="47.333333333333336"/>
    <n v="53.25"/>
    <x v="2"/>
    <x v="8"/>
    <x v="1019"/>
    <x v="1019"/>
  </r>
  <r>
    <n v="1020"/>
    <s v="Sleepwreck - Disasterpiece EP (Jump Drives!)"/>
    <s v="I've got an awesome new batch of tracks that I think you're going to Love. CDs? So 1990! I present to you... SLEEPWRECK JUMP DRIVES!"/>
    <x v="207"/>
    <x v="744"/>
    <x v="0"/>
    <s v="CA"/>
    <s v="CAD"/>
    <n v="1433206020"/>
    <n v="1430617209"/>
    <b v="0"/>
    <n v="30"/>
    <b v="1"/>
    <x v="15"/>
    <n v="205.54838709677421"/>
    <n v="106.2"/>
    <x v="4"/>
    <x v="15"/>
    <x v="1020"/>
    <x v="1020"/>
  </r>
  <r>
    <n v="1021"/>
    <s v="Rick and Morty Album &amp; Music Video"/>
    <s v="Rick and Morty concept album written by Allie Goertz + music video directed by Paul B. Cummings!"/>
    <x v="9"/>
    <x v="745"/>
    <x v="0"/>
    <s v="US"/>
    <s v="USD"/>
    <n v="1445054400"/>
    <n v="1443074571"/>
    <b v="1"/>
    <n v="478"/>
    <b v="1"/>
    <x v="15"/>
    <n v="351.80366666666669"/>
    <n v="22.079728033472804"/>
    <x v="4"/>
    <x v="15"/>
    <x v="1021"/>
    <x v="1021"/>
  </r>
  <r>
    <n v="1022"/>
    <s v="Sammy Bananas - Bootlegs Vol. 2!!"/>
    <s v="Help get four new bootlegs onto vinyl in the second installment of my series!"/>
    <x v="13"/>
    <x v="746"/>
    <x v="0"/>
    <s v="US"/>
    <s v="USD"/>
    <n v="1431876677"/>
    <n v="1429284677"/>
    <b v="1"/>
    <n v="74"/>
    <b v="1"/>
    <x v="15"/>
    <n v="114.9"/>
    <n v="31.054054054054053"/>
    <x v="4"/>
    <x v="15"/>
    <x v="1022"/>
    <x v="1022"/>
  </r>
  <r>
    <n v="1023"/>
    <s v="'Pathfinder' - a High Five Spaceship album"/>
    <s v="A collaborative, electronic journey helmed by producer Christopher Bingham and guitarist Carlos Montero."/>
    <x v="13"/>
    <x v="747"/>
    <x v="0"/>
    <s v="GB"/>
    <s v="GBP"/>
    <n v="1434837861"/>
    <n v="1432245861"/>
    <b v="0"/>
    <n v="131"/>
    <b v="1"/>
    <x v="15"/>
    <n v="237.15"/>
    <n v="36.206106870229007"/>
    <x v="4"/>
    <x v="15"/>
    <x v="1023"/>
    <x v="1023"/>
  </r>
  <r>
    <n v="1024"/>
    <s v="The Last Art Fact Album Ever"/>
    <s v="Art Fact is a legendary Swedish synth pop act from the 80's. This album will contain updated remakes of their greatest songs."/>
    <x v="22"/>
    <x v="748"/>
    <x v="0"/>
    <s v="SE"/>
    <s v="SEK"/>
    <n v="1454248563"/>
    <n v="1451656563"/>
    <b v="1"/>
    <n v="61"/>
    <b v="1"/>
    <x v="15"/>
    <n v="118.63774999999998"/>
    <n v="388.9762295081967"/>
    <x v="4"/>
    <x v="15"/>
    <x v="1024"/>
    <x v="1024"/>
  </r>
  <r>
    <n v="1025"/>
    <s v="[NUREN] The New Renaissance"/>
    <s v="Jake Kaufman and Jessie Seely present THE WORLD'S FIRST VIRTUAL REALITY ROCK OPERA."/>
    <x v="54"/>
    <x v="749"/>
    <x v="0"/>
    <s v="US"/>
    <s v="USD"/>
    <n v="1426532437"/>
    <n v="1423944037"/>
    <b v="1"/>
    <n v="1071"/>
    <b v="1"/>
    <x v="15"/>
    <n v="109.92831428571431"/>
    <n v="71.848571428571432"/>
    <x v="4"/>
    <x v="15"/>
    <x v="1025"/>
    <x v="1025"/>
  </r>
  <r>
    <n v="1026"/>
    <s v="Changing Stations; London Underground Album Project"/>
    <s v="Changing Stations is an 11-track classical-contemporary album by Daniel Liam Glyn, based on the 11 main lines of the London Underground"/>
    <x v="39"/>
    <x v="750"/>
    <x v="0"/>
    <s v="GB"/>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x v="208"/>
    <x v="751"/>
    <x v="0"/>
    <s v="US"/>
    <s v="USD"/>
    <n v="1414025347"/>
    <n v="1411433347"/>
    <b v="1"/>
    <n v="111"/>
    <b v="1"/>
    <x v="15"/>
    <n v="103.09292094387415"/>
    <n v="69.666666666666671"/>
    <x v="4"/>
    <x v="15"/>
    <x v="1027"/>
    <x v="1027"/>
  </r>
  <r>
    <n v="1028"/>
    <s v="BRAND NEW GUYVER ALBUM &quot;Alien on Earth&quot; + Extras"/>
    <s v="This will be the first album I have made in 9 years. It will be going back to my roots from 2002, and I aim to blow your socks off!"/>
    <x v="3"/>
    <x v="752"/>
    <x v="0"/>
    <s v="GB"/>
    <s v="GBP"/>
    <n v="1488830400"/>
    <n v="1484924605"/>
    <b v="1"/>
    <n v="255"/>
    <b v="1"/>
    <x v="15"/>
    <n v="117.27000000000001"/>
    <n v="45.988235294117644"/>
    <x v="4"/>
    <x v="15"/>
    <x v="1028"/>
    <x v="1028"/>
  </r>
  <r>
    <n v="1029"/>
    <s v="StrobeHouse presents Valborg 2015"/>
    <s v="We want to recreate last years massive Valborgparty in Lund but this time even bigger!"/>
    <x v="3"/>
    <x v="753"/>
    <x v="0"/>
    <s v="SE"/>
    <s v="SEK"/>
    <n v="1428184740"/>
    <n v="1423501507"/>
    <b v="0"/>
    <n v="141"/>
    <b v="1"/>
    <x v="15"/>
    <n v="111.75999999999999"/>
    <n v="79.262411347517727"/>
    <x v="4"/>
    <x v="15"/>
    <x v="1029"/>
    <x v="1029"/>
  </r>
  <r>
    <n v="1030"/>
    <s v="The Gothsicles - I FEEL SICLE"/>
    <s v="Help fund the latest Gothsicles mega-album, I FEEL SICLE!"/>
    <x v="13"/>
    <x v="754"/>
    <x v="0"/>
    <s v="US"/>
    <s v="USD"/>
    <n v="1473680149"/>
    <n v="1472470549"/>
    <b v="0"/>
    <n v="159"/>
    <b v="1"/>
    <x v="15"/>
    <n v="342.09999999999997"/>
    <n v="43.031446540880502"/>
    <x v="4"/>
    <x v="15"/>
    <x v="1030"/>
    <x v="1030"/>
  </r>
  <r>
    <n v="1031"/>
    <s v="Liquid Diet's Double Life"/>
    <s v="Liquid Diet needs your support to release our new full-length album! Help us create electrifying music videos to showcase our singles!"/>
    <x v="3"/>
    <x v="755"/>
    <x v="0"/>
    <s v="US"/>
    <s v="USD"/>
    <n v="1450290010"/>
    <n v="1447698010"/>
    <b v="0"/>
    <n v="99"/>
    <b v="1"/>
    <x v="15"/>
    <n v="107.4"/>
    <n v="108.48484848484848"/>
    <x v="4"/>
    <x v="15"/>
    <x v="1031"/>
    <x v="1031"/>
  </r>
  <r>
    <n v="1032"/>
    <s v="Phantom Ship / Coastal (Album Preorder)"/>
    <s v="Ideal for living rooms and open spaces."/>
    <x v="105"/>
    <x v="756"/>
    <x v="0"/>
    <s v="US"/>
    <s v="USD"/>
    <n v="1466697625"/>
    <n v="1464105625"/>
    <b v="0"/>
    <n v="96"/>
    <b v="1"/>
    <x v="15"/>
    <n v="108.49703703703703"/>
    <n v="61.029583333333335"/>
    <x v="4"/>
    <x v="15"/>
    <x v="1032"/>
    <x v="1032"/>
  </r>
  <r>
    <n v="1033"/>
    <s v="Daughter Vision remix album on limited vinyl, cassette &amp; CD"/>
    <s v="Daughter Vision - an electro synthwave band from USA - present 8 remixes of their stunning songs. Some synthpop - some darker. Join us!"/>
    <x v="209"/>
    <x v="432"/>
    <x v="0"/>
    <s v="GB"/>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x v="10"/>
    <x v="757"/>
    <x v="0"/>
    <s v="US"/>
    <s v="USD"/>
    <n v="1470369540"/>
    <n v="1467604804"/>
    <b v="0"/>
    <n v="166"/>
    <b v="1"/>
    <x v="15"/>
    <n v="130.0018"/>
    <n v="39.157168674698795"/>
    <x v="4"/>
    <x v="15"/>
    <x v="1034"/>
    <x v="1034"/>
  </r>
  <r>
    <n v="1035"/>
    <s v="Sharaz &quot;Project Nintendo&quot; Collector Edition 2x12&quot; Vinyl"/>
    <s v="Project Nintendo. A big honkin' game cartridge sleeve and two awesome 12&quot; breakbeat vinyl records and a POSTER inside!"/>
    <x v="210"/>
    <x v="758"/>
    <x v="0"/>
    <s v="US"/>
    <s v="USD"/>
    <n v="1423668220"/>
    <n v="1421076220"/>
    <b v="0"/>
    <n v="76"/>
    <b v="1"/>
    <x v="15"/>
    <n v="107.65217391304347"/>
    <n v="65.15789473684211"/>
    <x v="4"/>
    <x v="15"/>
    <x v="1035"/>
    <x v="1035"/>
  </r>
  <r>
    <n v="1036"/>
    <s v="Bring Kyrstyn's Album to Life!"/>
    <s v="Help this Soulful &amp; Cinematic Glitch-Pop Songwriter Bring her Music to the World!  (And your Ears:)"/>
    <x v="37"/>
    <x v="759"/>
    <x v="0"/>
    <s v="US"/>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x v="28"/>
    <x v="760"/>
    <x v="0"/>
    <s v="US"/>
    <s v="USD"/>
    <n v="1431925200"/>
    <n v="1429991062"/>
    <b v="0"/>
    <n v="21"/>
    <b v="1"/>
    <x v="15"/>
    <n v="102.1"/>
    <n v="48.61904761904762"/>
    <x v="4"/>
    <x v="15"/>
    <x v="1037"/>
    <x v="1037"/>
  </r>
  <r>
    <n v="1038"/>
    <s v="Last of the Lost Boys: New Music from Matthew Blake"/>
    <s v="My first solo record in 10 years. Six new electronic/synthpop songs PLUS an acoustic version of the album you can only get here."/>
    <x v="15"/>
    <x v="761"/>
    <x v="0"/>
    <s v="US"/>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x v="2"/>
    <x v="762"/>
    <x v="0"/>
    <s v="US"/>
    <s v="USD"/>
    <n v="1481615940"/>
    <n v="1479436646"/>
    <b v="0"/>
    <n v="30"/>
    <b v="1"/>
    <x v="15"/>
    <n v="128.19999999999999"/>
    <n v="21.366666666666667"/>
    <x v="4"/>
    <x v="15"/>
    <x v="1039"/>
    <x v="1039"/>
  </r>
  <r>
    <n v="1040"/>
    <s v="Broadcasts to Promote Human Freedom in South Florida"/>
    <s v="We produce radio broadcasts and live streams that promote the value of human freedom, reason, individual rights &amp; free markets."/>
    <x v="94"/>
    <x v="156"/>
    <x v="1"/>
    <s v="US"/>
    <s v="USD"/>
    <n v="1472317209"/>
    <n v="1469725209"/>
    <b v="0"/>
    <n v="1"/>
    <b v="0"/>
    <x v="16"/>
    <n v="0.29411764705882354"/>
    <n v="250"/>
    <x v="5"/>
    <x v="16"/>
    <x v="1040"/>
    <x v="1040"/>
  </r>
  <r>
    <n v="1041"/>
    <s v="Industry Success Project (Canceled)"/>
    <s v="I am trying to document what it is like to plunge head first into the music/audio industry as an intern."/>
    <x v="45"/>
    <x v="117"/>
    <x v="1"/>
    <s v="US"/>
    <s v="USD"/>
    <n v="1406769992"/>
    <n v="1405041992"/>
    <b v="0"/>
    <n v="0"/>
    <b v="0"/>
    <x v="16"/>
    <n v="0"/>
    <e v="#DIV/0!"/>
    <x v="5"/>
    <x v="16"/>
    <x v="1041"/>
    <x v="1041"/>
  </r>
  <r>
    <n v="1042"/>
    <s v="Ben's Top 5 podcast (Canceled)"/>
    <s v="Hello! I'm Ben and I have been wanting to start a podcast for a while. I am looking to kickstart the process and get into the game!"/>
    <x v="81"/>
    <x v="115"/>
    <x v="1"/>
    <s v="US"/>
    <s v="USD"/>
    <n v="1410516000"/>
    <n v="1406824948"/>
    <b v="0"/>
    <n v="1"/>
    <b v="0"/>
    <x v="16"/>
    <n v="1.5384615384615385"/>
    <n v="10"/>
    <x v="5"/>
    <x v="16"/>
    <x v="1042"/>
    <x v="1042"/>
  </r>
  <r>
    <n v="1043"/>
    <s v="Printing TONE Audio 10th Anniversary Edition! (Canceled)"/>
    <s v="We're seeking funding for a special 10th Anniversary PRINT EDITION! Receive your own copy for only $8"/>
    <x v="57"/>
    <x v="763"/>
    <x v="1"/>
    <s v="US"/>
    <s v="USD"/>
    <n v="1432101855"/>
    <n v="1429509855"/>
    <b v="0"/>
    <n v="292"/>
    <b v="0"/>
    <x v="16"/>
    <n v="8.5370000000000008"/>
    <n v="29.236301369863014"/>
    <x v="5"/>
    <x v="16"/>
    <x v="1043"/>
    <x v="1043"/>
  </r>
  <r>
    <n v="1044"/>
    <s v="Podcast for fun! (Canceled)"/>
    <s v="Hi. I'm looking to raise some funds to get some microphones, some interfaces to hook XLR to my iPad/iPhone/iMac. Plus some other stuff."/>
    <x v="39"/>
    <x v="360"/>
    <x v="1"/>
    <s v="US"/>
    <s v="USD"/>
    <n v="1425587220"/>
    <n v="1420668801"/>
    <b v="0"/>
    <n v="2"/>
    <b v="0"/>
    <x v="16"/>
    <n v="8.5714285714285715E-2"/>
    <n v="3"/>
    <x v="5"/>
    <x v="16"/>
    <x v="1044"/>
    <x v="1044"/>
  </r>
  <r>
    <n v="1045"/>
    <s v="In Case Of Emergency (Canceled)"/>
    <s v="In Case Of Emergency is a radio talk show for preppers, beginning preppers, and with preparedness in mind."/>
    <x v="3"/>
    <x v="764"/>
    <x v="1"/>
    <s v="US"/>
    <s v="USD"/>
    <n v="1408827550"/>
    <n v="1406235550"/>
    <b v="0"/>
    <n v="8"/>
    <b v="0"/>
    <x v="16"/>
    <n v="2.6599999999999997"/>
    <n v="33.25"/>
    <x v="5"/>
    <x v="16"/>
    <x v="1045"/>
    <x v="1045"/>
  </r>
  <r>
    <n v="1046"/>
    <s v="All Things Horses Podcast (Canceled)"/>
    <s v="All Things Horses is slowly becoming the greatest podcast on the internet and we are looking to upgrade the studio and software."/>
    <x v="9"/>
    <x v="117"/>
    <x v="1"/>
    <s v="DE"/>
    <s v="EUR"/>
    <n v="1451161560"/>
    <n v="1447273560"/>
    <b v="0"/>
    <n v="0"/>
    <b v="0"/>
    <x v="16"/>
    <n v="0"/>
    <e v="#DIV/0!"/>
    <x v="5"/>
    <x v="16"/>
    <x v="1046"/>
    <x v="1046"/>
  </r>
  <r>
    <n v="1047"/>
    <s v="Start a New Podcast (Canceled)"/>
    <s v="I wish to start a new podcast called Voices of Texas, and I want to interview interesting people of Texas each week."/>
    <x v="13"/>
    <x v="116"/>
    <x v="1"/>
    <s v="US"/>
    <s v="USD"/>
    <n v="1415219915"/>
    <n v="1412624315"/>
    <b v="0"/>
    <n v="1"/>
    <b v="0"/>
    <x v="16"/>
    <n v="0.05"/>
    <n v="1"/>
    <x v="5"/>
    <x v="16"/>
    <x v="1047"/>
    <x v="1047"/>
  </r>
  <r>
    <n v="1048"/>
    <s v="#MYLifeMatters Radio Show &amp; Podcast (Canceled)"/>
    <s v="#MyLifeMatters features compelling stories of students &amp; young adults who overcame challenges to take ownership of their lives."/>
    <x v="36"/>
    <x v="719"/>
    <x v="1"/>
    <s v="US"/>
    <s v="USD"/>
    <n v="1474766189"/>
    <n v="1471310189"/>
    <b v="0"/>
    <n v="4"/>
    <b v="0"/>
    <x v="16"/>
    <n v="1.4133333333333333"/>
    <n v="53"/>
    <x v="5"/>
    <x v="16"/>
    <x v="1048"/>
    <x v="1048"/>
  </r>
  <r>
    <n v="1049"/>
    <s v="J1 (Canceled)"/>
    <s v="------"/>
    <x v="14"/>
    <x v="117"/>
    <x v="1"/>
    <s v="US"/>
    <s v="USD"/>
    <n v="1455272445"/>
    <n v="1452680445"/>
    <b v="0"/>
    <n v="0"/>
    <b v="0"/>
    <x v="16"/>
    <n v="0"/>
    <e v="#DIV/0!"/>
    <x v="5"/>
    <x v="16"/>
    <x v="1049"/>
    <x v="1049"/>
  </r>
  <r>
    <n v="1050"/>
    <s v="The (Secular) Barbershop Podcast (Canceled)"/>
    <s v="Secularism is on the rise and I hear you.Talk to me."/>
    <x v="30"/>
    <x v="117"/>
    <x v="1"/>
    <s v="US"/>
    <s v="USD"/>
    <n v="1442257677"/>
    <n v="1439665677"/>
    <b v="0"/>
    <n v="0"/>
    <b v="0"/>
    <x v="16"/>
    <n v="0"/>
    <e v="#DIV/0!"/>
    <x v="5"/>
    <x v="16"/>
    <x v="1050"/>
    <x v="1050"/>
  </r>
  <r>
    <n v="1051"/>
    <s v="Now You Know Podcast (Canceled)"/>
    <s v="Inspired by some great podcasters as well as my desire to learn from many people about many topics, plus just to inform people."/>
    <x v="2"/>
    <x v="117"/>
    <x v="1"/>
    <s v="US"/>
    <s v="USD"/>
    <n v="1409098825"/>
    <n v="1406679625"/>
    <b v="0"/>
    <n v="0"/>
    <b v="0"/>
    <x v="16"/>
    <n v="0"/>
    <e v="#DIV/0!"/>
    <x v="5"/>
    <x v="16"/>
    <x v="1051"/>
    <x v="1051"/>
  </r>
  <r>
    <n v="1052"/>
    <s v="Big Daddy's Long Ass Road Trip To W.S.O.P. 2016! Podcasts!"/>
    <s v="Production costs for middle aged comics sharing cross USA country road trip experience via www.bigdaddyroadshow.com Podcasts.ComedySHOW"/>
    <x v="211"/>
    <x v="117"/>
    <x v="1"/>
    <s v="US"/>
    <s v="USD"/>
    <n v="1465243740"/>
    <n v="1461438495"/>
    <b v="0"/>
    <n v="0"/>
    <b v="0"/>
    <x v="16"/>
    <n v="0"/>
    <e v="#DIV/0!"/>
    <x v="5"/>
    <x v="16"/>
    <x v="1052"/>
    <x v="1052"/>
  </r>
  <r>
    <n v="1053"/>
    <s v="A day in the life of...(podcast) (Canceled)"/>
    <s v="How well do you know the stranger walking past you or the neighbor up the street? Extraordinary stories told by everyday people."/>
    <x v="15"/>
    <x v="493"/>
    <x v="1"/>
    <s v="US"/>
    <s v="USD"/>
    <n v="1488773332"/>
    <n v="1486613332"/>
    <b v="0"/>
    <n v="1"/>
    <b v="0"/>
    <x v="16"/>
    <n v="1"/>
    <n v="15"/>
    <x v="5"/>
    <x v="16"/>
    <x v="1053"/>
    <x v="1053"/>
  </r>
  <r>
    <n v="1054"/>
    <s v="Michale Graves &quot;The Voice of Liberty&quot; WVNJ RADIO 1160 AM"/>
    <s v="Drawing on the momentum created by his &quot;Radio Deadly&quot; program, Michale Graves has created a new pop-culture talk radio show on WVNJ"/>
    <x v="30"/>
    <x v="117"/>
    <x v="1"/>
    <s v="US"/>
    <s v="USD"/>
    <n v="1407708000"/>
    <n v="1405110399"/>
    <b v="0"/>
    <n v="0"/>
    <b v="0"/>
    <x v="16"/>
    <n v="0"/>
    <e v="#DIV/0!"/>
    <x v="5"/>
    <x v="16"/>
    <x v="1054"/>
    <x v="1054"/>
  </r>
  <r>
    <n v="1055"/>
    <s v="The Smile High Podcast Club Season 3 (Canceled)"/>
    <s v="This project is to fund Season 3 of the SHPC.  Our plan is to produce 24 more spectacular episodes to share with the world."/>
    <x v="8"/>
    <x v="117"/>
    <x v="1"/>
    <s v="US"/>
    <s v="USD"/>
    <n v="1457394545"/>
    <n v="1454802545"/>
    <b v="0"/>
    <n v="0"/>
    <b v="0"/>
    <x v="16"/>
    <n v="0"/>
    <e v="#DIV/0!"/>
    <x v="5"/>
    <x v="16"/>
    <x v="1055"/>
    <x v="1055"/>
  </r>
  <r>
    <n v="1056"/>
    <s v="Suburban Disorder Podcast (Canceled)"/>
    <s v="a podcast about everyday life, friends talking about music, movies, tv, relationships. conversations we have all had and can relate to"/>
    <x v="3"/>
    <x v="117"/>
    <x v="1"/>
    <s v="US"/>
    <s v="USD"/>
    <n v="1429892177"/>
    <n v="1424711777"/>
    <b v="0"/>
    <n v="0"/>
    <b v="0"/>
    <x v="16"/>
    <n v="0"/>
    <e v="#DIV/0!"/>
    <x v="5"/>
    <x v="16"/>
    <x v="1056"/>
    <x v="1056"/>
  </r>
  <r>
    <n v="1057"/>
    <s v="Support Independent Media (Canceled)"/>
    <s v="Sayin it Plain is a Independent Radio Show created to inform the public and empower the community."/>
    <x v="3"/>
    <x v="117"/>
    <x v="1"/>
    <s v="US"/>
    <s v="USD"/>
    <n v="1480888483"/>
    <n v="1478292883"/>
    <b v="0"/>
    <n v="0"/>
    <b v="0"/>
    <x v="16"/>
    <n v="0"/>
    <e v="#DIV/0!"/>
    <x v="5"/>
    <x v="16"/>
    <x v="1057"/>
    <x v="1057"/>
  </r>
  <r>
    <n v="1058"/>
    <s v="The Body Politic Radio (Canceled)"/>
    <s v="An investigative series on 790 KABC Radio on the ravages of addiction and what options millions of people have for hopeful recovery."/>
    <x v="79"/>
    <x v="117"/>
    <x v="1"/>
    <s v="US"/>
    <s v="USD"/>
    <n v="1427328000"/>
    <n v="1423777043"/>
    <b v="0"/>
    <n v="0"/>
    <b v="0"/>
    <x v="16"/>
    <n v="0"/>
    <e v="#DIV/0!"/>
    <x v="5"/>
    <x v="16"/>
    <x v="1058"/>
    <x v="1058"/>
  </r>
  <r>
    <n v="1059"/>
    <s v="Voice Over Artist (Canceled)"/>
    <s v="Turning myself into a vocal artist."/>
    <x v="184"/>
    <x v="117"/>
    <x v="1"/>
    <s v="US"/>
    <s v="USD"/>
    <n v="1426269456"/>
    <n v="1423681056"/>
    <b v="0"/>
    <n v="0"/>
    <b v="0"/>
    <x v="16"/>
    <n v="0"/>
    <e v="#DIV/0!"/>
    <x v="5"/>
    <x v="16"/>
    <x v="1059"/>
    <x v="1059"/>
  </r>
  <r>
    <n v="1060"/>
    <s v="Reality  Check (Canceled)"/>
    <s v="Reality Check is a weekly Internet Radio Show. Along with my co-host and engineer we discuss the issues of the day relevant to you!."/>
    <x v="10"/>
    <x v="155"/>
    <x v="1"/>
    <s v="US"/>
    <s v="USD"/>
    <n v="1429134893"/>
    <n v="1426542893"/>
    <b v="0"/>
    <n v="1"/>
    <b v="0"/>
    <x v="16"/>
    <n v="1"/>
    <n v="50"/>
    <x v="5"/>
    <x v="16"/>
    <x v="1060"/>
    <x v="1060"/>
  </r>
  <r>
    <n v="1061"/>
    <s v="Chat Box 23 (Canceled)"/>
    <s v="T.O., Adi &amp; Mercedes discuss their point of views, women's issues &amp; Hollywood Hotties."/>
    <x v="23"/>
    <x v="117"/>
    <x v="1"/>
    <s v="US"/>
    <s v="USD"/>
    <n v="1462150800"/>
    <n v="1456987108"/>
    <b v="0"/>
    <n v="0"/>
    <b v="0"/>
    <x v="16"/>
    <n v="0"/>
    <e v="#DIV/0!"/>
    <x v="5"/>
    <x v="16"/>
    <x v="1061"/>
    <x v="1061"/>
  </r>
  <r>
    <n v="1062"/>
    <s v="RETURNING AT A LATER DATE"/>
    <s v="SEE US ON PATREON www.badgirlartwork.com"/>
    <x v="212"/>
    <x v="121"/>
    <x v="1"/>
    <s v="US"/>
    <s v="USD"/>
    <n v="1468351341"/>
    <n v="1467746541"/>
    <b v="0"/>
    <n v="4"/>
    <b v="0"/>
    <x v="16"/>
    <n v="95.477386934673376"/>
    <n v="47.5"/>
    <x v="5"/>
    <x v="16"/>
    <x v="1062"/>
    <x v="1062"/>
  </r>
  <r>
    <n v="1063"/>
    <s v="Final Benghazi Report on audio â€“ New results may shock you!"/>
    <s v="Now on audiobook! The truth about Benghazi is revealed with this historical epic courtroom drama performed by professional voice actors"/>
    <x v="28"/>
    <x v="117"/>
    <x v="1"/>
    <s v="US"/>
    <s v="USD"/>
    <n v="1472604262"/>
    <n v="1470012262"/>
    <b v="0"/>
    <n v="0"/>
    <b v="0"/>
    <x v="16"/>
    <n v="0"/>
    <e v="#DIV/0!"/>
    <x v="5"/>
    <x v="16"/>
    <x v="1063"/>
    <x v="1063"/>
  </r>
  <r>
    <n v="1064"/>
    <s v="Vineyard Valley - A Social Winemaking Game!"/>
    <s v="Make wine from seed to bottle; build, socialize, sell, and relax in Vineyard Valley - a social, sandbox, free to play business sim!"/>
    <x v="161"/>
    <x v="765"/>
    <x v="2"/>
    <s v="US"/>
    <s v="USD"/>
    <n v="1373174903"/>
    <n v="1369286903"/>
    <b v="0"/>
    <n v="123"/>
    <b v="0"/>
    <x v="17"/>
    <n v="8.974444444444444"/>
    <n v="65.666666666666671"/>
    <x v="6"/>
    <x v="17"/>
    <x v="1064"/>
    <x v="1064"/>
  </r>
  <r>
    <n v="1065"/>
    <s v="Diggers Fall tactical multiplayer pc shooter"/>
    <s v="Need funds for an Australian fps mp shooter pc game called Diggers Fall were china invades Aus, cost for advertising and settings menu."/>
    <x v="9"/>
    <x v="136"/>
    <x v="2"/>
    <s v="AU"/>
    <s v="AUD"/>
    <n v="1392800922"/>
    <n v="1390381722"/>
    <b v="0"/>
    <n v="5"/>
    <b v="0"/>
    <x v="17"/>
    <n v="2.7"/>
    <n v="16.2"/>
    <x v="6"/>
    <x v="17"/>
    <x v="1065"/>
    <x v="1065"/>
  </r>
  <r>
    <n v="1066"/>
    <s v="So I'm A Dark Lord"/>
    <s v="A parody of old school RPGs where you are a new Dark Lord on a quest to amass monsters and allies on your side."/>
    <x v="60"/>
    <x v="766"/>
    <x v="2"/>
    <s v="US"/>
    <s v="USD"/>
    <n v="1375657582"/>
    <n v="1371769582"/>
    <b v="0"/>
    <n v="148"/>
    <b v="0"/>
    <x v="17"/>
    <n v="3.3673333333333333"/>
    <n v="34.128378378378379"/>
    <x v="6"/>
    <x v="17"/>
    <x v="1066"/>
    <x v="1066"/>
  </r>
  <r>
    <n v="1067"/>
    <s v="Fate Fighters - The Ultimate Decision Maker"/>
    <s v="Canâ€™t make up your mind about something? Simply type in your two options and let the fighters of fate decide for you!"/>
    <x v="2"/>
    <x v="176"/>
    <x v="2"/>
    <s v="US"/>
    <s v="USD"/>
    <n v="1387657931"/>
    <n v="1385065931"/>
    <b v="0"/>
    <n v="10"/>
    <b v="0"/>
    <x v="17"/>
    <n v="26"/>
    <n v="13"/>
    <x v="6"/>
    <x v="17"/>
    <x v="1067"/>
    <x v="1067"/>
  </r>
  <r>
    <n v="1068"/>
    <s v="The Quest To Save Hip Hop"/>
    <s v="THE QUEST TO SAVE HIP HOP is an old school beat em up st game that has a focus on old school hip hop and new age hip hop coming to pc."/>
    <x v="11"/>
    <x v="372"/>
    <x v="2"/>
    <s v="US"/>
    <s v="USD"/>
    <n v="1460274864"/>
    <n v="1457686464"/>
    <b v="0"/>
    <n v="4"/>
    <b v="0"/>
    <x v="17"/>
    <n v="0.15"/>
    <n v="11.25"/>
    <x v="6"/>
    <x v="17"/>
    <x v="1068"/>
    <x v="1068"/>
  </r>
  <r>
    <n v="1069"/>
    <s v="Until The End (PC, Mac, and Linux)"/>
    <s v="A run-n-gun zombie survival game where you scavenge for items to make the night a little less scary."/>
    <x v="41"/>
    <x v="447"/>
    <x v="2"/>
    <s v="US"/>
    <s v="USD"/>
    <n v="1385447459"/>
    <n v="1382679059"/>
    <b v="0"/>
    <n v="21"/>
    <b v="0"/>
    <x v="17"/>
    <n v="38.636363636363633"/>
    <n v="40.476190476190474"/>
    <x v="6"/>
    <x v="17"/>
    <x v="1069"/>
    <x v="1069"/>
  </r>
  <r>
    <n v="1070"/>
    <s v="Prez Games: Do You Have What it Takes to Win the Presidency?"/>
    <s v="A deck building game where you build your campaign plans, raise cash and gain power in a drive to win the White House."/>
    <x v="3"/>
    <x v="119"/>
    <x v="2"/>
    <s v="US"/>
    <s v="USD"/>
    <n v="1349050622"/>
    <n v="1347322622"/>
    <b v="0"/>
    <n v="2"/>
    <b v="0"/>
    <x v="17"/>
    <n v="0.70000000000000007"/>
    <n v="35"/>
    <x v="6"/>
    <x v="17"/>
    <x v="1070"/>
    <x v="1070"/>
  </r>
  <r>
    <n v="1071"/>
    <s v="DJ's Bane"/>
    <s v="I'm making a game where you choose how you want to kill the DJ, so you yourself can decide what music will be played at the party."/>
    <x v="213"/>
    <x v="117"/>
    <x v="2"/>
    <s v="NO"/>
    <s v="NOK"/>
    <n v="1447787093"/>
    <n v="1445191493"/>
    <b v="0"/>
    <n v="0"/>
    <b v="0"/>
    <x v="17"/>
    <n v="0"/>
    <e v="#DIV/0!"/>
    <x v="6"/>
    <x v="17"/>
    <x v="1071"/>
    <x v="1071"/>
  </r>
  <r>
    <n v="1072"/>
    <s v="World Defense : Tower Defense"/>
    <s v="A tower defense game that is played anywhere on the earth's surface!  This project is to expand it to be multiplayer and mod support."/>
    <x v="96"/>
    <x v="152"/>
    <x v="2"/>
    <s v="US"/>
    <s v="USD"/>
    <n v="1391630297"/>
    <n v="1389038297"/>
    <b v="0"/>
    <n v="4"/>
    <b v="0"/>
    <x v="17"/>
    <n v="6.8000000000000005E-2"/>
    <n v="12.75"/>
    <x v="6"/>
    <x v="17"/>
    <x v="1072"/>
    <x v="1072"/>
  </r>
  <r>
    <n v="1073"/>
    <s v="Rainbow Ball to the Iphone"/>
    <s v="We want to bring our Game Rainbow Ball to the iphone and to do that we need a little help"/>
    <x v="47"/>
    <x v="115"/>
    <x v="2"/>
    <s v="US"/>
    <s v="USD"/>
    <n v="1318806541"/>
    <n v="1316214541"/>
    <b v="0"/>
    <n v="1"/>
    <b v="0"/>
    <x v="17"/>
    <n v="1.3333333333333335"/>
    <n v="10"/>
    <x v="6"/>
    <x v="17"/>
    <x v="1073"/>
    <x v="1073"/>
  </r>
  <r>
    <n v="1074"/>
    <s v="Kingdom Espionage"/>
    <s v="An ambitious multiplayer game set in fantastical medieval world where you must defend your castle while attacking others to gain ranks!"/>
    <x v="214"/>
    <x v="767"/>
    <x v="2"/>
    <s v="US"/>
    <s v="USD"/>
    <n v="1388808545"/>
    <n v="1386216545"/>
    <b v="0"/>
    <n v="30"/>
    <b v="0"/>
    <x v="17"/>
    <n v="6.3092592592592585"/>
    <n v="113.56666666666666"/>
    <x v="6"/>
    <x v="17"/>
    <x v="1074"/>
    <x v="1074"/>
  </r>
  <r>
    <n v="1075"/>
    <s v="Towers Of The Apocalypse"/>
    <s v="Fully 3D, post Apocalyptic themed tower defense video game. New take on the genre."/>
    <x v="28"/>
    <x v="372"/>
    <x v="2"/>
    <s v="US"/>
    <s v="USD"/>
    <n v="1336340516"/>
    <n v="1333748516"/>
    <b v="0"/>
    <n v="3"/>
    <b v="0"/>
    <x v="17"/>
    <n v="4.5"/>
    <n v="15"/>
    <x v="6"/>
    <x v="17"/>
    <x v="1075"/>
    <x v="1075"/>
  </r>
  <r>
    <n v="1076"/>
    <s v="Kaptain Brawe 2: A Space Travesty"/>
    <s v="A comical point and click adventure by veteran team of Broken Sword and Monkey Island fame - Steve Ince and Bill Tiller"/>
    <x v="96"/>
    <x v="768"/>
    <x v="2"/>
    <s v="US"/>
    <s v="USD"/>
    <n v="1410426250"/>
    <n v="1405674250"/>
    <b v="0"/>
    <n v="975"/>
    <b v="0"/>
    <x v="17"/>
    <n v="62.765333333333331"/>
    <n v="48.281025641025643"/>
    <x v="6"/>
    <x v="17"/>
    <x v="1076"/>
    <x v="1076"/>
  </r>
  <r>
    <n v="1077"/>
    <s v="Legends of Callasia [Demo Available NOW!]"/>
    <s v="An epic strategy game of world conquest with simultaneous turn-based multiplayer gameplay and no hotseat waiting"/>
    <x v="31"/>
    <x v="769"/>
    <x v="2"/>
    <s v="US"/>
    <s v="USD"/>
    <n v="1452744011"/>
    <n v="1450152011"/>
    <b v="0"/>
    <n v="167"/>
    <b v="0"/>
    <x v="17"/>
    <n v="29.376000000000001"/>
    <n v="43.976047904191617"/>
    <x v="6"/>
    <x v="17"/>
    <x v="1077"/>
    <x v="1077"/>
  </r>
  <r>
    <n v="1078"/>
    <s v="New iPad/iPhone game development software needed"/>
    <s v="I am looking to create more games for the iPad/iPhone and want to add leaderboards, which requires new game development software"/>
    <x v="20"/>
    <x v="372"/>
    <x v="2"/>
    <s v="US"/>
    <s v="USD"/>
    <n v="1311309721"/>
    <n v="1307421721"/>
    <b v="0"/>
    <n v="5"/>
    <b v="0"/>
    <x v="17"/>
    <n v="7.5"/>
    <n v="9"/>
    <x v="6"/>
    <x v="17"/>
    <x v="1078"/>
    <x v="1078"/>
  </r>
  <r>
    <n v="1079"/>
    <s v="Sirius Online, an indie Space MMO"/>
    <s v="Sirius Online is currently the work of two brothers striving to bring the Era of Freelancer back, adding dynamic markets and more."/>
    <x v="91"/>
    <x v="770"/>
    <x v="2"/>
    <s v="DE"/>
    <s v="EUR"/>
    <n v="1463232936"/>
    <n v="1461072936"/>
    <b v="0"/>
    <n v="18"/>
    <b v="0"/>
    <x v="17"/>
    <n v="2.6076923076923078"/>
    <n v="37.666666666666664"/>
    <x v="6"/>
    <x v="17"/>
    <x v="1079"/>
    <x v="1079"/>
  </r>
  <r>
    <n v="1080"/>
    <s v="Skullforge: The Hunt"/>
    <s v="A fantasy action RPG which follows an elven ex-slave on a journey of magic, revenge, intrigue, and deceit."/>
    <x v="22"/>
    <x v="771"/>
    <x v="2"/>
    <s v="US"/>
    <s v="USD"/>
    <n v="1399778333"/>
    <n v="1397186333"/>
    <b v="0"/>
    <n v="98"/>
    <b v="0"/>
    <x v="17"/>
    <n v="9.1050000000000004"/>
    <n v="18.581632653061224"/>
    <x v="6"/>
    <x v="17"/>
    <x v="1080"/>
    <x v="1080"/>
  </r>
  <r>
    <n v="1081"/>
    <s v="The Creature"/>
    <s v="Finishing your last job before you retire until a disaster strikes the cargo ship can you survive The Creature?"/>
    <x v="118"/>
    <x v="433"/>
    <x v="2"/>
    <s v="US"/>
    <s v="USD"/>
    <n v="1422483292"/>
    <n v="1419891292"/>
    <b v="0"/>
    <n v="4"/>
    <b v="0"/>
    <x v="17"/>
    <n v="1.7647058823529412E-2"/>
    <n v="3"/>
    <x v="6"/>
    <x v="17"/>
    <x v="1081"/>
    <x v="1081"/>
  </r>
  <r>
    <n v="1082"/>
    <s v="T-Fighter: Code Name M - Mobile Edition"/>
    <s v="Challenge your trivia skills in this action oriented game against several opponents across time."/>
    <x v="3"/>
    <x v="443"/>
    <x v="2"/>
    <s v="US"/>
    <s v="USD"/>
    <n v="1344635088"/>
    <n v="1342043088"/>
    <b v="0"/>
    <n v="3"/>
    <b v="0"/>
    <x v="17"/>
    <n v="0.55999999999999994"/>
    <n v="18.666666666666668"/>
    <x v="6"/>
    <x v="17"/>
    <x v="1082"/>
    <x v="1082"/>
  </r>
  <r>
    <n v="1083"/>
    <s v="Video Game Store That Can Beat Out Any Other"/>
    <s v="We want to take everything video game related people have seen since 1978 to now and turn it into the top gamer lounge in canada !"/>
    <x v="63"/>
    <x v="22"/>
    <x v="2"/>
    <s v="CA"/>
    <s v="CAD"/>
    <n v="1406994583"/>
    <n v="1401810583"/>
    <b v="0"/>
    <n v="1"/>
    <b v="0"/>
    <x v="17"/>
    <n v="0.82000000000000006"/>
    <n v="410"/>
    <x v="6"/>
    <x v="17"/>
    <x v="1083"/>
    <x v="1083"/>
  </r>
  <r>
    <n v="1084"/>
    <s v="My own channel"/>
    <s v="I want to start my own channel for gaming"/>
    <x v="131"/>
    <x v="117"/>
    <x v="2"/>
    <s v="US"/>
    <s v="USD"/>
    <n v="1407534804"/>
    <n v="1404942804"/>
    <b v="0"/>
    <n v="0"/>
    <b v="0"/>
    <x v="17"/>
    <n v="0"/>
    <e v="#DIV/0!"/>
    <x v="6"/>
    <x v="17"/>
    <x v="1084"/>
    <x v="1084"/>
  </r>
  <r>
    <n v="1085"/>
    <s v="Sun Dryd Studios"/>
    <s v="The new kid on the block. Re-imagining old games and creating new ones. Ship, Lazer, Rock is first."/>
    <x v="11"/>
    <x v="772"/>
    <x v="2"/>
    <s v="CA"/>
    <s v="CAD"/>
    <n v="1457967975"/>
    <n v="1455379575"/>
    <b v="0"/>
    <n v="9"/>
    <b v="0"/>
    <x v="17"/>
    <n v="3.42"/>
    <n v="114"/>
    <x v="6"/>
    <x v="17"/>
    <x v="1085"/>
    <x v="1085"/>
  </r>
  <r>
    <n v="1086"/>
    <s v="Cyber Universe Online"/>
    <s v="Humanity's future in the Galaxy"/>
    <x v="102"/>
    <x v="493"/>
    <x v="2"/>
    <s v="US"/>
    <s v="USD"/>
    <n v="1408913291"/>
    <n v="1406321291"/>
    <b v="0"/>
    <n v="2"/>
    <b v="0"/>
    <x v="17"/>
    <n v="8.3333333333333343E-2"/>
    <n v="7.5"/>
    <x v="6"/>
    <x v="17"/>
    <x v="1086"/>
    <x v="1086"/>
  </r>
  <r>
    <n v="1087"/>
    <s v="Idle Gamers"/>
    <s v="Idle gamers are the group of gamers worth watching play video games. We have a back log of video ideas and want to entertain you."/>
    <x v="184"/>
    <x v="117"/>
    <x v="2"/>
    <s v="US"/>
    <s v="USD"/>
    <n v="1402852087"/>
    <n v="1400260087"/>
    <b v="0"/>
    <n v="0"/>
    <b v="0"/>
    <x v="17"/>
    <n v="0"/>
    <e v="#DIV/0!"/>
    <x v="6"/>
    <x v="17"/>
    <x v="1087"/>
    <x v="1087"/>
  </r>
  <r>
    <n v="1088"/>
    <s v="Still Alive"/>
    <s v="A fresh twist on survival games. Intense, high-stakes 30 minute rounds for up to 10 players."/>
    <x v="101"/>
    <x v="773"/>
    <x v="2"/>
    <s v="US"/>
    <s v="USD"/>
    <n v="1398366667"/>
    <n v="1395774667"/>
    <b v="0"/>
    <n v="147"/>
    <b v="0"/>
    <x v="17"/>
    <n v="14.182977777777777"/>
    <n v="43.41727891156463"/>
    <x v="6"/>
    <x v="17"/>
    <x v="1088"/>
    <x v="1088"/>
  </r>
  <r>
    <n v="1089"/>
    <s v="Farabel"/>
    <s v="Farabel is a single player turn-based fantasy strategy game for Mac/PC/Linux"/>
    <x v="36"/>
    <x v="774"/>
    <x v="2"/>
    <s v="FR"/>
    <s v="EUR"/>
    <n v="1435293175"/>
    <n v="1432701175"/>
    <b v="0"/>
    <n v="49"/>
    <b v="0"/>
    <x v="17"/>
    <n v="7.8266666666666662"/>
    <n v="23.959183673469386"/>
    <x v="6"/>
    <x v="17"/>
    <x v="1089"/>
    <x v="1089"/>
  </r>
  <r>
    <n v="1090"/>
    <s v="Help Jumpy Punch Prosper!!"/>
    <s v="A sci-fi platformer game inspired by a certain blue hedgehog and Italian plumber. Jump, fight, dodge and sprint your way to victory."/>
    <x v="215"/>
    <x v="139"/>
    <x v="2"/>
    <s v="AU"/>
    <s v="AUD"/>
    <n v="1432873653"/>
    <n v="1430281653"/>
    <b v="0"/>
    <n v="1"/>
    <b v="0"/>
    <x v="17"/>
    <n v="3.8464497269020695E-2"/>
    <n v="5"/>
    <x v="6"/>
    <x v="17"/>
    <x v="1090"/>
    <x v="1090"/>
  </r>
  <r>
    <n v="1091"/>
    <s v="London Revolution - Open World RPG Minecraft Server"/>
    <s v="London Revolution is a Minecraft server in development. This is an open world RPG FPS server with questing and ruthless gangs."/>
    <x v="48"/>
    <x v="379"/>
    <x v="2"/>
    <s v="GB"/>
    <s v="GBP"/>
    <n v="1460313672"/>
    <n v="1457725272"/>
    <b v="0"/>
    <n v="2"/>
    <b v="0"/>
    <x v="17"/>
    <n v="12.5"/>
    <n v="12.5"/>
    <x v="6"/>
    <x v="17"/>
    <x v="1091"/>
    <x v="1091"/>
  </r>
  <r>
    <n v="1092"/>
    <s v="toggleme. - the next phenom in mobile gaming"/>
    <s v="toggleme. is the next breakout mobile game.Addictive gameplay, phenomenal design, real life rewards for achievements, and a great story"/>
    <x v="13"/>
    <x v="577"/>
    <x v="2"/>
    <s v="US"/>
    <s v="USD"/>
    <n v="1357432638"/>
    <n v="1354840638"/>
    <b v="0"/>
    <n v="7"/>
    <b v="0"/>
    <x v="17"/>
    <n v="1.05"/>
    <n v="3"/>
    <x v="6"/>
    <x v="17"/>
    <x v="1092"/>
    <x v="1092"/>
  </r>
  <r>
    <n v="1093"/>
    <s v="Help get &quot;Don't Look&quot; on Steam Greenlight!"/>
    <s v="A little girl living isolated in the Canadian Rockies, you find your self  being lured into the hills in the middle of the night."/>
    <x v="43"/>
    <x v="775"/>
    <x v="2"/>
    <s v="CA"/>
    <s v="CAD"/>
    <n v="1455232937"/>
    <n v="1453936937"/>
    <b v="0"/>
    <n v="4"/>
    <b v="0"/>
    <x v="17"/>
    <n v="14.083333333333334"/>
    <n v="10.5625"/>
    <x v="6"/>
    <x v="17"/>
    <x v="1093"/>
    <x v="1093"/>
  </r>
  <r>
    <n v="1094"/>
    <s v="Sprocket Junkie"/>
    <s v="An action racing game for iOS. Set in a steampunk world, players battle their way to the finish line on customizable rocket engines!"/>
    <x v="102"/>
    <x v="776"/>
    <x v="2"/>
    <s v="US"/>
    <s v="USD"/>
    <n v="1318180033"/>
    <n v="1315588033"/>
    <b v="0"/>
    <n v="27"/>
    <b v="0"/>
    <x v="17"/>
    <n v="18.300055555555556"/>
    <n v="122.00037037037038"/>
    <x v="6"/>
    <x v="17"/>
    <x v="1094"/>
    <x v="1094"/>
  </r>
  <r>
    <n v="1095"/>
    <s v="Project Snowstorm"/>
    <s v="MMORPG with Real-Time Pet Battles, Expansive 3D World and Ranked Individual &amp; Guild PvP arenas all on your mobile device!"/>
    <x v="69"/>
    <x v="777"/>
    <x v="2"/>
    <s v="US"/>
    <s v="USD"/>
    <n v="1377867220"/>
    <n v="1375275220"/>
    <b v="0"/>
    <n v="94"/>
    <b v="0"/>
    <x v="17"/>
    <n v="5.0347999999999997"/>
    <n v="267.80851063829789"/>
    <x v="6"/>
    <x v="17"/>
    <x v="1095"/>
    <x v="1095"/>
  </r>
  <r>
    <n v="1096"/>
    <s v="Bugspeed Collider: Fast-Paced Platform Brawler (1â€“4 Players)"/>
    <s v="In BUGSPEED COLLIDER, you're a bug with a black belt.  Fight to the top in 4-Beetle Local Multi, and a Full-Scale 1-Beetle Adventure!"/>
    <x v="14"/>
    <x v="778"/>
    <x v="2"/>
    <s v="US"/>
    <s v="USD"/>
    <n v="1412393400"/>
    <n v="1409747154"/>
    <b v="0"/>
    <n v="29"/>
    <b v="0"/>
    <x v="17"/>
    <n v="17.933333333333334"/>
    <n v="74.206896551724142"/>
    <x v="6"/>
    <x v="17"/>
    <x v="1096"/>
    <x v="1096"/>
  </r>
  <r>
    <n v="1097"/>
    <s v="Rabbly"/>
    <s v="Rabbly is action-adventure game. Is about a scientist going on an adventure, to find rare materials in another galaxy."/>
    <x v="57"/>
    <x v="779"/>
    <x v="2"/>
    <s v="US"/>
    <s v="USD"/>
    <n v="1393786877"/>
    <n v="1390330877"/>
    <b v="0"/>
    <n v="7"/>
    <b v="0"/>
    <x v="17"/>
    <n v="4.7E-2"/>
    <n v="6.7142857142857144"/>
    <x v="6"/>
    <x v="17"/>
    <x v="1097"/>
    <x v="1097"/>
  </r>
  <r>
    <n v="1098"/>
    <s v="Kick, Punch... Fireball"/>
    <s v="Kick, Punch... Fireball is an FPS type arena game set inside the fantasy world."/>
    <x v="31"/>
    <x v="780"/>
    <x v="2"/>
    <s v="US"/>
    <s v="USD"/>
    <n v="1397413095"/>
    <n v="1394821095"/>
    <b v="0"/>
    <n v="22"/>
    <b v="0"/>
    <x v="17"/>
    <n v="7.2120000000000006"/>
    <n v="81.954545454545453"/>
    <x v="6"/>
    <x v="17"/>
    <x v="1098"/>
    <x v="1098"/>
  </r>
  <r>
    <n v="1099"/>
    <s v="Xeno - A Sci-Fi FPS"/>
    <s v="Xeno is an FPS which combines all the best elements of old school and modern games to create a fresh and unique gameplay experience."/>
    <x v="10"/>
    <x v="379"/>
    <x v="2"/>
    <s v="GB"/>
    <s v="GBP"/>
    <n v="1431547468"/>
    <n v="1428955468"/>
    <b v="0"/>
    <n v="1"/>
    <b v="0"/>
    <x v="17"/>
    <n v="0.5"/>
    <n v="25"/>
    <x v="6"/>
    <x v="17"/>
    <x v="1099"/>
    <x v="1099"/>
  </r>
  <r>
    <n v="1100"/>
    <s v="Aeldengald Saga Book I"/>
    <s v="A retro style puzzle rpg with a dark story. Your decisions will influence the world and decide the outcome of the story."/>
    <x v="23"/>
    <x v="173"/>
    <x v="2"/>
    <s v="DE"/>
    <s v="EUR"/>
    <n v="1455417571"/>
    <n v="1452825571"/>
    <b v="0"/>
    <n v="10"/>
    <b v="0"/>
    <x v="17"/>
    <n v="2.5"/>
    <n v="10"/>
    <x v="6"/>
    <x v="17"/>
    <x v="1100"/>
    <x v="1100"/>
  </r>
  <r>
    <n v="1101"/>
    <s v="Strain Wars"/>
    <s v="Different strains of marijuana leafs battling to the death to see which one is the top strain."/>
    <x v="57"/>
    <x v="781"/>
    <x v="2"/>
    <s v="US"/>
    <s v="USD"/>
    <n v="1468519920"/>
    <n v="1466188338"/>
    <b v="0"/>
    <n v="6"/>
    <b v="0"/>
    <x v="17"/>
    <n v="4.1000000000000002E-2"/>
    <n v="6.833333333333333"/>
    <x v="6"/>
    <x v="17"/>
    <x v="1101"/>
    <x v="1101"/>
  </r>
  <r>
    <n v="1102"/>
    <s v="Runers"/>
    <s v="Runers is a top-down rogue-like shooter where as you advance you create more powerful spells and fight fierce monsters and bosses."/>
    <x v="6"/>
    <x v="94"/>
    <x v="2"/>
    <s v="US"/>
    <s v="USD"/>
    <n v="1386568740"/>
    <n v="1383095125"/>
    <b v="0"/>
    <n v="24"/>
    <b v="0"/>
    <x v="17"/>
    <n v="5.3125"/>
    <n v="17.708333333333332"/>
    <x v="6"/>
    <x v="17"/>
    <x v="1102"/>
    <x v="1102"/>
  </r>
  <r>
    <n v="1103"/>
    <s v="The Morgue"/>
    <s v="&quot;I go to work... I classify the bodies and store them accordingly... Sometimes I here noises... Other times is see her..."/>
    <x v="36"/>
    <x v="782"/>
    <x v="2"/>
    <s v="US"/>
    <s v="USD"/>
    <n v="1466227190"/>
    <n v="1461043190"/>
    <b v="0"/>
    <n v="15"/>
    <b v="0"/>
    <x v="17"/>
    <n v="1.6199999999999999"/>
    <n v="16.2"/>
    <x v="6"/>
    <x v="17"/>
    <x v="1103"/>
    <x v="1103"/>
  </r>
  <r>
    <n v="1104"/>
    <s v="Street Heroes - A Facebook Beat 'em Up"/>
    <s v="Street Heroes is a retro 2D side-scrolling multiplayer beat 'em up for Facebook that brings classic arcade fun to a social platform"/>
    <x v="127"/>
    <x v="783"/>
    <x v="2"/>
    <s v="GB"/>
    <s v="GBP"/>
    <n v="1402480221"/>
    <n v="1399888221"/>
    <b v="0"/>
    <n v="37"/>
    <b v="0"/>
    <x v="17"/>
    <n v="4.9516666666666671"/>
    <n v="80.297297297297291"/>
    <x v="6"/>
    <x v="17"/>
    <x v="1104"/>
    <x v="1104"/>
  </r>
  <r>
    <n v="1105"/>
    <s v="Nightmare Zombies"/>
    <s v="Nightmare Zombies is the first Oculus Rift Only immersive zombie simulator in the Post-Apocalypse urban environment of New York City."/>
    <x v="216"/>
    <x v="784"/>
    <x v="2"/>
    <s v="US"/>
    <s v="USD"/>
    <n v="1395627327"/>
    <n v="1393038927"/>
    <b v="0"/>
    <n v="20"/>
    <b v="0"/>
    <x v="17"/>
    <n v="0.159"/>
    <n v="71.55"/>
    <x v="6"/>
    <x v="17"/>
    <x v="1105"/>
    <x v="1105"/>
  </r>
  <r>
    <n v="1106"/>
    <s v="Backyard Zombies"/>
    <s v="Collect coins and save civilians while you blast your way through tons of zombies! Unlock new characters and levels!"/>
    <x v="44"/>
    <x v="785"/>
    <x v="2"/>
    <s v="US"/>
    <s v="USD"/>
    <n v="1333557975"/>
    <n v="1330969575"/>
    <b v="0"/>
    <n v="7"/>
    <b v="0"/>
    <x v="17"/>
    <n v="41.25"/>
    <n v="23.571428571428573"/>
    <x v="6"/>
    <x v="17"/>
    <x v="1106"/>
    <x v="1106"/>
  </r>
  <r>
    <n v="1107"/>
    <s v="The kidcade is the next big thing in the home entertainment"/>
    <s v="Enjoy video games, online surfing, and communications in privacy with Kid Cade, from Crestview, Florida. Our company has created a comp"/>
    <x v="3"/>
    <x v="117"/>
    <x v="2"/>
    <s v="US"/>
    <s v="USD"/>
    <n v="1406148024"/>
    <n v="1403556024"/>
    <b v="0"/>
    <n v="0"/>
    <b v="0"/>
    <x v="17"/>
    <n v="0"/>
    <e v="#DIV/0!"/>
    <x v="6"/>
    <x v="17"/>
    <x v="1107"/>
    <x v="1107"/>
  </r>
  <r>
    <n v="1108"/>
    <s v="Urbania: Create the future"/>
    <s v="Environmental awareness using social games where players are challenged to pursue sustainable development in the city of the future."/>
    <x v="31"/>
    <x v="786"/>
    <x v="2"/>
    <s v="US"/>
    <s v="USD"/>
    <n v="1334326635"/>
    <n v="1329146235"/>
    <b v="0"/>
    <n v="21"/>
    <b v="0"/>
    <x v="17"/>
    <n v="2.93"/>
    <n v="34.88095238095238"/>
    <x v="6"/>
    <x v="17"/>
    <x v="1108"/>
    <x v="1108"/>
  </r>
  <r>
    <n v="1109"/>
    <s v="1985 Video Game Museum/Arcade/Game Lounge/Event Center"/>
    <s v="Our goal is to open a video game museum, art gallery, free play arcade, game lounge, cosplay and event center here in Flint Michigan!"/>
    <x v="3"/>
    <x v="372"/>
    <x v="2"/>
    <s v="US"/>
    <s v="USD"/>
    <n v="1479495790"/>
    <n v="1476900190"/>
    <b v="0"/>
    <n v="3"/>
    <b v="0"/>
    <x v="17"/>
    <n v="0.44999999999999996"/>
    <n v="15"/>
    <x v="6"/>
    <x v="17"/>
    <x v="1109"/>
    <x v="1109"/>
  </r>
  <r>
    <n v="1110"/>
    <s v="PSI - Role Playing Game"/>
    <s v="PSI is a game about a group of people dealing with the effects of Nightmares becoming reality, life will never be the same."/>
    <x v="63"/>
    <x v="787"/>
    <x v="2"/>
    <s v="US"/>
    <s v="USD"/>
    <n v="1354919022"/>
    <n v="1352327022"/>
    <b v="0"/>
    <n v="11"/>
    <b v="0"/>
    <x v="17"/>
    <n v="0.51"/>
    <n v="23.181818181818183"/>
    <x v="6"/>
    <x v="17"/>
    <x v="1110"/>
    <x v="1110"/>
  </r>
  <r>
    <n v="1111"/>
    <s v="Funding HyperLight Studios"/>
    <s v="We are bringing a new gaming experience to the field. One that will connect a community of people and servers from around the world."/>
    <x v="30"/>
    <x v="116"/>
    <x v="2"/>
    <s v="US"/>
    <s v="USD"/>
    <n v="1452228790"/>
    <n v="1449636790"/>
    <b v="0"/>
    <n v="1"/>
    <b v="0"/>
    <x v="17"/>
    <n v="0.04"/>
    <n v="1"/>
    <x v="6"/>
    <x v="17"/>
    <x v="1111"/>
    <x v="1111"/>
  </r>
  <r>
    <n v="1112"/>
    <s v="Johnny Rocketfingers: Violent Point &amp; Click Adventure!"/>
    <s v="Tarantino-esque Adventure Game on Steroids Inspired by LucasArts, Gritty Action Movies and 1940's Animation"/>
    <x v="217"/>
    <x v="788"/>
    <x v="2"/>
    <s v="US"/>
    <s v="USD"/>
    <n v="1421656200"/>
    <n v="1416507211"/>
    <b v="0"/>
    <n v="312"/>
    <b v="0"/>
    <x v="17"/>
    <n v="35.537409090909087"/>
    <n v="100.23371794871794"/>
    <x v="6"/>
    <x v="17"/>
    <x v="1112"/>
    <x v="1112"/>
  </r>
  <r>
    <n v="1113"/>
    <s v="A YouTube Gaming Channel"/>
    <s v="A start up YouTube PC Gaming channel named ''Jeansie''. Comprised of witty banter and slightly above average  gaming skills :)"/>
    <x v="28"/>
    <x v="139"/>
    <x v="2"/>
    <s v="GB"/>
    <s v="GBP"/>
    <n v="1408058820"/>
    <n v="1405466820"/>
    <b v="0"/>
    <n v="1"/>
    <b v="0"/>
    <x v="17"/>
    <n v="0.5"/>
    <n v="5"/>
    <x v="6"/>
    <x v="17"/>
    <x v="1113"/>
    <x v="1113"/>
  </r>
  <r>
    <n v="1114"/>
    <s v="TeleRide"/>
    <s v="SciFi racing game for Android &amp; iOS platforms. Player gets a unique weapon which introduces an additional dimension to the competition."/>
    <x v="12"/>
    <x v="115"/>
    <x v="2"/>
    <s v="GB"/>
    <s v="GBP"/>
    <n v="1381306687"/>
    <n v="1378714687"/>
    <b v="0"/>
    <n v="3"/>
    <b v="0"/>
    <x v="17"/>
    <n v="0.16666666666666669"/>
    <n v="3.3333333333333335"/>
    <x v="6"/>
    <x v="17"/>
    <x v="1114"/>
    <x v="1114"/>
  </r>
  <r>
    <n v="1115"/>
    <s v="Before You Sleep - A Survival Social Video Game"/>
    <s v="Explore the protagonist's mind. Remember. Understand. Plan ahead. Stay ahead of threats. Nurture relations. Earn the fate you choose."/>
    <x v="79"/>
    <x v="500"/>
    <x v="2"/>
    <s v="US"/>
    <s v="USD"/>
    <n v="1459352495"/>
    <n v="1456764095"/>
    <b v="0"/>
    <n v="4"/>
    <b v="0"/>
    <x v="17"/>
    <n v="0.13250000000000001"/>
    <n v="13.25"/>
    <x v="6"/>
    <x v="17"/>
    <x v="1115"/>
    <x v="1115"/>
  </r>
  <r>
    <n v="1116"/>
    <s v="Quest Remnants of Chaos"/>
    <s v="A medieval, post apocolyptic, Online, MMORPG. Class morphing, character customization game."/>
    <x v="69"/>
    <x v="789"/>
    <x v="2"/>
    <s v="US"/>
    <s v="USD"/>
    <n v="1339273208"/>
    <n v="1334089208"/>
    <b v="0"/>
    <n v="10"/>
    <b v="0"/>
    <x v="17"/>
    <n v="3.5704000000000007E-2"/>
    <n v="17.852"/>
    <x v="6"/>
    <x v="17"/>
    <x v="1116"/>
    <x v="1116"/>
  </r>
  <r>
    <n v="1117"/>
    <s v="Medieval Village"/>
    <s v="Experience the Medieval in your own village. Increase your village into a city and walk through the streets."/>
    <x v="28"/>
    <x v="790"/>
    <x v="2"/>
    <s v="DE"/>
    <s v="EUR"/>
    <n v="1451053313"/>
    <n v="1448461313"/>
    <b v="0"/>
    <n v="8"/>
    <b v="0"/>
    <x v="17"/>
    <n v="8.3000000000000007"/>
    <n v="10.375"/>
    <x v="6"/>
    <x v="17"/>
    <x v="1117"/>
    <x v="1117"/>
  </r>
  <r>
    <n v="1118"/>
    <s v="Battle-Buddy â€“ Bringing gamers together"/>
    <s v="Ideal for social players as well as a tool for esports teams, Battle Buddy will help organise and coordinate, pugs, scrims, wars &amp; you!"/>
    <x v="37"/>
    <x v="791"/>
    <x v="2"/>
    <s v="AU"/>
    <s v="AUD"/>
    <n v="1396666779"/>
    <n v="1394078379"/>
    <b v="0"/>
    <n v="3"/>
    <b v="0"/>
    <x v="17"/>
    <n v="2.4222222222222221"/>
    <n v="36.333333333333336"/>
    <x v="6"/>
    <x v="17"/>
    <x v="1118"/>
    <x v="1118"/>
  </r>
  <r>
    <n v="1119"/>
    <s v="Island of Paws - A Dog and Cat RPG Game    0==]=====&gt;"/>
    <s v="Dog people and cat people unit!! Help save Paw Island from the monsters in this milti-player (50-100 Person at a time) online RPG game"/>
    <x v="190"/>
    <x v="139"/>
    <x v="2"/>
    <s v="US"/>
    <s v="USD"/>
    <n v="1396810864"/>
    <n v="1395687664"/>
    <b v="0"/>
    <n v="1"/>
    <b v="0"/>
    <x v="17"/>
    <n v="0.23809523809523811"/>
    <n v="5"/>
    <x v="6"/>
    <x v="17"/>
    <x v="1119"/>
    <x v="1119"/>
  </r>
  <r>
    <n v="1120"/>
    <s v="PlanEt Ninjahwah"/>
    <s v="Planet Ninjahwah is a highly anticipated futuristic action adventure game that will blow your mind!!"/>
    <x v="31"/>
    <x v="117"/>
    <x v="2"/>
    <s v="US"/>
    <s v="USD"/>
    <n v="1319835400"/>
    <n v="1315947400"/>
    <b v="0"/>
    <n v="0"/>
    <b v="0"/>
    <x v="17"/>
    <n v="0"/>
    <e v="#DIV/0!"/>
    <x v="6"/>
    <x v="17"/>
    <x v="1120"/>
    <x v="1120"/>
  </r>
  <r>
    <n v="1121"/>
    <s v="Pwincess"/>
    <s v="An action packed, side scrolling, platform jumping, laser shooting ADVENTURE that will be fun for everyone."/>
    <x v="65"/>
    <x v="792"/>
    <x v="2"/>
    <s v="US"/>
    <s v="USD"/>
    <n v="1457904316"/>
    <n v="1455315916"/>
    <b v="0"/>
    <n v="5"/>
    <b v="0"/>
    <x v="17"/>
    <n v="1.1599999999999999E-2"/>
    <n v="5.8"/>
    <x v="6"/>
    <x v="17"/>
    <x v="1121"/>
    <x v="1121"/>
  </r>
  <r>
    <n v="1122"/>
    <s v="Funny Monsters (Mobile Game)"/>
    <s v="Mobile game featuring lots of funny little monsters on the run from their mad creator. Lots of gameplay elements will keep user bussy."/>
    <x v="50"/>
    <x v="117"/>
    <x v="2"/>
    <s v="GB"/>
    <s v="GBP"/>
    <n v="1369932825"/>
    <n v="1368723225"/>
    <b v="0"/>
    <n v="0"/>
    <b v="0"/>
    <x v="17"/>
    <n v="0"/>
    <e v="#DIV/0!"/>
    <x v="6"/>
    <x v="17"/>
    <x v="1122"/>
    <x v="1122"/>
  </r>
  <r>
    <n v="1123"/>
    <s v="Droplets"/>
    <s v="Fast paced mobile game where you control a rain drop by tilting your screen. Absorb other rain drops to go faster, but avoid clouds."/>
    <x v="10"/>
    <x v="143"/>
    <x v="2"/>
    <s v="US"/>
    <s v="USD"/>
    <n v="1397910848"/>
    <n v="1395318848"/>
    <b v="0"/>
    <n v="3"/>
    <b v="0"/>
    <x v="17"/>
    <n v="0.22"/>
    <n v="3.6666666666666665"/>
    <x v="6"/>
    <x v="17"/>
    <x v="1123"/>
    <x v="1123"/>
  </r>
  <r>
    <n v="1124"/>
    <s v="Disaster Defender:Save lives in a game and in the Real World"/>
    <s v="Disaster Defender is a Mobile RPG that puts you right into the action of a Disaster, saving lives and property like a real life hero!"/>
    <x v="161"/>
    <x v="94"/>
    <x v="2"/>
    <s v="US"/>
    <s v="USD"/>
    <n v="1430409651"/>
    <n v="1427817651"/>
    <b v="0"/>
    <n v="7"/>
    <b v="0"/>
    <x v="18"/>
    <n v="0.47222222222222221"/>
    <n v="60.714285714285715"/>
    <x v="6"/>
    <x v="18"/>
    <x v="1124"/>
    <x v="1124"/>
  </r>
  <r>
    <n v="1125"/>
    <s v="Ultimate Supremacy"/>
    <s v="Ultimate Supremacy will be the ultimate in mobile gaming, if you love fighting and strategy games, you will love Ultimate Supremacy."/>
    <x v="9"/>
    <x v="117"/>
    <x v="2"/>
    <s v="GB"/>
    <s v="GBP"/>
    <n v="1443193130"/>
    <n v="1438009130"/>
    <b v="0"/>
    <n v="0"/>
    <b v="0"/>
    <x v="18"/>
    <n v="0"/>
    <e v="#DIV/0!"/>
    <x v="6"/>
    <x v="18"/>
    <x v="1125"/>
    <x v="1125"/>
  </r>
  <r>
    <n v="1126"/>
    <s v="GAMING TO LEARN"/>
    <s v="Imagine a science class where the teacher walks in a says &quot;Take out your cell phone and play a game.&quot;"/>
    <x v="13"/>
    <x v="115"/>
    <x v="2"/>
    <s v="US"/>
    <s v="USD"/>
    <n v="1468482694"/>
    <n v="1465890694"/>
    <b v="0"/>
    <n v="2"/>
    <b v="0"/>
    <x v="18"/>
    <n v="0.5"/>
    <n v="5"/>
    <x v="6"/>
    <x v="18"/>
    <x v="1126"/>
    <x v="1126"/>
  </r>
  <r>
    <n v="1127"/>
    <s v="ABRAcaPOCUS!!"/>
    <s v="A fast-paced, creepy/cute mobile puzzle game where you draw series of magic symbols to summon &amp; collect demons, monsters, gods, &amp; myths"/>
    <x v="19"/>
    <x v="793"/>
    <x v="2"/>
    <s v="US"/>
    <s v="USD"/>
    <n v="1416000600"/>
    <n v="1413318600"/>
    <b v="0"/>
    <n v="23"/>
    <b v="0"/>
    <x v="18"/>
    <n v="1.6714285714285713"/>
    <n v="25.434782608695652"/>
    <x v="6"/>
    <x v="18"/>
    <x v="1127"/>
    <x v="1127"/>
  </r>
  <r>
    <n v="1128"/>
    <s v="Flying Turds"/>
    <s v="#havingfunFTW"/>
    <x v="28"/>
    <x v="116"/>
    <x v="2"/>
    <s v="GB"/>
    <s v="GBP"/>
    <n v="1407425717"/>
    <n v="1404833717"/>
    <b v="0"/>
    <n v="1"/>
    <b v="0"/>
    <x v="18"/>
    <n v="0.1"/>
    <n v="1"/>
    <x v="6"/>
    <x v="18"/>
    <x v="1128"/>
    <x v="1128"/>
  </r>
  <r>
    <n v="1129"/>
    <s v="Angry words with Friends"/>
    <s v="This app will provide you with the ability to use your most favorite profanities while playing a game with your friends."/>
    <x v="22"/>
    <x v="577"/>
    <x v="2"/>
    <s v="US"/>
    <s v="USD"/>
    <n v="1465107693"/>
    <n v="1462515693"/>
    <b v="0"/>
    <n v="2"/>
    <b v="0"/>
    <x v="18"/>
    <n v="0.105"/>
    <n v="10.5"/>
    <x v="6"/>
    <x v="18"/>
    <x v="1129"/>
    <x v="1129"/>
  </r>
  <r>
    <n v="1130"/>
    <s v="Terror Interceptor Mobile Video Game"/>
    <s v="A modernized version of the classic aerial combat arcade game 1942.  Use real fighter jets to take down terrorists on a global scale."/>
    <x v="10"/>
    <x v="143"/>
    <x v="2"/>
    <s v="US"/>
    <s v="USD"/>
    <n v="1416963300"/>
    <n v="1411775700"/>
    <b v="0"/>
    <n v="3"/>
    <b v="0"/>
    <x v="18"/>
    <n v="0.22"/>
    <n v="3.6666666666666665"/>
    <x v="6"/>
    <x v="18"/>
    <x v="1130"/>
    <x v="1130"/>
  </r>
  <r>
    <n v="1131"/>
    <s v="Hot Potato - The App"/>
    <s v="Don't drop it like it's hot..Hot Potato is a battle between friends. Compete to keep Mr Potato off the ground. Who will drop him first?"/>
    <x v="79"/>
    <x v="117"/>
    <x v="2"/>
    <s v="AU"/>
    <s v="AUD"/>
    <n v="1450993668"/>
    <n v="1448401668"/>
    <b v="0"/>
    <n v="0"/>
    <b v="0"/>
    <x v="18"/>
    <n v="0"/>
    <e v="#DIV/0!"/>
    <x v="6"/>
    <x v="18"/>
    <x v="1131"/>
    <x v="1131"/>
  </r>
  <r>
    <n v="1132"/>
    <s v="One"/>
    <s v="One is a simple mobile game about exploring the connections between all living things. Featuring hand-painted art."/>
    <x v="3"/>
    <x v="794"/>
    <x v="2"/>
    <s v="CA"/>
    <s v="CAD"/>
    <n v="1483238771"/>
    <n v="1480646771"/>
    <b v="0"/>
    <n v="13"/>
    <b v="0"/>
    <x v="18"/>
    <n v="14.38"/>
    <n v="110.61538461538461"/>
    <x v="6"/>
    <x v="18"/>
    <x v="1132"/>
    <x v="1132"/>
  </r>
  <r>
    <n v="1133"/>
    <s v="Ping"/>
    <s v="Ping is a simple game currently in the design process, where the player lives off of the power of their connection to the internet."/>
    <x v="9"/>
    <x v="170"/>
    <x v="2"/>
    <s v="GB"/>
    <s v="GBP"/>
    <n v="1406799981"/>
    <n v="1404207981"/>
    <b v="0"/>
    <n v="1"/>
    <b v="0"/>
    <x v="18"/>
    <n v="0.66666666666666674"/>
    <n v="20"/>
    <x v="6"/>
    <x v="18"/>
    <x v="1133"/>
    <x v="1133"/>
  </r>
  <r>
    <n v="1134"/>
    <s v="New Mario Bro's style game!"/>
    <s v="We are creating a new Mario Bro's style game called KFK:Original. It's challenging, fun and totally awesome!!!"/>
    <x v="31"/>
    <x v="116"/>
    <x v="2"/>
    <s v="AU"/>
    <s v="AUD"/>
    <n v="1417235580"/>
    <n v="1416034228"/>
    <b v="0"/>
    <n v="1"/>
    <b v="0"/>
    <x v="18"/>
    <n v="4.0000000000000001E-3"/>
    <n v="1"/>
    <x v="6"/>
    <x v="18"/>
    <x v="1134"/>
    <x v="1134"/>
  </r>
  <r>
    <n v="1135"/>
    <s v="Trumperama"/>
    <s v="&quot;Trumperama&quot; ist ein Jump 'n' Run Spiel im 8-Bit Stil fÃ¼r Android._x000a_Donald Trump gewinnt die Wahlen und muss gestoppt werden!"/>
    <x v="28"/>
    <x v="155"/>
    <x v="2"/>
    <s v="DE"/>
    <s v="EUR"/>
    <n v="1470527094"/>
    <n v="1467935094"/>
    <b v="0"/>
    <n v="1"/>
    <b v="0"/>
    <x v="18"/>
    <n v="5"/>
    <n v="50"/>
    <x v="6"/>
    <x v="18"/>
    <x v="1135"/>
    <x v="1135"/>
  </r>
  <r>
    <n v="1136"/>
    <s v="OneLifeMen - Jeu d' Aventure smartphone en Voxel Art"/>
    <s v="Arpenter pas moins de 50 stages ne sera pas facile avec une seule vie... peut Ãªtre que les potions vous aiderons Ã  survivre ?"/>
    <x v="218"/>
    <x v="795"/>
    <x v="2"/>
    <s v="FR"/>
    <s v="EUR"/>
    <n v="1450541229"/>
    <n v="1447949229"/>
    <b v="0"/>
    <n v="6"/>
    <b v="0"/>
    <x v="18"/>
    <n v="6.4439140811455857"/>
    <n v="45"/>
    <x v="6"/>
    <x v="18"/>
    <x v="1136"/>
    <x v="1136"/>
  </r>
  <r>
    <n v="1137"/>
    <s v="Nodiatis RPG: Steam, Android, &amp; iOS Clients"/>
    <s v="This classic online RPG is being overhauled to run on more devices with an interface better suited for both mobile and widescreen."/>
    <x v="31"/>
    <x v="796"/>
    <x v="2"/>
    <s v="US"/>
    <s v="USD"/>
    <n v="1461440421"/>
    <n v="1458848421"/>
    <b v="0"/>
    <n v="39"/>
    <b v="0"/>
    <x v="18"/>
    <n v="39.5"/>
    <n v="253.2051282051282"/>
    <x v="6"/>
    <x v="18"/>
    <x v="1137"/>
    <x v="1137"/>
  </r>
  <r>
    <n v="1138"/>
    <s v="Slayers of The Dead AR- build your ultimate Zombie Fort"/>
    <s v="Have you ever wanted to build your own, ultimate zombie fort in real life? Enjoy a Zombie Apocalypse without the Apocalypse."/>
    <x v="19"/>
    <x v="366"/>
    <x v="2"/>
    <s v="US"/>
    <s v="USD"/>
    <n v="1485035131"/>
    <n v="1483307131"/>
    <b v="0"/>
    <n v="4"/>
    <b v="0"/>
    <x v="18"/>
    <n v="0.35714285714285715"/>
    <n v="31.25"/>
    <x v="6"/>
    <x v="18"/>
    <x v="1138"/>
    <x v="1138"/>
  </r>
  <r>
    <n v="1139"/>
    <s v="Soulwalker"/>
    <s v="Take control of the Void and bend it to your will as you perfect your strategy and amass your deck. The light gathers, your power grows"/>
    <x v="6"/>
    <x v="139"/>
    <x v="2"/>
    <s v="US"/>
    <s v="USD"/>
    <n v="1420100426"/>
    <n v="1417508426"/>
    <b v="0"/>
    <n v="1"/>
    <b v="0"/>
    <x v="18"/>
    <n v="6.25E-2"/>
    <n v="5"/>
    <x v="6"/>
    <x v="18"/>
    <x v="1139"/>
    <x v="1139"/>
  </r>
  <r>
    <n v="1140"/>
    <s v="Medieval Empire by Bear Games"/>
    <s v="We are creating the next epic Massive Multiplayer Online-Real Time Strategy game and we want you to be a part of it!"/>
    <x v="10"/>
    <x v="117"/>
    <x v="2"/>
    <s v="GB"/>
    <s v="GBP"/>
    <n v="1438859121"/>
    <n v="1436267121"/>
    <b v="0"/>
    <n v="0"/>
    <b v="0"/>
    <x v="18"/>
    <n v="0"/>
    <e v="#DIV/0!"/>
    <x v="6"/>
    <x v="18"/>
    <x v="1140"/>
    <x v="1140"/>
  </r>
  <r>
    <n v="1141"/>
    <s v="Arena Z - Zombie Survival"/>
    <s v="I think this will be a great game!"/>
    <x v="2"/>
    <x v="117"/>
    <x v="2"/>
    <s v="DE"/>
    <s v="EUR"/>
    <n v="1436460450"/>
    <n v="1433868450"/>
    <b v="0"/>
    <n v="0"/>
    <b v="0"/>
    <x v="18"/>
    <n v="0"/>
    <e v="#DIV/0!"/>
    <x v="6"/>
    <x v="18"/>
    <x v="1141"/>
    <x v="1141"/>
  </r>
  <r>
    <n v="1142"/>
    <s v="3E Community, a company driven by YOU!"/>
    <s v="If only you could help choose and/or create the Top Chart apps with your ideas..._x000a_Want that to come true? Well here we are."/>
    <x v="23"/>
    <x v="117"/>
    <x v="2"/>
    <s v="US"/>
    <s v="USD"/>
    <n v="1424131727"/>
    <n v="1421539727"/>
    <b v="0"/>
    <n v="0"/>
    <b v="0"/>
    <x v="18"/>
    <n v="0"/>
    <e v="#DIV/0!"/>
    <x v="6"/>
    <x v="18"/>
    <x v="1142"/>
    <x v="1142"/>
  </r>
  <r>
    <n v="1143"/>
    <s v="Convergence: Rift Wars"/>
    <s v="Convergence: RiftWars is a easy to approach competitive turn-based strategy game, featuring quick game play and military tactics."/>
    <x v="101"/>
    <x v="797"/>
    <x v="2"/>
    <s v="US"/>
    <s v="USD"/>
    <n v="1450327126"/>
    <n v="1447735126"/>
    <b v="0"/>
    <n v="8"/>
    <b v="0"/>
    <x v="18"/>
    <n v="0.41333333333333333"/>
    <n v="23.25"/>
    <x v="6"/>
    <x v="18"/>
    <x v="1143"/>
    <x v="1143"/>
  </r>
  <r>
    <n v="1144"/>
    <s v="We Need Your Help to Finish Our BBQ Food Truck"/>
    <s v="We need your help to finish our food truck. We are building a BBQ Food Truck to serve competition style BBQ."/>
    <x v="219"/>
    <x v="117"/>
    <x v="2"/>
    <s v="US"/>
    <s v="USD"/>
    <n v="1430281320"/>
    <n v="1427689320"/>
    <b v="0"/>
    <n v="0"/>
    <b v="0"/>
    <x v="19"/>
    <n v="0"/>
    <e v="#DIV/0!"/>
    <x v="7"/>
    <x v="19"/>
    <x v="1144"/>
    <x v="1144"/>
  </r>
  <r>
    <n v="1145"/>
    <s v="A FORK IN THE ROAD food truck"/>
    <s v="Emphasizing locally and responsibly raised ingredients, serving delicious food! I need your help."/>
    <x v="58"/>
    <x v="173"/>
    <x v="2"/>
    <s v="US"/>
    <s v="USD"/>
    <n v="1412272592"/>
    <n v="1407088592"/>
    <b v="0"/>
    <n v="1"/>
    <b v="0"/>
    <x v="19"/>
    <n v="0.125"/>
    <n v="100"/>
    <x v="7"/>
    <x v="19"/>
    <x v="1145"/>
    <x v="1145"/>
  </r>
  <r>
    <n v="1146"/>
    <s v="Sleepy PIg Barbecue: Auburn's First BBQ Food Truck"/>
    <s v="Bringing the flavor of competition BBQ to small town Auburn with the ease of a big city food truck."/>
    <x v="12"/>
    <x v="798"/>
    <x v="2"/>
    <s v="US"/>
    <s v="USD"/>
    <n v="1399071173"/>
    <n v="1395787973"/>
    <b v="0"/>
    <n v="12"/>
    <b v="0"/>
    <x v="19"/>
    <n v="8.8333333333333339"/>
    <n v="44.166666666666664"/>
    <x v="7"/>
    <x v="19"/>
    <x v="1146"/>
    <x v="1146"/>
  </r>
  <r>
    <n v="1147"/>
    <s v="baked pugtato"/>
    <s v="amazing gourmet baked potato truck with variable options for everyone, its always been my dream, help me make it come true :)."/>
    <x v="31"/>
    <x v="117"/>
    <x v="2"/>
    <s v="CA"/>
    <s v="CAD"/>
    <n v="1413760783"/>
    <n v="1408576783"/>
    <b v="0"/>
    <n v="0"/>
    <b v="0"/>
    <x v="19"/>
    <n v="0"/>
    <e v="#DIV/0!"/>
    <x v="7"/>
    <x v="19"/>
    <x v="1147"/>
    <x v="1147"/>
  </r>
  <r>
    <n v="1148"/>
    <s v="Warren's / Adilyn's Rollin' Bistro"/>
    <s v="New local (Louisville, KY.) food truck with a refreshing spin on rolling kitchens."/>
    <x v="36"/>
    <x v="799"/>
    <x v="2"/>
    <s v="US"/>
    <s v="USD"/>
    <n v="1480568781"/>
    <n v="1477973181"/>
    <b v="0"/>
    <n v="3"/>
    <b v="0"/>
    <x v="19"/>
    <n v="0.48666666666666669"/>
    <n v="24.333333333333332"/>
    <x v="7"/>
    <x v="19"/>
    <x v="1148"/>
    <x v="1148"/>
  </r>
  <r>
    <n v="1149"/>
    <s v="The Floridian Food Truck"/>
    <s v="Bringing culturally diverse Floridian cuisine to the people!"/>
    <x v="63"/>
    <x v="735"/>
    <x v="2"/>
    <s v="US"/>
    <s v="USD"/>
    <n v="1466096566"/>
    <n v="1463504566"/>
    <b v="0"/>
    <n v="2"/>
    <b v="0"/>
    <x v="19"/>
    <n v="0.15"/>
    <n v="37.5"/>
    <x v="7"/>
    <x v="19"/>
    <x v="1149"/>
    <x v="1149"/>
  </r>
  <r>
    <n v="1150"/>
    <s v="Chef Po's Food Truck"/>
    <s v="Bringing delicious authentic and fusion Taiwanese Food to the West Coast."/>
    <x v="30"/>
    <x v="800"/>
    <x v="2"/>
    <s v="US"/>
    <s v="USD"/>
    <n v="1452293675"/>
    <n v="1447109675"/>
    <b v="0"/>
    <n v="6"/>
    <b v="0"/>
    <x v="19"/>
    <n v="10.08"/>
    <n v="42"/>
    <x v="7"/>
    <x v="19"/>
    <x v="1150"/>
    <x v="1150"/>
  </r>
  <r>
    <n v="1151"/>
    <s v="Blaze'n Pontiac Grill"/>
    <s v="Basically home style foods as huge sandwiches, burgers, and apps. Limitited to NOTHING. Irish,Mexican, cajÃ£n, southern bqq even veggies"/>
    <x v="31"/>
    <x v="117"/>
    <x v="2"/>
    <s v="US"/>
    <s v="USD"/>
    <n v="1441592863"/>
    <n v="1439000863"/>
    <b v="0"/>
    <n v="0"/>
    <b v="0"/>
    <x v="19"/>
    <n v="0"/>
    <e v="#DIV/0!"/>
    <x v="7"/>
    <x v="19"/>
    <x v="1151"/>
    <x v="1151"/>
  </r>
  <r>
    <n v="1152"/>
    <s v="Peruvian King Food Truck"/>
    <s v="Peruvian food truck with an LA twist."/>
    <x v="194"/>
    <x v="608"/>
    <x v="2"/>
    <s v="US"/>
    <s v="USD"/>
    <n v="1431709312"/>
    <n v="1429117312"/>
    <b v="0"/>
    <n v="15"/>
    <b v="0"/>
    <x v="19"/>
    <n v="5.6937500000000005"/>
    <n v="60.733333333333334"/>
    <x v="7"/>
    <x v="19"/>
    <x v="1152"/>
    <x v="1152"/>
  </r>
  <r>
    <n v="1153"/>
    <s v="The Cold Spot Mobile Trailer"/>
    <s v="A mobile concession trailer for snow cones, ice cream, smoothies and more"/>
    <x v="6"/>
    <x v="155"/>
    <x v="2"/>
    <s v="US"/>
    <s v="USD"/>
    <n v="1434647305"/>
    <n v="1432055305"/>
    <b v="0"/>
    <n v="1"/>
    <b v="0"/>
    <x v="19"/>
    <n v="0.625"/>
    <n v="50"/>
    <x v="7"/>
    <x v="19"/>
    <x v="1153"/>
    <x v="1153"/>
  </r>
  <r>
    <n v="1154"/>
    <s v="Food Truck Funding"/>
    <s v="We're about to launch our first ever food truck to share our amazing food and we need your help! Be a part of our truck!"/>
    <x v="10"/>
    <x v="144"/>
    <x v="2"/>
    <s v="US"/>
    <s v="USD"/>
    <n v="1441507006"/>
    <n v="1438915006"/>
    <b v="0"/>
    <n v="3"/>
    <b v="0"/>
    <x v="19"/>
    <n v="6.5"/>
    <n v="108.33333333333333"/>
    <x v="7"/>
    <x v="19"/>
    <x v="1154"/>
    <x v="1154"/>
  </r>
  <r>
    <n v="1155"/>
    <s v="Mobile Coffee Cart with a Purpose"/>
    <s v="I am on a mission to offer as many people as I can a great healthy coffee, tea, and snacks by using healthy products and ingredients."/>
    <x v="31"/>
    <x v="801"/>
    <x v="2"/>
    <s v="US"/>
    <s v="USD"/>
    <n v="1408040408"/>
    <n v="1405448408"/>
    <b v="0"/>
    <n v="8"/>
    <b v="0"/>
    <x v="19"/>
    <n v="0.752"/>
    <n v="23.5"/>
    <x v="7"/>
    <x v="19"/>
    <x v="1155"/>
    <x v="1155"/>
  </r>
  <r>
    <n v="1156"/>
    <s v="Harley Hawg Dogs, Inc"/>
    <s v="A Food Truck featuring Deep Fried Natural Casing Beef/Pork mix Hot Dogs, New York Style Rippers. Also serving Fresh Cut Fries."/>
    <x v="115"/>
    <x v="117"/>
    <x v="2"/>
    <s v="US"/>
    <s v="USD"/>
    <n v="1424742162"/>
    <n v="1422150162"/>
    <b v="0"/>
    <n v="0"/>
    <b v="0"/>
    <x v="19"/>
    <n v="0"/>
    <e v="#DIV/0!"/>
    <x v="7"/>
    <x v="19"/>
    <x v="1156"/>
    <x v="1156"/>
  </r>
  <r>
    <n v="1157"/>
    <s v="BIGFOOT BBQ - Flavors As Big As Sasquatch Himself"/>
    <s v="When the smoke clears, folks in Albany are going to experience the best barbeque they'll ever have! Got the flavor, need some funding."/>
    <x v="3"/>
    <x v="118"/>
    <x v="2"/>
    <s v="US"/>
    <s v="USD"/>
    <n v="1417795480"/>
    <n v="1412607880"/>
    <b v="0"/>
    <n v="3"/>
    <b v="0"/>
    <x v="19"/>
    <n v="1.51"/>
    <n v="50.333333333333336"/>
    <x v="7"/>
    <x v="19"/>
    <x v="1157"/>
    <x v="1157"/>
  </r>
  <r>
    <n v="1158"/>
    <s v="Help me build my Tiny House Cupcake Bakery - Phase 1"/>
    <s v="It's been my dream to start my own cupcake bakery and it's now or never. Help me take the first steps toward building my dream."/>
    <x v="51"/>
    <x v="428"/>
    <x v="2"/>
    <s v="US"/>
    <s v="USD"/>
    <n v="1418091128"/>
    <n v="1415499128"/>
    <b v="0"/>
    <n v="3"/>
    <b v="0"/>
    <x v="19"/>
    <n v="0.46666666666666673"/>
    <n v="11.666666666666666"/>
    <x v="7"/>
    <x v="19"/>
    <x v="1158"/>
    <x v="1158"/>
  </r>
  <r>
    <n v="1159"/>
    <s v="Skewed Up Food Truck"/>
    <s v="Skewed Up food truck is my dream and need help getting it started, presenting some to the bank for my loan, spice up logo, etc."/>
    <x v="220"/>
    <x v="117"/>
    <x v="2"/>
    <s v="US"/>
    <s v="USD"/>
    <n v="1435679100"/>
    <n v="1433006765"/>
    <b v="0"/>
    <n v="0"/>
    <b v="0"/>
    <x v="19"/>
    <n v="0"/>
    <e v="#DIV/0!"/>
    <x v="7"/>
    <x v="19"/>
    <x v="1159"/>
    <x v="1159"/>
  </r>
  <r>
    <n v="1160"/>
    <s v="Harvest Grub Eatery...Mobile Eatery...Fresh Seasonal Grub!"/>
    <s v="Food is a lifestyle...the art, the challenge, and the happiness is the wealth I seek....join me on my journey to success."/>
    <x v="11"/>
    <x v="802"/>
    <x v="2"/>
    <s v="US"/>
    <s v="USD"/>
    <n v="1427510586"/>
    <n v="1424922186"/>
    <b v="0"/>
    <n v="19"/>
    <b v="0"/>
    <x v="19"/>
    <n v="3.85"/>
    <n v="60.789473684210527"/>
    <x v="7"/>
    <x v="19"/>
    <x v="1160"/>
    <x v="1160"/>
  </r>
  <r>
    <n v="1161"/>
    <s v="Pyros Brick Oven Pizza in a Food Truck."/>
    <s v="Amazing delicious pizza a real hit a true niche that has not been explored ground floor opportunity in food trucks done by a real chef"/>
    <x v="102"/>
    <x v="117"/>
    <x v="2"/>
    <s v="US"/>
    <s v="USD"/>
    <n v="1432047989"/>
    <n v="1430233589"/>
    <b v="0"/>
    <n v="0"/>
    <b v="0"/>
    <x v="19"/>
    <n v="0"/>
    <e v="#DIV/0!"/>
    <x v="7"/>
    <x v="19"/>
    <x v="1161"/>
    <x v="1161"/>
  </r>
  <r>
    <n v="1162"/>
    <s v="Super Natural Kooking"/>
    <s v="Solar Powered, Recycled Fryer Oil for Truck Fuel, Locally Grown Organic &amp; Hormone Free Foods, Pop-up Bands, Private Party and Functions"/>
    <x v="127"/>
    <x v="428"/>
    <x v="2"/>
    <s v="US"/>
    <s v="USD"/>
    <n v="1411662264"/>
    <n v="1408983864"/>
    <b v="0"/>
    <n v="2"/>
    <b v="0"/>
    <x v="19"/>
    <n v="5.8333333333333341E-2"/>
    <n v="17.5"/>
    <x v="7"/>
    <x v="19"/>
    <x v="1162"/>
    <x v="1162"/>
  </r>
  <r>
    <n v="1163"/>
    <s v="When I become awesome, I will cater an event for you!!"/>
    <s v="Cooking is my passion.Lets take my passion to another level,by sending me to a culinary school, I WILL be one of the best chefs ever!"/>
    <x v="221"/>
    <x v="117"/>
    <x v="2"/>
    <s v="US"/>
    <s v="USD"/>
    <n v="1407604920"/>
    <n v="1405012920"/>
    <b v="0"/>
    <n v="0"/>
    <b v="0"/>
    <x v="19"/>
    <n v="0"/>
    <e v="#DIV/0!"/>
    <x v="7"/>
    <x v="19"/>
    <x v="1163"/>
    <x v="1163"/>
  </r>
  <r>
    <n v="1164"/>
    <s v="Bayou Classic BBQ"/>
    <s v="Bayou Classic BBQ will be  Mansura,LA _x000a_newest and best mobile food truck_x000a_serving delicious BBQ Georgia style slow_x000a_smoke BBQ!"/>
    <x v="3"/>
    <x v="117"/>
    <x v="2"/>
    <s v="US"/>
    <s v="USD"/>
    <n v="1466270582"/>
    <n v="1463678582"/>
    <b v="0"/>
    <n v="0"/>
    <b v="0"/>
    <x v="19"/>
    <n v="0"/>
    <e v="#DIV/0!"/>
    <x v="7"/>
    <x v="19"/>
    <x v="1164"/>
    <x v="1164"/>
  </r>
  <r>
    <n v="1165"/>
    <s v="Cupcake Wars Winners: Dreamy Creations Cupcake Truck"/>
    <s v="Join us in transforming Dreamy Creations truck into a food truck so we can bring you the most delicious cupcakes to your neighborhood!"/>
    <x v="3"/>
    <x v="803"/>
    <x v="2"/>
    <s v="US"/>
    <s v="USD"/>
    <n v="1404623330"/>
    <n v="1401685730"/>
    <b v="0"/>
    <n v="25"/>
    <b v="0"/>
    <x v="19"/>
    <n v="20.705000000000002"/>
    <n v="82.82"/>
    <x v="7"/>
    <x v="19"/>
    <x v="1165"/>
    <x v="1165"/>
  </r>
  <r>
    <n v="1166"/>
    <s v="Fire On High: Organic Food Truck on a Mission"/>
    <s v="Making delicious healthy food affordable &amp; accessible to ALL Cincinnati neighborhoods. Locally sourced, seasonally-inspired menu"/>
    <x v="36"/>
    <x v="804"/>
    <x v="2"/>
    <s v="US"/>
    <s v="USD"/>
    <n v="1435291200"/>
    <n v="1432640342"/>
    <b v="0"/>
    <n v="8"/>
    <b v="0"/>
    <x v="19"/>
    <n v="19.139999999999997"/>
    <n v="358.875"/>
    <x v="7"/>
    <x v="19"/>
    <x v="1166"/>
    <x v="1166"/>
  </r>
  <r>
    <n v="1167"/>
    <s v="Empanada Express Food Truck"/>
    <s v="A mobile food truck serving up a Latino-inspired fusion cuisine using fresh, local, &amp; organic ingredients!"/>
    <x v="127"/>
    <x v="805"/>
    <x v="2"/>
    <s v="US"/>
    <s v="USD"/>
    <n v="1410543495"/>
    <n v="1407865095"/>
    <b v="0"/>
    <n v="16"/>
    <b v="0"/>
    <x v="19"/>
    <n v="1.6316666666666666"/>
    <n v="61.1875"/>
    <x v="7"/>
    <x v="19"/>
    <x v="1167"/>
    <x v="1167"/>
  </r>
  <r>
    <n v="1168"/>
    <s v="SiMpLy FreSH fOoD TrUck"/>
    <s v="Simply fresh farm to table on wheels working close with local farms to ensure the highest of quality of product ."/>
    <x v="102"/>
    <x v="806"/>
    <x v="2"/>
    <s v="US"/>
    <s v="USD"/>
    <n v="1474507065"/>
    <n v="1471915065"/>
    <b v="0"/>
    <n v="3"/>
    <b v="0"/>
    <x v="19"/>
    <n v="5.6666666666666661"/>
    <n v="340"/>
    <x v="7"/>
    <x v="19"/>
    <x v="1168"/>
    <x v="1168"/>
  </r>
  <r>
    <n v="1169"/>
    <s v="FREE Shuttle Service in Downtown Los Angeles"/>
    <s v="Our service provides door-to-door shuttle transportation in Downtown Los Angeles. FREE to passengers - driver tip appreciated."/>
    <x v="3"/>
    <x v="157"/>
    <x v="2"/>
    <s v="US"/>
    <s v="USD"/>
    <n v="1424593763"/>
    <n v="1422001763"/>
    <b v="0"/>
    <n v="3"/>
    <b v="0"/>
    <x v="19"/>
    <n v="0.16999999999999998"/>
    <n v="5.666666666666667"/>
    <x v="7"/>
    <x v="19"/>
    <x v="1169"/>
    <x v="1169"/>
  </r>
  <r>
    <n v="1170"/>
    <s v="Its A Rib Thing"/>
    <s v="They are sweet, sticky and incredibly addictive. People are left with a huge smile and a full stomach but still ask for more!!!"/>
    <x v="31"/>
    <x v="173"/>
    <x v="2"/>
    <s v="GB"/>
    <s v="GBP"/>
    <n v="1433021171"/>
    <n v="1430429171"/>
    <b v="0"/>
    <n v="2"/>
    <b v="0"/>
    <x v="19"/>
    <n v="0.4"/>
    <n v="50"/>
    <x v="7"/>
    <x v="19"/>
    <x v="1170"/>
    <x v="1170"/>
  </r>
  <r>
    <n v="1171"/>
    <s v="The Mean Green Purple Machine"/>
    <s v="Tulsa's first true biodiesel, alternative energy powered food truck! Oh yeah, and delicious food!"/>
    <x v="31"/>
    <x v="379"/>
    <x v="2"/>
    <s v="US"/>
    <s v="USD"/>
    <n v="1415909927"/>
    <n v="1414351127"/>
    <b v="0"/>
    <n v="1"/>
    <b v="0"/>
    <x v="19"/>
    <n v="0.1"/>
    <n v="25"/>
    <x v="7"/>
    <x v="19"/>
    <x v="1171"/>
    <x v="1171"/>
  </r>
  <r>
    <n v="1172"/>
    <s v="let your dayz take you to the dogs."/>
    <s v="Bringing YOUR favorite dog recipes to the streets."/>
    <x v="7"/>
    <x v="117"/>
    <x v="2"/>
    <s v="US"/>
    <s v="USD"/>
    <n v="1408551752"/>
    <n v="1405959752"/>
    <b v="0"/>
    <n v="0"/>
    <b v="0"/>
    <x v="19"/>
    <n v="0"/>
    <e v="#DIV/0!"/>
    <x v="7"/>
    <x v="19"/>
    <x v="1172"/>
    <x v="1172"/>
  </r>
  <r>
    <n v="1173"/>
    <s v="Notorious P.I.G. Food Truck will bring gangsta food to YOU!!"/>
    <s v="Chef David J Alvarez worked for Guy Fieri &amp; Anthony Bourdain. Chef David wants to bring his food to the Streets &amp; assault your senses!"/>
    <x v="152"/>
    <x v="134"/>
    <x v="2"/>
    <s v="US"/>
    <s v="USD"/>
    <n v="1438576057"/>
    <n v="1435552057"/>
    <b v="0"/>
    <n v="1"/>
    <b v="0"/>
    <x v="19"/>
    <n v="2.4E-2"/>
    <n v="30"/>
    <x v="7"/>
    <x v="19"/>
    <x v="1173"/>
    <x v="1173"/>
  </r>
  <r>
    <n v="1174"/>
    <s v="Give The Black Burro a Stable Stable"/>
    <s v="Help me purchase a parking space to be the Burro's permanant home, I need your help to raise $15,000!"/>
    <x v="36"/>
    <x v="807"/>
    <x v="2"/>
    <s v="US"/>
    <s v="USD"/>
    <n v="1462738327"/>
    <n v="1460146327"/>
    <b v="0"/>
    <n v="19"/>
    <b v="0"/>
    <x v="19"/>
    <n v="5.9066666666666672"/>
    <n v="46.631578947368418"/>
    <x v="7"/>
    <x v="19"/>
    <x v="1174"/>
    <x v="1174"/>
  </r>
  <r>
    <n v="1175"/>
    <s v="Bad To The Cone Food Service ATX"/>
    <s v="&quot;Create-Your-Cone&quot;. Freshly made waffle cones stuffed with your choice of yummy ingredients, or frozen yogurt!"/>
    <x v="22"/>
    <x v="793"/>
    <x v="2"/>
    <s v="US"/>
    <s v="USD"/>
    <n v="1436981339"/>
    <n v="1434389339"/>
    <b v="0"/>
    <n v="9"/>
    <b v="0"/>
    <x v="19"/>
    <n v="2.9250000000000003"/>
    <n v="65"/>
    <x v="7"/>
    <x v="19"/>
    <x v="1175"/>
    <x v="1175"/>
  </r>
  <r>
    <n v="1176"/>
    <s v="Mirlin's Sushi"/>
    <s v="Mirlins Sushi!_x000a_Find us on Facebook!_x000a_(Gives backers a voice, and a direct link to us! No kickstarter disappearing act here!)"/>
    <x v="164"/>
    <x v="115"/>
    <x v="2"/>
    <s v="AU"/>
    <s v="AUD"/>
    <n v="1488805200"/>
    <n v="1484094498"/>
    <b v="0"/>
    <n v="1"/>
    <b v="0"/>
    <x v="19"/>
    <n v="5.7142857142857143E-3"/>
    <n v="10"/>
    <x v="7"/>
    <x v="19"/>
    <x v="1176"/>
    <x v="1176"/>
  </r>
  <r>
    <n v="1177"/>
    <s v="Funnel Cakes come to the UK!"/>
    <s v="Its CRAZY the UK is still in the dark about funnel cakes! We want to convert a trailer and show the country what they've been missing!"/>
    <x v="12"/>
    <x v="117"/>
    <x v="2"/>
    <s v="GB"/>
    <s v="GBP"/>
    <n v="1413388296"/>
    <n v="1410796296"/>
    <b v="0"/>
    <n v="0"/>
    <b v="0"/>
    <x v="19"/>
    <n v="0"/>
    <e v="#DIV/0!"/>
    <x v="7"/>
    <x v="19"/>
    <x v="1177"/>
    <x v="1177"/>
  </r>
  <r>
    <n v="1178"/>
    <s v="Thella's, food, tacos, burritos, health"/>
    <s v="Hi, Thella's is an idea of a local inexpensive burrito truck, where we want take the delicious burritos and tacos to whole new level"/>
    <x v="96"/>
    <x v="139"/>
    <x v="2"/>
    <s v="US"/>
    <s v="USD"/>
    <n v="1408225452"/>
    <n v="1405633452"/>
    <b v="0"/>
    <n v="1"/>
    <b v="0"/>
    <x v="19"/>
    <n v="6.6666666666666671E-3"/>
    <n v="5"/>
    <x v="7"/>
    <x v="19"/>
    <x v="1178"/>
    <x v="1178"/>
  </r>
  <r>
    <n v="1179"/>
    <s v="El Camion Roja"/>
    <s v="Mexican Style Food Truck, run by a Red Seal Chef, in a town with NO MEXICAN FOOD! That is a culinary emergency situation!"/>
    <x v="127"/>
    <x v="667"/>
    <x v="2"/>
    <s v="CA"/>
    <s v="CAD"/>
    <n v="1446052627"/>
    <n v="1443460627"/>
    <b v="0"/>
    <n v="5"/>
    <b v="0"/>
    <x v="19"/>
    <n v="5.3333333333333339"/>
    <n v="640"/>
    <x v="7"/>
    <x v="19"/>
    <x v="1179"/>
    <x v="1179"/>
  </r>
  <r>
    <n v="1180"/>
    <s v="Hogzilla S.O.W. (Squeals On Wheels) A Veteran Owned Company"/>
    <s v="We would like to start a military-themed food truck to serve the Battle Creek/Kalamazoo area."/>
    <x v="63"/>
    <x v="808"/>
    <x v="2"/>
    <s v="US"/>
    <s v="USD"/>
    <n v="1403983314"/>
    <n v="1400786514"/>
    <b v="0"/>
    <n v="85"/>
    <b v="0"/>
    <x v="19"/>
    <n v="11.75"/>
    <n v="69.117647058823536"/>
    <x v="7"/>
    <x v="19"/>
    <x v="1180"/>
    <x v="1180"/>
  </r>
  <r>
    <n v="1181"/>
    <s v="Gringo Loco Tacos Food Truck"/>
    <s v="Bringing the best tacos to the streets of Chicago!"/>
    <x v="63"/>
    <x v="460"/>
    <x v="2"/>
    <s v="US"/>
    <s v="USD"/>
    <n v="1425197321"/>
    <n v="1422605321"/>
    <b v="0"/>
    <n v="3"/>
    <b v="0"/>
    <x v="19"/>
    <n v="8.0000000000000002E-3"/>
    <n v="1.3333333333333333"/>
    <x v="7"/>
    <x v="19"/>
    <x v="1181"/>
    <x v="1181"/>
  </r>
  <r>
    <n v="1182"/>
    <s v="J &amp; D Rolling Smoke BBQ expansion"/>
    <s v="Two  years ago this business was started to help a local non-profit.  We have since expanded and provide jobs in our small community."/>
    <x v="28"/>
    <x v="809"/>
    <x v="2"/>
    <s v="US"/>
    <s v="USD"/>
    <n v="1484239320"/>
    <n v="1482609088"/>
    <b v="0"/>
    <n v="4"/>
    <b v="0"/>
    <x v="19"/>
    <n v="4.2"/>
    <n v="10.5"/>
    <x v="7"/>
    <x v="19"/>
    <x v="1182"/>
    <x v="1182"/>
  </r>
  <r>
    <n v="1183"/>
    <s v="Freshie's Donuts Food Trailer"/>
    <s v="Help Freshie keep her dream alive by pledging to get a donut truck! She will be able to do events as well as cater to the community"/>
    <x v="30"/>
    <x v="173"/>
    <x v="2"/>
    <s v="US"/>
    <s v="USD"/>
    <n v="1478059140"/>
    <n v="1476391223"/>
    <b v="0"/>
    <n v="3"/>
    <b v="0"/>
    <x v="19"/>
    <n v="4"/>
    <n v="33.333333333333336"/>
    <x v="7"/>
    <x v="19"/>
    <x v="1183"/>
    <x v="1183"/>
  </r>
  <r>
    <n v="1184"/>
    <s v="2016/2017 Cyclocross Album"/>
    <s v="This coffee table album is the chronicle of the 2016/2017 cyclocross season, the latest edition of the renowned cyclephotos books."/>
    <x v="29"/>
    <x v="810"/>
    <x v="0"/>
    <s v="GB"/>
    <s v="GBP"/>
    <n v="1486391011"/>
    <n v="1483712611"/>
    <b v="0"/>
    <n v="375"/>
    <b v="1"/>
    <x v="20"/>
    <n v="104.93636363636362"/>
    <n v="61.562666666666665"/>
    <x v="8"/>
    <x v="20"/>
    <x v="1184"/>
    <x v="1184"/>
  </r>
  <r>
    <n v="1185"/>
    <s v="Katrina  Reflections"/>
    <s v="A photo exhibition and book showcasing images and stories of our time in New Orleans, commemorating Katrinaâ€™s ten year anniversary."/>
    <x v="78"/>
    <x v="811"/>
    <x v="0"/>
    <s v="US"/>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x v="51"/>
    <x v="812"/>
    <x v="0"/>
    <s v="GB"/>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x v="222"/>
    <x v="813"/>
    <x v="0"/>
    <s v="US"/>
    <s v="USD"/>
    <n v="1431885600"/>
    <n v="1429133323"/>
    <b v="0"/>
    <n v="70"/>
    <b v="1"/>
    <x v="20"/>
    <n v="104.12571428571428"/>
    <n v="130.15714285714284"/>
    <x v="8"/>
    <x v="20"/>
    <x v="1187"/>
    <x v="1187"/>
  </r>
  <r>
    <n v="1188"/>
    <s v="Because Dance."/>
    <s v="A photobook of young dancers and their inspiring stories, photographed in beautiful and unique locations."/>
    <x v="13"/>
    <x v="728"/>
    <x v="0"/>
    <s v="CA"/>
    <s v="CAD"/>
    <n v="1482943740"/>
    <n v="1481129340"/>
    <b v="0"/>
    <n v="85"/>
    <b v="1"/>
    <x v="20"/>
    <n v="160.54999999999998"/>
    <n v="37.776470588235291"/>
    <x v="8"/>
    <x v="20"/>
    <x v="1188"/>
    <x v="1188"/>
  </r>
  <r>
    <n v="1189"/>
    <s v="Road Ramblers"/>
    <s v="A couple of experienced road trippers setting out for the big one. Six months traveling in a converted bus with a book at the end."/>
    <x v="7"/>
    <x v="814"/>
    <x v="0"/>
    <s v="US"/>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x v="2"/>
    <x v="815"/>
    <x v="0"/>
    <s v="US"/>
    <s v="USD"/>
    <n v="1409500725"/>
    <n v="1406908725"/>
    <b v="0"/>
    <n v="13"/>
    <b v="1"/>
    <x v="20"/>
    <n v="135"/>
    <n v="51.92307692307692"/>
    <x v="8"/>
    <x v="20"/>
    <x v="1190"/>
    <x v="1190"/>
  </r>
  <r>
    <n v="1191"/>
    <s v="Good Morning Japan"/>
    <s v="A photo journal capturing 30 days of sweetness in Kyoto, Tokyo, and more. Join me to see the cutest &amp; prettiest images of Japan :)"/>
    <x v="200"/>
    <x v="816"/>
    <x v="0"/>
    <s v="US"/>
    <s v="USD"/>
    <n v="1458480560"/>
    <n v="1455892160"/>
    <b v="0"/>
    <n v="33"/>
    <b v="1"/>
    <x v="20"/>
    <n v="109.07407407407408"/>
    <n v="89.242424242424249"/>
    <x v="8"/>
    <x v="20"/>
    <x v="1191"/>
    <x v="1191"/>
  </r>
  <r>
    <n v="1192"/>
    <s v="Other Worlds - A Make 100 Project"/>
    <s v="A macro landscape photography art book &amp; limited edition prints. A Make 100 project."/>
    <x v="213"/>
    <x v="817"/>
    <x v="0"/>
    <s v="GB"/>
    <s v="GBP"/>
    <n v="1486814978"/>
    <n v="1484222978"/>
    <b v="0"/>
    <n v="15"/>
    <b v="1"/>
    <x v="20"/>
    <n v="290"/>
    <n v="19.333333333333332"/>
    <x v="8"/>
    <x v="20"/>
    <x v="1192"/>
    <x v="1192"/>
  </r>
  <r>
    <n v="1193"/>
    <s v="KAREN  KUEHN - MAVERICK CAMERA - The Photographs &amp; Stories"/>
    <s v="Images &amp; the stories behind them from a professional photographers 1st 16 years shooting assignments for major magazines &amp; ad agencies."/>
    <x v="223"/>
    <x v="818"/>
    <x v="0"/>
    <s v="US"/>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x v="78"/>
    <x v="819"/>
    <x v="0"/>
    <s v="IE"/>
    <s v="EUR"/>
    <n v="1428493379"/>
    <n v="1425901379"/>
    <b v="0"/>
    <n v="714"/>
    <b v="1"/>
    <x v="20"/>
    <n v="322.24"/>
    <n v="56.414565826330531"/>
    <x v="8"/>
    <x v="20"/>
    <x v="1194"/>
    <x v="1194"/>
  </r>
  <r>
    <n v="1195"/>
    <s v="CALAMITA/Ã€ project"/>
    <s v="CALAMITA/Ã€ is a tool for investigating the contemporary Vajont and the topic of catastrophes in general._x000a_Â«CHE IDDIO CE LA MANDI BUONAÂ»"/>
    <x v="3"/>
    <x v="820"/>
    <x v="0"/>
    <s v="IT"/>
    <s v="EUR"/>
    <n v="1450602000"/>
    <n v="1445415653"/>
    <b v="0"/>
    <n v="170"/>
    <b v="1"/>
    <x v="20"/>
    <n v="135"/>
    <n v="79.411764705882348"/>
    <x v="8"/>
    <x v="20"/>
    <x v="1195"/>
    <x v="1195"/>
  </r>
  <r>
    <n v="1196"/>
    <s v="NAKED IBIZA - A Large Scale Photography Book by Dylan Rosser"/>
    <s v="A book of male nudes photographed on location in Ibiza over the last 4 years."/>
    <x v="107"/>
    <x v="821"/>
    <x v="0"/>
    <s v="GB"/>
    <s v="GBP"/>
    <n v="1450467539"/>
    <n v="1447875539"/>
    <b v="0"/>
    <n v="512"/>
    <b v="1"/>
    <x v="20"/>
    <n v="269.91034482758624"/>
    <n v="76.439453125"/>
    <x v="8"/>
    <x v="20"/>
    <x v="1196"/>
    <x v="1196"/>
  </r>
  <r>
    <n v="1197"/>
    <s v="Brewtography Project: Discovering Colorado Breweries"/>
    <s v="A coffee table book celebrating Colorado brewery culture; exploring the passion and personality of local breweries through photographs."/>
    <x v="36"/>
    <x v="822"/>
    <x v="0"/>
    <s v="US"/>
    <s v="USD"/>
    <n v="1465797540"/>
    <n v="1463155034"/>
    <b v="0"/>
    <n v="314"/>
    <b v="1"/>
    <x v="20"/>
    <n v="253.29333333333332"/>
    <n v="121"/>
    <x v="8"/>
    <x v="20"/>
    <x v="1197"/>
    <x v="1197"/>
  </r>
  <r>
    <n v="1198"/>
    <s v="The White Desert: Wildlife &amp; Antarctica photobook"/>
    <s v="The White Desert is a photo project, documenting the fragility and beauty of the planet, from the Arctic to Antarctic regions!"/>
    <x v="8"/>
    <x v="823"/>
    <x v="0"/>
    <s v="US"/>
    <s v="USD"/>
    <n v="1451530800"/>
    <n v="1448463086"/>
    <b v="0"/>
    <n v="167"/>
    <b v="1"/>
    <x v="20"/>
    <n v="260.59999999999997"/>
    <n v="54.616766467065865"/>
    <x v="8"/>
    <x v="20"/>
    <x v="1198"/>
    <x v="1198"/>
  </r>
  <r>
    <n v="1199"/>
    <s v="The portrait of the forgotten: Syrian refugees in Jordan"/>
    <s v="There are over 627.295 Syrian refugees in Jordan due to the war. Let me tell you some of their stories with the help of a photobook!"/>
    <x v="224"/>
    <x v="824"/>
    <x v="0"/>
    <s v="GB"/>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x v="225"/>
    <x v="825"/>
    <x v="0"/>
    <s v="US"/>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x v="12"/>
    <x v="826"/>
    <x v="0"/>
    <s v="GB"/>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x v="31"/>
    <x v="827"/>
    <x v="0"/>
    <s v="AU"/>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x v="226"/>
    <x v="828"/>
    <x v="0"/>
    <s v="US"/>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x v="93"/>
    <x v="829"/>
    <x v="0"/>
    <s v="US"/>
    <s v="USD"/>
    <n v="1449205200"/>
    <n v="1445363833"/>
    <b v="0"/>
    <n v="57"/>
    <b v="1"/>
    <x v="20"/>
    <n v="102.94615384615385"/>
    <n v="234.78947368421052"/>
    <x v="8"/>
    <x v="20"/>
    <x v="1204"/>
    <x v="1204"/>
  </r>
  <r>
    <n v="1205"/>
    <s v="Afro-Iran:Â The Unknown Minority"/>
    <s v="A photo book by photographer Mahdi Ehsaei depicting the little known minority of Afro-Iranians in South Iran in fascinating portraits."/>
    <x v="93"/>
    <x v="830"/>
    <x v="0"/>
    <s v="DE"/>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x v="42"/>
    <x v="831"/>
    <x v="0"/>
    <s v="AT"/>
    <s v="EUR"/>
    <n v="1489238940"/>
    <n v="1486406253"/>
    <b v="0"/>
    <n v="32"/>
    <b v="1"/>
    <x v="20"/>
    <n v="114.99999999999999"/>
    <n v="32.34375"/>
    <x v="8"/>
    <x v="20"/>
    <x v="1206"/>
    <x v="1206"/>
  </r>
  <r>
    <n v="1207"/>
    <s v="ITALIANA"/>
    <s v="A humanistic photo book about ancestral &amp; post-modern Italy."/>
    <x v="227"/>
    <x v="832"/>
    <x v="0"/>
    <s v="IT"/>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x v="3"/>
    <x v="833"/>
    <x v="0"/>
    <s v="US"/>
    <s v="USD"/>
    <n v="1458835264"/>
    <n v="1456246864"/>
    <b v="0"/>
    <n v="75"/>
    <b v="1"/>
    <x v="20"/>
    <n v="155.29999999999998"/>
    <n v="207.06666666666666"/>
    <x v="8"/>
    <x v="20"/>
    <x v="1208"/>
    <x v="1208"/>
  </r>
  <r>
    <n v="1209"/>
    <s v="Israel: An Inspiring Photographic Journey (Photobook)"/>
    <s v="This 80 page book displays 75 beautiful images of the Holy Land, site descriptions, scripture and thought provoking comments."/>
    <x v="12"/>
    <x v="834"/>
    <x v="0"/>
    <s v="US"/>
    <s v="USD"/>
    <n v="1488053905"/>
    <n v="1485461905"/>
    <b v="0"/>
    <n v="46"/>
    <b v="1"/>
    <x v="20"/>
    <n v="106"/>
    <n v="138.2608695652174"/>
    <x v="8"/>
    <x v="20"/>
    <x v="1209"/>
    <x v="1209"/>
  </r>
  <r>
    <n v="1210"/>
    <s v="Det Andra GÃ¶teborg"/>
    <s v="En fotobok om livet i det enda andra GÃ¶teborg i vÃ¤rlden"/>
    <x v="22"/>
    <x v="835"/>
    <x v="0"/>
    <s v="SE"/>
    <s v="SEK"/>
    <n v="1433106000"/>
    <n v="1431124572"/>
    <b v="0"/>
    <n v="103"/>
    <b v="1"/>
    <x v="20"/>
    <n v="254.31499999999997"/>
    <n v="493.81553398058253"/>
    <x v="8"/>
    <x v="20"/>
    <x v="1210"/>
    <x v="1210"/>
  </r>
  <r>
    <n v="1211"/>
    <s v="500 Views of Japan"/>
    <s v="From 2010 to 2015, I took over 15 000 photos in Japan. Here's 500 of them. Landscape, city view, people and so much more!"/>
    <x v="28"/>
    <x v="836"/>
    <x v="0"/>
    <s v="CA"/>
    <s v="CAD"/>
    <n v="1465505261"/>
    <n v="1464209261"/>
    <b v="0"/>
    <n v="6"/>
    <b v="1"/>
    <x v="20"/>
    <n v="101.1"/>
    <n v="168.5"/>
    <x v="8"/>
    <x v="20"/>
    <x v="1211"/>
    <x v="1211"/>
  </r>
  <r>
    <n v="1212"/>
    <s v="Faces of Yoga: A Coffee Table Photo Book"/>
    <s v="Faces of Yoga is a series of uncomfortable photos of people in strange positions. The photo book will be ready for the holiday season!"/>
    <x v="30"/>
    <x v="594"/>
    <x v="0"/>
    <s v="US"/>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x v="115"/>
    <x v="837"/>
    <x v="0"/>
    <s v="GB"/>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x v="13"/>
    <x v="838"/>
    <x v="0"/>
    <s v="US"/>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x v="10"/>
    <x v="839"/>
    <x v="0"/>
    <s v="US"/>
    <s v="USD"/>
    <n v="1401487756"/>
    <n v="1398895756"/>
    <b v="0"/>
    <n v="549"/>
    <b v="1"/>
    <x v="20"/>
    <n v="786.0802000000001"/>
    <n v="71.592003642987251"/>
    <x v="8"/>
    <x v="20"/>
    <x v="1215"/>
    <x v="1215"/>
  </r>
  <r>
    <n v="1216"/>
    <s v="In Training: a book of Bonsai photographs"/>
    <s v="A fine art photography book taking a new look at the art of bonsai."/>
    <x v="32"/>
    <x v="840"/>
    <x v="0"/>
    <s v="US"/>
    <s v="USD"/>
    <n v="1443826980"/>
    <n v="1441032457"/>
    <b v="0"/>
    <n v="222"/>
    <b v="1"/>
    <x v="20"/>
    <n v="145.70000000000002"/>
    <n v="91.882882882882882"/>
    <x v="8"/>
    <x v="20"/>
    <x v="1216"/>
    <x v="1216"/>
  </r>
  <r>
    <n v="1217"/>
    <s v="Either Limits or Contradictions-A Photo Book in three parts"/>
    <s v="&quot;Either Limits Or Contradictions&quot; is a Photo Book about the pace of life, death and time passing. A Daylight Books Publication."/>
    <x v="228"/>
    <x v="841"/>
    <x v="0"/>
    <s v="US"/>
    <s v="USD"/>
    <n v="1468524340"/>
    <n v="1465932340"/>
    <b v="0"/>
    <n v="183"/>
    <b v="1"/>
    <x v="20"/>
    <n v="102.60000000000001"/>
    <n v="148.57377049180329"/>
    <x v="8"/>
    <x v="20"/>
    <x v="1217"/>
    <x v="1217"/>
  </r>
  <r>
    <n v="1218"/>
    <s v="The Alaska Range"/>
    <s v="The Mountaineers Books and I, Carl Battreall, have teamed up to create the first photography book of the legendary Alaska Range."/>
    <x v="7"/>
    <x v="842"/>
    <x v="0"/>
    <s v="US"/>
    <s v="USD"/>
    <n v="1446346800"/>
    <n v="1443714800"/>
    <b v="0"/>
    <n v="89"/>
    <b v="1"/>
    <x v="20"/>
    <n v="172.27777777777777"/>
    <n v="174.2134831460674"/>
    <x v="8"/>
    <x v="20"/>
    <x v="1218"/>
    <x v="1218"/>
  </r>
  <r>
    <n v="1219"/>
    <s v="The Box"/>
    <s v="The Box is a fine art book of Ron Amato's innovative and seductive photography project."/>
    <x v="229"/>
    <x v="843"/>
    <x v="0"/>
    <s v="US"/>
    <s v="USD"/>
    <n v="1476961513"/>
    <n v="1474369513"/>
    <b v="0"/>
    <n v="253"/>
    <b v="1"/>
    <x v="20"/>
    <n v="159.16819571865443"/>
    <n v="102.86166007905139"/>
    <x v="8"/>
    <x v="20"/>
    <x v="1219"/>
    <x v="1219"/>
  </r>
  <r>
    <n v="1220"/>
    <s v="All The People"/>
    <s v="A beautiful photo art book of portraits and conversations with people that may expand your idea of gender."/>
    <x v="36"/>
    <x v="844"/>
    <x v="0"/>
    <s v="DE"/>
    <s v="EUR"/>
    <n v="1440515112"/>
    <n v="1437923112"/>
    <b v="0"/>
    <n v="140"/>
    <b v="1"/>
    <x v="20"/>
    <n v="103.76666666666668"/>
    <n v="111.17857142857143"/>
    <x v="8"/>
    <x v="20"/>
    <x v="1220"/>
    <x v="1220"/>
  </r>
  <r>
    <n v="1221"/>
    <s v="Oh When The Blues - Oldham Athletic Photography Book"/>
    <s v="Photography book exploring the community of Oldham Athletic Football Club, their relation to the town and the theatre of football."/>
    <x v="41"/>
    <x v="845"/>
    <x v="0"/>
    <s v="GB"/>
    <s v="GBP"/>
    <n v="1480809600"/>
    <n v="1478431488"/>
    <b v="0"/>
    <n v="103"/>
    <b v="1"/>
    <x v="20"/>
    <n v="111.40954545454547"/>
    <n v="23.796213592233013"/>
    <x v="8"/>
    <x v="20"/>
    <x v="1221"/>
    <x v="1221"/>
  </r>
  <r>
    <n v="1222"/>
    <s v="Project Pilgrim"/>
    <s v="Project Pilgrim is my effort to work towards normalizing mental health."/>
    <x v="23"/>
    <x v="846"/>
    <x v="0"/>
    <s v="CA"/>
    <s v="CAD"/>
    <n v="1459483200"/>
    <n v="1456852647"/>
    <b v="0"/>
    <n v="138"/>
    <b v="1"/>
    <x v="20"/>
    <n v="280.375"/>
    <n v="81.268115942028984"/>
    <x v="8"/>
    <x v="20"/>
    <x v="1222"/>
    <x v="1222"/>
  </r>
  <r>
    <n v="1223"/>
    <s v="YOSEMITE PEOPLE"/>
    <s v="A photography book focusing on the people rather than the nature at Yosemite National Park."/>
    <x v="230"/>
    <x v="847"/>
    <x v="0"/>
    <s v="US"/>
    <s v="USD"/>
    <n v="1478754909"/>
    <n v="1476159309"/>
    <b v="0"/>
    <n v="191"/>
    <b v="1"/>
    <x v="20"/>
    <n v="112.10606060606061"/>
    <n v="116.21465968586388"/>
    <x v="8"/>
    <x v="20"/>
    <x v="1223"/>
    <x v="1223"/>
  </r>
  <r>
    <n v="1224"/>
    <s v="&quot;I Dreamed Last Night&quot; Album (Canceled)"/>
    <s v="Modern Celtic influenced CD.  Help me finish what I started before the stroke."/>
    <x v="36"/>
    <x v="848"/>
    <x v="1"/>
    <s v="US"/>
    <s v="USD"/>
    <n v="1402060302"/>
    <n v="1396876302"/>
    <b v="0"/>
    <n v="18"/>
    <b v="0"/>
    <x v="21"/>
    <n v="7.0666666666666673"/>
    <n v="58.888888888888886"/>
    <x v="4"/>
    <x v="21"/>
    <x v="1224"/>
    <x v="1224"/>
  </r>
  <r>
    <n v="1225"/>
    <s v="Cesar Chavez's First Music Album (Canceled)"/>
    <s v="My first music album is a collection of 9 songs honoring Mexico's prolific composer, Jose Alfredo Jimenez with my artistic vision."/>
    <x v="9"/>
    <x v="849"/>
    <x v="1"/>
    <s v="US"/>
    <s v="USD"/>
    <n v="1382478278"/>
    <n v="1377294278"/>
    <b v="0"/>
    <n v="3"/>
    <b v="0"/>
    <x v="21"/>
    <n v="4.3999999999999995"/>
    <n v="44"/>
    <x v="4"/>
    <x v="21"/>
    <x v="1225"/>
    <x v="1225"/>
  </r>
  <r>
    <n v="1226"/>
    <s v="Pavlo is Filming  a PBS Concert Special (Canceled)"/>
    <s v="Pavlo will be independently filming his second full length PBS Special and DVD in May with director George Veras"/>
    <x v="63"/>
    <x v="850"/>
    <x v="1"/>
    <s v="US"/>
    <s v="USD"/>
    <n v="1398042000"/>
    <n v="1395089981"/>
    <b v="0"/>
    <n v="40"/>
    <b v="0"/>
    <x v="21"/>
    <n v="3.8739999999999997"/>
    <n v="48.424999999999997"/>
    <x v="4"/>
    <x v="21"/>
    <x v="1226"/>
    <x v="1226"/>
  </r>
  <r>
    <n v="1227"/>
    <s v="Beast of the Beats VIII Webster Hall, NY (Nov 6-9 2014)"/>
    <s v="After winning the iStandard Phoenix Producer Showcase (6/25/14)  I have been invited to Beast of the Beats VIII in New York Nov. 6-9"/>
    <x v="13"/>
    <x v="117"/>
    <x v="1"/>
    <s v="US"/>
    <s v="USD"/>
    <n v="1407394800"/>
    <n v="1404770616"/>
    <b v="0"/>
    <n v="0"/>
    <b v="0"/>
    <x v="21"/>
    <n v="0"/>
    <e v="#DIV/0!"/>
    <x v="4"/>
    <x v="21"/>
    <x v="1227"/>
    <x v="1227"/>
  </r>
  <r>
    <n v="1228"/>
    <s v="World artist Kat Maguire's debut CD entitled &quot;Gypsy&quot;"/>
    <s v="Kat is partnering with Kickstarter to raise the funds to complete her first solo World music CD &quot;Gypsy&quot;!"/>
    <x v="10"/>
    <x v="159"/>
    <x v="1"/>
    <s v="US"/>
    <s v="USD"/>
    <n v="1317231008"/>
    <n v="1312047008"/>
    <b v="0"/>
    <n v="24"/>
    <b v="0"/>
    <x v="21"/>
    <n v="29.299999999999997"/>
    <n v="61.041666666666664"/>
    <x v="4"/>
    <x v="21"/>
    <x v="1228"/>
    <x v="1228"/>
  </r>
  <r>
    <n v="1229"/>
    <s v="Agni Varsha - opera by Vanraj Bhatia - world premiere"/>
    <s v="Bollywood composer Vanraj Bhatia, age 86, has written an opera based on a myth from the epic Mahabhatata. Presented in Queens May 11&amp;12"/>
    <x v="181"/>
    <x v="379"/>
    <x v="1"/>
    <s v="US"/>
    <s v="USD"/>
    <n v="1334592000"/>
    <n v="1331982127"/>
    <b v="0"/>
    <n v="1"/>
    <b v="0"/>
    <x v="21"/>
    <n v="0.90909090909090906"/>
    <n v="25"/>
    <x v="4"/>
    <x v="21"/>
    <x v="1229"/>
    <x v="1229"/>
  </r>
  <r>
    <n v="1230"/>
    <s v="A Tribute to DC Talk:  Live Concert &amp; DVD (Canceled)"/>
    <s v="It has been close to a decade since DC Talk began their &quot;Intermission&quot;.  It is time for A Live Concert Tribute &amp; DVD Movie!"/>
    <x v="69"/>
    <x v="117"/>
    <x v="1"/>
    <s v="US"/>
    <s v="USD"/>
    <n v="1298589630"/>
    <n v="1295997630"/>
    <b v="0"/>
    <n v="0"/>
    <b v="0"/>
    <x v="21"/>
    <n v="0"/>
    <e v="#DIV/0!"/>
    <x v="4"/>
    <x v="21"/>
    <x v="1230"/>
    <x v="1230"/>
  </r>
  <r>
    <n v="1231"/>
    <s v="Villapalooza - Little Village Music Festival (Canceled)"/>
    <s v="a non-profit, free, all-day, all-ages music &amp; arts festival dedicated to promoting non-violent spaces for community engagement"/>
    <x v="10"/>
    <x v="117"/>
    <x v="1"/>
    <s v="US"/>
    <s v="USD"/>
    <n v="1440723600"/>
    <n v="1436394968"/>
    <b v="0"/>
    <n v="0"/>
    <b v="0"/>
    <x v="21"/>
    <n v="0"/>
    <e v="#DIV/0!"/>
    <x v="4"/>
    <x v="21"/>
    <x v="1231"/>
    <x v="1231"/>
  </r>
  <r>
    <n v="1232"/>
    <s v="A very effective CD-Book for the Bilingual Pre-Kinder Class!"/>
    <s v="CD-Book w/ 26 original songs + illustrations + activities that WORK developing full literacy skills (language &amp; math) of preschoolers."/>
    <x v="10"/>
    <x v="130"/>
    <x v="1"/>
    <s v="US"/>
    <s v="USD"/>
    <n v="1381090870"/>
    <n v="1377030070"/>
    <b v="0"/>
    <n v="1"/>
    <b v="0"/>
    <x v="21"/>
    <n v="0.8"/>
    <n v="40"/>
    <x v="4"/>
    <x v="21"/>
    <x v="1232"/>
    <x v="1232"/>
  </r>
  <r>
    <n v="1233"/>
    <s v="Shakulute (Shakuhachi mouthpiece for Alto Flute) (Canceled)"/>
    <s v="A Shakulute mouthpiece will allow me to play my silver alto flute vertically  like my Japanese shakuhachis but with Western fingerings."/>
    <x v="28"/>
    <x v="851"/>
    <x v="1"/>
    <s v="US"/>
    <s v="USD"/>
    <n v="1329864374"/>
    <n v="1328049974"/>
    <b v="0"/>
    <n v="6"/>
    <b v="0"/>
    <x v="21"/>
    <n v="11.600000000000001"/>
    <n v="19.333333333333332"/>
    <x v="4"/>
    <x v="21"/>
    <x v="1233"/>
    <x v="1233"/>
  </r>
  <r>
    <n v="1234"/>
    <s v="Lionstar International Tour 2015 (Canceled)"/>
    <s v="We have been offered shows all over the world, to reach places and people with our music, for the experience of just doing it!"/>
    <x v="63"/>
    <x v="117"/>
    <x v="1"/>
    <s v="GB"/>
    <s v="GBP"/>
    <n v="1422903342"/>
    <n v="1420311342"/>
    <b v="0"/>
    <n v="0"/>
    <b v="0"/>
    <x v="21"/>
    <n v="0"/>
    <e v="#DIV/0!"/>
    <x v="4"/>
    <x v="21"/>
    <x v="1234"/>
    <x v="1234"/>
  </r>
  <r>
    <n v="1235"/>
    <s v="Afternoon of Shakuhachi and Koto Music - CD Project"/>
    <s v="We plan to make studio recordings for a CD that highlights six new works composed for our Shakuhachi and Koto Music concert series."/>
    <x v="231"/>
    <x v="852"/>
    <x v="1"/>
    <s v="US"/>
    <s v="USD"/>
    <n v="1387077299"/>
    <n v="1383621299"/>
    <b v="0"/>
    <n v="6"/>
    <b v="0"/>
    <x v="21"/>
    <n v="2.7873639500929119"/>
    <n v="35"/>
    <x v="4"/>
    <x v="21"/>
    <x v="1235"/>
    <x v="1235"/>
  </r>
  <r>
    <n v="1236"/>
    <s v="&quot;Volando&quot; CD Release (Canceled)"/>
    <s v="Raising money to give the musicians their due."/>
    <x v="30"/>
    <x v="117"/>
    <x v="1"/>
    <s v="US"/>
    <s v="USD"/>
    <n v="1343491200"/>
    <n v="1342801164"/>
    <b v="0"/>
    <n v="0"/>
    <b v="0"/>
    <x v="21"/>
    <n v="0"/>
    <e v="#DIV/0!"/>
    <x v="4"/>
    <x v="21"/>
    <x v="1236"/>
    <x v="1236"/>
  </r>
  <r>
    <n v="1237"/>
    <s v="John Grover touches the world (Canceled)"/>
    <s v="We have the songs, concept, need to add songs and mix/package for shows in Hawaii, book dates outside of Maui and advance his message"/>
    <x v="31"/>
    <x v="117"/>
    <x v="1"/>
    <s v="US"/>
    <s v="USD"/>
    <n v="1345790865"/>
    <n v="1344062865"/>
    <b v="0"/>
    <n v="0"/>
    <b v="0"/>
    <x v="21"/>
    <n v="0"/>
    <e v="#DIV/0!"/>
    <x v="4"/>
    <x v="21"/>
    <x v="1237"/>
    <x v="1237"/>
  </r>
  <r>
    <n v="1238"/>
    <s v="Life Music-Healing through Song (Canceled)"/>
    <s v="The purpose of the album is to pull from many differenet genres but to express life circumstances to reach everyday people through song"/>
    <x v="28"/>
    <x v="853"/>
    <x v="1"/>
    <s v="US"/>
    <s v="USD"/>
    <n v="1312641536"/>
    <n v="1310049536"/>
    <b v="0"/>
    <n v="3"/>
    <b v="0"/>
    <x v="21"/>
    <n v="17.8"/>
    <n v="59.333333333333336"/>
    <x v="4"/>
    <x v="21"/>
    <x v="1238"/>
    <x v="1238"/>
  </r>
  <r>
    <n v="1239"/>
    <s v="Help Calmenco! finance new CD and Tour (Canceled)"/>
    <s v="Please consider helping us with our new CD and Riverdance Tour"/>
    <x v="30"/>
    <x v="117"/>
    <x v="1"/>
    <s v="US"/>
    <s v="USD"/>
    <n v="1325804767"/>
    <n v="1323212767"/>
    <b v="0"/>
    <n v="0"/>
    <b v="0"/>
    <x v="21"/>
    <n v="0"/>
    <e v="#DIV/0!"/>
    <x v="4"/>
    <x v="21"/>
    <x v="1239"/>
    <x v="1239"/>
  </r>
  <r>
    <n v="1240"/>
    <s v="Message of Peace, Love &amp; Unity (Canceled)"/>
    <s v="Sharing positive vibes of Peace, Love &amp; Unity with the World through conscious Reggae Music!"/>
    <x v="6"/>
    <x v="854"/>
    <x v="1"/>
    <s v="US"/>
    <s v="USD"/>
    <n v="1373665860"/>
    <n v="1368579457"/>
    <b v="0"/>
    <n v="8"/>
    <b v="0"/>
    <x v="21"/>
    <n v="3.0124999999999997"/>
    <n v="30.125"/>
    <x v="4"/>
    <x v="21"/>
    <x v="1240"/>
    <x v="1240"/>
  </r>
  <r>
    <n v="1241"/>
    <s v="Create The World's Music Shack for students! (education!)"/>
    <s v="We are non-profit founders creating a forest retreat for the inner city students to record\learn music in an inspirational sanctuary."/>
    <x v="10"/>
    <x v="855"/>
    <x v="1"/>
    <s v="US"/>
    <s v="USD"/>
    <n v="1414994340"/>
    <n v="1413057980"/>
    <b v="0"/>
    <n v="34"/>
    <b v="0"/>
    <x v="21"/>
    <n v="50.739999999999995"/>
    <n v="74.617647058823536"/>
    <x v="4"/>
    <x v="21"/>
    <x v="1241"/>
    <x v="1241"/>
  </r>
  <r>
    <n v="1242"/>
    <s v="Add your voice to Cellphonia 9/11 (Canceled)"/>
    <s v="Cellphonia 9/11 (http://cellphonia.org/911/) is one of the performance pieces in the Music After marathon concert on 9.11.11"/>
    <x v="232"/>
    <x v="139"/>
    <x v="1"/>
    <s v="US"/>
    <s v="USD"/>
    <n v="1315747080"/>
    <n v="1314417502"/>
    <b v="0"/>
    <n v="1"/>
    <b v="0"/>
    <x v="21"/>
    <n v="0.54884742041712409"/>
    <n v="5"/>
    <x v="4"/>
    <x v="21"/>
    <x v="1242"/>
    <x v="1242"/>
  </r>
  <r>
    <n v="1243"/>
    <s v="Letâ€™s Keep the San Jose Mexican Heritage Festival Alive!"/>
    <s v="California's premier Latino cultural festival - music, theatre, film, workshops, visual arts, cuisine and more!"/>
    <x v="14"/>
    <x v="856"/>
    <x v="1"/>
    <s v="US"/>
    <s v="USD"/>
    <n v="1310158800"/>
    <n v="1304888771"/>
    <b v="0"/>
    <n v="38"/>
    <b v="0"/>
    <x v="21"/>
    <n v="14.091666666666667"/>
    <n v="44.5"/>
    <x v="4"/>
    <x v="21"/>
    <x v="1243"/>
    <x v="1243"/>
  </r>
  <r>
    <n v="1244"/>
    <s v="Theatrum Mundi releasing debut album &quot;Eyes of the Realm.&quot;"/>
    <s v="THEATRUM MUNDI releases DEBUT ALBUM! Pre-order &quot;The Eyes of the Realm&quot; and help make it happen!"/>
    <x v="13"/>
    <x v="857"/>
    <x v="0"/>
    <s v="US"/>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x v="13"/>
    <x v="858"/>
    <x v="0"/>
    <s v="US"/>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x v="13"/>
    <x v="859"/>
    <x v="0"/>
    <s v="US"/>
    <s v="USD"/>
    <n v="1323136949"/>
    <n v="1319245349"/>
    <b v="1"/>
    <n v="31"/>
    <b v="1"/>
    <x v="11"/>
    <n v="117"/>
    <n v="75.483870967741936"/>
    <x v="4"/>
    <x v="11"/>
    <x v="1246"/>
    <x v="1246"/>
  </r>
  <r>
    <n v="1247"/>
    <s v="BRAIN DEAD to record debut EP with SLAYER producer!"/>
    <s v="BRAIN DEAD is going to record their debut EP and they need your help, Bozos!"/>
    <x v="8"/>
    <x v="860"/>
    <x v="0"/>
    <s v="US"/>
    <s v="USD"/>
    <n v="1367823655"/>
    <n v="1365231655"/>
    <b v="1"/>
    <n v="50"/>
    <b v="1"/>
    <x v="11"/>
    <n v="122.14285714285715"/>
    <n v="85.5"/>
    <x v="4"/>
    <x v="11"/>
    <x v="1247"/>
    <x v="1247"/>
  </r>
  <r>
    <n v="1248"/>
    <s v="The Vandies // Full length album!"/>
    <s v="The Vandies make pop rock in glorious Portland, Oregon. Help us fund our first full length album!"/>
    <x v="30"/>
    <x v="861"/>
    <x v="0"/>
    <s v="US"/>
    <s v="USD"/>
    <n v="1402642740"/>
    <n v="1399563953"/>
    <b v="1"/>
    <n v="59"/>
    <b v="1"/>
    <x v="11"/>
    <n v="151.63999999999999"/>
    <n v="64.254237288135599"/>
    <x v="4"/>
    <x v="11"/>
    <x v="1248"/>
    <x v="1248"/>
  </r>
  <r>
    <n v="1249"/>
    <s v="Matt Stansberry &amp; The Romance - Debut EP"/>
    <s v="&quot;Let's Brighten It Up&quot; will be a seven song EP of originals heavily inspired by music from the 50s and 60s"/>
    <x v="10"/>
    <x v="862"/>
    <x v="0"/>
    <s v="US"/>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x v="11"/>
    <x v="863"/>
    <x v="0"/>
    <s v="US"/>
    <s v="USD"/>
    <n v="1410017131"/>
    <n v="1406129131"/>
    <b v="1"/>
    <n v="508"/>
    <b v="1"/>
    <x v="11"/>
    <n v="200.15333333333331"/>
    <n v="118.2007874015748"/>
    <x v="4"/>
    <x v="11"/>
    <x v="1250"/>
    <x v="1250"/>
  </r>
  <r>
    <n v="1251"/>
    <s v="Jack Oblivian Harlan t Bobo Limes european tour"/>
    <s v="A tour of europe with 3 memphis artist, Jack Oblivian, Harlan T Bobo and Shawn Cripps."/>
    <x v="12"/>
    <x v="864"/>
    <x v="0"/>
    <s v="US"/>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x v="8"/>
    <x v="865"/>
    <x v="0"/>
    <s v="US"/>
    <s v="USD"/>
    <n v="1382658169"/>
    <n v="1380238969"/>
    <b v="1"/>
    <n v="141"/>
    <b v="1"/>
    <x v="11"/>
    <n v="137.65714285714284"/>
    <n v="34.170212765957444"/>
    <x v="4"/>
    <x v="11"/>
    <x v="1252"/>
    <x v="1252"/>
  </r>
  <r>
    <n v="1253"/>
    <s v="Suburban Legends: New Album"/>
    <s v="Suburban Legends are working on the most important album EVER, but they are in need of your help and about 10 bucks... probably more!"/>
    <x v="185"/>
    <x v="866"/>
    <x v="0"/>
    <s v="US"/>
    <s v="USD"/>
    <n v="1409770107"/>
    <n v="1407178107"/>
    <b v="1"/>
    <n v="711"/>
    <b v="1"/>
    <x v="11"/>
    <n v="303833.2"/>
    <n v="42.73322081575246"/>
    <x v="4"/>
    <x v="11"/>
    <x v="1253"/>
    <x v="1253"/>
  </r>
  <r>
    <n v="1254"/>
    <s v="Album4"/>
    <s v="Fresh off the heels of, &quot;Let the Waves Come in Threes,&quot; (#6 National Folk Chart) we're making a new record. Huge thanks for your help!"/>
    <x v="233"/>
    <x v="867"/>
    <x v="0"/>
    <s v="US"/>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x v="9"/>
    <x v="868"/>
    <x v="0"/>
    <s v="US"/>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x v="11"/>
    <x v="869"/>
    <x v="0"/>
    <s v="US"/>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x v="62"/>
    <x v="870"/>
    <x v="0"/>
    <s v="US"/>
    <s v="USD"/>
    <n v="1301792590"/>
    <n v="1297562590"/>
    <b v="1"/>
    <n v="176"/>
    <b v="1"/>
    <x v="11"/>
    <n v="294.72727272727275"/>
    <n v="92.102272727272734"/>
    <x v="4"/>
    <x v="11"/>
    <x v="1257"/>
    <x v="1257"/>
  </r>
  <r>
    <n v="1258"/>
    <s v="Mustard Plug New Record!"/>
    <s v="Mustard Plug needs help funding their new record.  Please help the Grand Rapids, MI band put out their 7th record!"/>
    <x v="14"/>
    <x v="871"/>
    <x v="0"/>
    <s v="US"/>
    <s v="USD"/>
    <n v="1377960012"/>
    <n v="1375368012"/>
    <b v="1"/>
    <n v="670"/>
    <b v="1"/>
    <x v="11"/>
    <n v="213.14633333333336"/>
    <n v="38.175462686567165"/>
    <x v="4"/>
    <x v="11"/>
    <x v="1258"/>
    <x v="1258"/>
  </r>
  <r>
    <n v="1259"/>
    <s v="Help Falling From One complete their CD!!!"/>
    <s v="Falling From One is currently in the studio recording their first CD and they need your help!"/>
    <x v="30"/>
    <x v="872"/>
    <x v="0"/>
    <s v="US"/>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x v="126"/>
    <x v="873"/>
    <x v="0"/>
    <s v="US"/>
    <s v="USD"/>
    <n v="1393445620"/>
    <n v="1390853620"/>
    <b v="1"/>
    <n v="74"/>
    <b v="1"/>
    <x v="11"/>
    <n v="113.66666666666667"/>
    <n v="50.689189189189186"/>
    <x v="4"/>
    <x v="11"/>
    <x v="1260"/>
    <x v="1260"/>
  </r>
  <r>
    <n v="1261"/>
    <s v="The Puget EP's Vinyl Release"/>
    <s v="We just recorded a stellar EP and we're trying to put it out on vinyl.  Can you help these punx out?"/>
    <x v="13"/>
    <x v="874"/>
    <x v="0"/>
    <s v="US"/>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x v="115"/>
    <x v="875"/>
    <x v="0"/>
    <s v="CA"/>
    <s v="CAD"/>
    <n v="1392574692"/>
    <n v="1389982692"/>
    <b v="1"/>
    <n v="105"/>
    <b v="1"/>
    <x v="11"/>
    <n v="125.41538461538462"/>
    <n v="77.638095238095232"/>
    <x v="4"/>
    <x v="11"/>
    <x v="1262"/>
    <x v="1262"/>
  </r>
  <r>
    <n v="1263"/>
    <s v="New Tropic Bombs EP ~ &quot;Return to Bomber Bay&quot;"/>
    <s v="A fresh batch of chaos from Toledo, Ohio's reggae-rockers, Tropic Bombs!"/>
    <x v="15"/>
    <x v="137"/>
    <x v="0"/>
    <s v="US"/>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x v="81"/>
    <x v="876"/>
    <x v="0"/>
    <s v="US"/>
    <s v="USD"/>
    <n v="1383062083"/>
    <n v="1380556483"/>
    <b v="1"/>
    <n v="34"/>
    <b v="1"/>
    <x v="11"/>
    <n v="166.46153846153845"/>
    <n v="31.823529411764707"/>
    <x v="4"/>
    <x v="11"/>
    <x v="1264"/>
    <x v="1264"/>
  </r>
  <r>
    <n v="1265"/>
    <s v="The Five One [NEW ALBUM] RED BLUE GREEN GOLD"/>
    <s v="Our [NEW ALBUM]  is 95% complete, what we need now is the funds to be able to tour and promote it nationwide. Better Than The Beatles Not Quite Disney"/>
    <x v="8"/>
    <x v="877"/>
    <x v="0"/>
    <s v="US"/>
    <s v="USD"/>
    <n v="1291131815"/>
    <n v="1287071015"/>
    <b v="1"/>
    <n v="66"/>
    <b v="1"/>
    <x v="11"/>
    <n v="119.14771428571429"/>
    <n v="63.184393939393942"/>
    <x v="4"/>
    <x v="11"/>
    <x v="1265"/>
    <x v="1265"/>
  </r>
  <r>
    <n v="1266"/>
    <s v="Sensory Station's First EP"/>
    <s v="We are looking to record our first EP produced by Aaron Harris (ISIS/Palms) at Studio West."/>
    <x v="196"/>
    <x v="878"/>
    <x v="0"/>
    <s v="US"/>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x v="29"/>
    <x v="879"/>
    <x v="0"/>
    <s v="US"/>
    <s v="USD"/>
    <n v="1374674558"/>
    <n v="1372082558"/>
    <b v="1"/>
    <n v="159"/>
    <b v="1"/>
    <x v="11"/>
    <n v="101.8"/>
    <n v="140.85534591194968"/>
    <x v="4"/>
    <x v="11"/>
    <x v="1267"/>
    <x v="1267"/>
  </r>
  <r>
    <n v="1268"/>
    <s v="Full Devil Jacket 2nd Album Release"/>
    <s v="Full Devil Jacket Is releasing their first record in over 12 yrs and we want you to be a part of it!"/>
    <x v="14"/>
    <x v="704"/>
    <x v="0"/>
    <s v="US"/>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x v="234"/>
    <x v="880"/>
    <x v="0"/>
    <s v="US"/>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x v="3"/>
    <x v="881"/>
    <x v="0"/>
    <s v="US"/>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x v="51"/>
    <x v="882"/>
    <x v="0"/>
    <s v="US"/>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x v="10"/>
    <x v="883"/>
    <x v="0"/>
    <s v="US"/>
    <s v="USD"/>
    <n v="1276574400"/>
    <n v="1270576379"/>
    <b v="1"/>
    <n v="28"/>
    <b v="1"/>
    <x v="11"/>
    <n v="106"/>
    <n v="189.28571428571428"/>
    <x v="4"/>
    <x v="11"/>
    <x v="1272"/>
    <x v="1272"/>
  </r>
  <r>
    <n v="1273"/>
    <s v="Run Coyote &quot;Youth Haunts&quot; - Vinyl LP and CD"/>
    <s v="Run Coyote is raising funds to produce their debut album - &quot;Youth Haunts&quot; - on vinyl LP and CD"/>
    <x v="23"/>
    <x v="884"/>
    <x v="0"/>
    <s v="CA"/>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x v="31"/>
    <x v="885"/>
    <x v="0"/>
    <s v="US"/>
    <s v="USD"/>
    <n v="1346344425"/>
    <n v="1343320425"/>
    <b v="1"/>
    <n v="467"/>
    <b v="1"/>
    <x v="11"/>
    <n v="154.97535999999999"/>
    <n v="82.963254817987149"/>
    <x v="4"/>
    <x v="11"/>
    <x v="1274"/>
    <x v="1274"/>
  </r>
  <r>
    <n v="1275"/>
    <s v="BLOODGOOD's 1st Studio Album in 22 Years!"/>
    <s v="ONLY A FEW HOURS LEFT TO GET YOUR ADVANCE COPY OF &quot;DANGEROUSLY CLOSE&quot; and to check out our other cool rewards!"/>
    <x v="36"/>
    <x v="886"/>
    <x v="0"/>
    <s v="US"/>
    <s v="USD"/>
    <n v="1375908587"/>
    <n v="1372884587"/>
    <b v="1"/>
    <n v="389"/>
    <b v="1"/>
    <x v="11"/>
    <n v="162.14066666666668"/>
    <n v="62.522107969151669"/>
    <x v="4"/>
    <x v="11"/>
    <x v="1275"/>
    <x v="1275"/>
  </r>
  <r>
    <n v="1276"/>
    <s v="MR. DREAM GOES TO JAIL"/>
    <s v="Sponsor this Brooklyn punk band's debut seven-inch, MR. DREAM GOES TO JAIL."/>
    <x v="9"/>
    <x v="887"/>
    <x v="0"/>
    <s v="US"/>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x v="36"/>
    <x v="888"/>
    <x v="0"/>
    <s v="US"/>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x v="115"/>
    <x v="889"/>
    <x v="0"/>
    <s v="US"/>
    <s v="USD"/>
    <n v="1403661600"/>
    <n v="1401196766"/>
    <b v="1"/>
    <n v="190"/>
    <b v="1"/>
    <x v="11"/>
    <n v="154.93846153846152"/>
    <n v="53.005263157894738"/>
    <x v="4"/>
    <x v="11"/>
    <x v="1278"/>
    <x v="1278"/>
  </r>
  <r>
    <n v="1279"/>
    <s v="Making the Next Traveling Suitcase Album"/>
    <s v="The Traveling Suitcase is a 3-piece rock outfit from Oshkosh, WI. We have released 2 albums since 2010 and we are ready to record!"/>
    <x v="235"/>
    <x v="890"/>
    <x v="0"/>
    <s v="US"/>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x v="36"/>
    <x v="891"/>
    <x v="0"/>
    <s v="US"/>
    <s v="USD"/>
    <n v="1299003054"/>
    <n v="1291227054"/>
    <b v="1"/>
    <n v="130"/>
    <b v="1"/>
    <x v="11"/>
    <n v="110.91186666666665"/>
    <n v="127.97523076923076"/>
    <x v="4"/>
    <x v="11"/>
    <x v="1280"/>
    <x v="1280"/>
  </r>
  <r>
    <n v="1281"/>
    <s v="&quot;Laser Beretta&quot;"/>
    <s v="Cure for the Common pulls the trigger on their 2nd full-length LP, &quot;Laser Beretta,&quot; printed on high-quality 15 gram polycarbonate CDs"/>
    <x v="39"/>
    <x v="892"/>
    <x v="0"/>
    <s v="US"/>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x v="36"/>
    <x v="893"/>
    <x v="0"/>
    <s v="US"/>
    <s v="USD"/>
    <n v="1386565140"/>
    <n v="1383909855"/>
    <b v="1"/>
    <n v="274"/>
    <b v="1"/>
    <x v="11"/>
    <n v="123.61333333333333"/>
    <n v="67.671532846715323"/>
    <x v="4"/>
    <x v="11"/>
    <x v="1282"/>
    <x v="1282"/>
  </r>
  <r>
    <n v="1283"/>
    <s v="Sketching In Stereo 3rd Album!"/>
    <s v="Our 3rd album is halfway complete, but we need your help to record, mix and master the final product!"/>
    <x v="28"/>
    <x v="894"/>
    <x v="0"/>
    <s v="US"/>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x v="13"/>
    <x v="895"/>
    <x v="0"/>
    <s v="US"/>
    <s v="USD"/>
    <n v="1483203540"/>
    <n v="1481175482"/>
    <b v="0"/>
    <n v="31"/>
    <b v="1"/>
    <x v="6"/>
    <n v="101"/>
    <n v="65.161290322580641"/>
    <x v="1"/>
    <x v="6"/>
    <x v="1284"/>
    <x v="1284"/>
  </r>
  <r>
    <n v="1285"/>
    <s v="We just keep going"/>
    <s v="The world premiere of hysterically funny and heartbreaking story about family, unconditional love and facing the unfaceable"/>
    <x v="13"/>
    <x v="896"/>
    <x v="0"/>
    <s v="GB"/>
    <s v="GBP"/>
    <n v="1434808775"/>
    <n v="1433512775"/>
    <b v="0"/>
    <n v="63"/>
    <b v="1"/>
    <x v="6"/>
    <n v="101.64999999999999"/>
    <n v="32.269841269841272"/>
    <x v="1"/>
    <x v="6"/>
    <x v="1285"/>
    <x v="1285"/>
  </r>
  <r>
    <n v="1286"/>
    <s v="The Diary of a Nobody"/>
    <s v="A touring production of FRED's modern adaptation of the classic Victorian comic novel, reaching out to new audiences."/>
    <x v="15"/>
    <x v="897"/>
    <x v="0"/>
    <s v="GB"/>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x v="49"/>
    <x v="898"/>
    <x v="0"/>
    <s v="GB"/>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x v="23"/>
    <x v="899"/>
    <x v="0"/>
    <s v="US"/>
    <s v="USD"/>
    <n v="1470801600"/>
    <n v="1468122163"/>
    <b v="0"/>
    <n v="61"/>
    <b v="1"/>
    <x v="6"/>
    <n v="100.44999999999999"/>
    <n v="65.868852459016395"/>
    <x v="1"/>
    <x v="6"/>
    <x v="1288"/>
    <x v="1288"/>
  </r>
  <r>
    <n v="1289"/>
    <s v="No Brains for Dinner"/>
    <s v="A chilling original Edwardian Comedy of errors and foolishness made for the Patrick Henry College stage."/>
    <x v="15"/>
    <x v="367"/>
    <x v="0"/>
    <s v="US"/>
    <s v="USD"/>
    <n v="1483499645"/>
    <n v="1480907645"/>
    <b v="0"/>
    <n v="52"/>
    <b v="1"/>
    <x v="6"/>
    <n v="125.06666666666666"/>
    <n v="36.07692307692308"/>
    <x v="1"/>
    <x v="6"/>
    <x v="1289"/>
    <x v="1289"/>
  </r>
  <r>
    <n v="1290"/>
    <s v="I Died... I Came Back, ... Whatever"/>
    <s v="Sometimes your Heart has to STOP for your Life to START."/>
    <x v="8"/>
    <x v="900"/>
    <x v="0"/>
    <s v="US"/>
    <s v="USD"/>
    <n v="1429772340"/>
    <n v="1427121931"/>
    <b v="0"/>
    <n v="86"/>
    <b v="1"/>
    <x v="6"/>
    <n v="108.57142857142857"/>
    <n v="44.186046511627907"/>
    <x v="1"/>
    <x v="6"/>
    <x v="1290"/>
    <x v="1290"/>
  </r>
  <r>
    <n v="1291"/>
    <s v="Enso Theatre Ensemble's &quot;Pride &amp; Prejudice&quot;"/>
    <s v="Perception. Impulse. Love. The Enso Theatre Ensemble presents Jane Austen's &quot;Pride &amp; Prejudice&quot; like you've never seen it before."/>
    <x v="9"/>
    <x v="901"/>
    <x v="0"/>
    <s v="US"/>
    <s v="USD"/>
    <n v="1428390000"/>
    <n v="1425224391"/>
    <b v="0"/>
    <n v="42"/>
    <b v="1"/>
    <x v="6"/>
    <n v="145.70000000000002"/>
    <n v="104.07142857142857"/>
    <x v="1"/>
    <x v="6"/>
    <x v="1291"/>
    <x v="1291"/>
  </r>
  <r>
    <n v="1292"/>
    <s v="Season Scandinavia"/>
    <s v="Empty Deck presents the most exciting unknown contemporary Scandinavian plays in co-production with The Other Room Theatre, Cardiff."/>
    <x v="180"/>
    <x v="902"/>
    <x v="0"/>
    <s v="GB"/>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x v="36"/>
    <x v="903"/>
    <x v="0"/>
    <s v="US"/>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x v="2"/>
    <x v="904"/>
    <x v="0"/>
    <s v="GB"/>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x v="30"/>
    <x v="905"/>
    <x v="0"/>
    <s v="GB"/>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x v="16"/>
    <x v="647"/>
    <x v="0"/>
    <s v="GB"/>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x v="22"/>
    <x v="906"/>
    <x v="0"/>
    <s v="US"/>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x v="13"/>
    <x v="907"/>
    <x v="0"/>
    <s v="GB"/>
    <s v="GBP"/>
    <n v="1461860432"/>
    <n v="1459268432"/>
    <b v="0"/>
    <n v="33"/>
    <b v="1"/>
    <x v="6"/>
    <n v="104.65"/>
    <n v="63.424242424242422"/>
    <x v="1"/>
    <x v="6"/>
    <x v="1298"/>
    <x v="1298"/>
  </r>
  <r>
    <n v="1299"/>
    <s v="The (out)Siders Project"/>
    <s v="A new work inspired by the classic novel and created by Dallas teens under the direction of professional artists."/>
    <x v="8"/>
    <x v="908"/>
    <x v="0"/>
    <s v="US"/>
    <s v="USD"/>
    <n v="1436902359"/>
    <n v="1434310359"/>
    <b v="0"/>
    <n v="32"/>
    <b v="1"/>
    <x v="6"/>
    <n v="124"/>
    <n v="135.625"/>
    <x v="1"/>
    <x v="6"/>
    <x v="1299"/>
    <x v="1299"/>
  </r>
  <r>
    <n v="1300"/>
    <s v="Before The Lights Go Up"/>
    <s v="What would you do with the time ticking and the pressure building to make a choice?! Find out what happens in this hilarious new play!!"/>
    <x v="9"/>
    <x v="909"/>
    <x v="0"/>
    <s v="US"/>
    <s v="USD"/>
    <n v="1464807420"/>
    <n v="1461427938"/>
    <b v="0"/>
    <n v="24"/>
    <b v="1"/>
    <x v="6"/>
    <n v="135"/>
    <n v="168.75"/>
    <x v="1"/>
    <x v="6"/>
    <x v="1300"/>
    <x v="1300"/>
  </r>
  <r>
    <n v="1301"/>
    <s v="the dreamer examines his pillow"/>
    <s v="The Attic Theater Company presents John Patrick Shanley's THE DREAMER EXAMINES HIS PILLOW, the first official revival since 1986"/>
    <x v="13"/>
    <x v="910"/>
    <x v="0"/>
    <s v="US"/>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x v="30"/>
    <x v="911"/>
    <x v="0"/>
    <s v="US"/>
    <s v="USD"/>
    <n v="1480559011"/>
    <n v="1477963411"/>
    <b v="0"/>
    <n v="50"/>
    <b v="1"/>
    <x v="6"/>
    <n v="100"/>
    <n v="50"/>
    <x v="1"/>
    <x v="6"/>
    <x v="1302"/>
    <x v="1302"/>
  </r>
  <r>
    <n v="1303"/>
    <s v="Forward Arena Theatre Company: Summer Season"/>
    <s v="Groundbreaking queer theatre."/>
    <x v="8"/>
    <x v="912"/>
    <x v="0"/>
    <s v="GB"/>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x v="79"/>
    <x v="913"/>
    <x v="1"/>
    <s v="GB"/>
    <s v="GBP"/>
    <n v="1489376405"/>
    <n v="1484196005"/>
    <b v="0"/>
    <n v="104"/>
    <b v="0"/>
    <x v="8"/>
    <n v="39.627499999999998"/>
    <n v="152.41346153846155"/>
    <x v="2"/>
    <x v="8"/>
    <x v="1304"/>
    <x v="1304"/>
  </r>
  <r>
    <n v="1305"/>
    <s v="Instantly Call for Help with Wearable SOS Ring - Mangos Ring"/>
    <s v="Instantly alert and show friends and family where you are during an assault or an emergency with a ring that fits on your finger"/>
    <x v="11"/>
    <x v="914"/>
    <x v="1"/>
    <s v="US"/>
    <s v="USD"/>
    <n v="1469122200"/>
    <n v="1466611108"/>
    <b v="0"/>
    <n v="86"/>
    <b v="0"/>
    <x v="8"/>
    <n v="25.976666666666663"/>
    <n v="90.616279069767444"/>
    <x v="2"/>
    <x v="8"/>
    <x v="1305"/>
    <x v="1305"/>
  </r>
  <r>
    <n v="1306"/>
    <s v="BUHEL Sunglasses &amp; headphones with bone conduction &amp; more"/>
    <s v="Buhel SOUNDglassâ„¢SG05 Sunglasses &amp; headphones with BCTâ„¢ (Bone Conduction), high impact lenses (Z87.1+) &amp; exclusive patented technology"/>
    <x v="74"/>
    <x v="915"/>
    <x v="1"/>
    <s v="US"/>
    <s v="USD"/>
    <n v="1417690734"/>
    <n v="1415098734"/>
    <b v="0"/>
    <n v="356"/>
    <b v="0"/>
    <x v="8"/>
    <n v="65.24636363636364"/>
    <n v="201.60393258426967"/>
    <x v="2"/>
    <x v="8"/>
    <x v="1306"/>
    <x v="1306"/>
  </r>
  <r>
    <n v="1307"/>
    <s v="VR Card - Customized Virtual Reality Viewer (Canceled)"/>
    <s v="Get VR to Everyone with Mailable, Ready to Use Viewers"/>
    <x v="63"/>
    <x v="916"/>
    <x v="1"/>
    <s v="US"/>
    <s v="USD"/>
    <n v="1455710679"/>
    <n v="1453118679"/>
    <b v="0"/>
    <n v="45"/>
    <b v="0"/>
    <x v="8"/>
    <n v="11.514000000000001"/>
    <n v="127.93333333333334"/>
    <x v="2"/>
    <x v="8"/>
    <x v="1307"/>
    <x v="1307"/>
  </r>
  <r>
    <n v="1308"/>
    <s v="Boost Band: Wristband Phone Charger (Canceled)"/>
    <s v="Boost Band, a wristband that charges any device"/>
    <x v="3"/>
    <x v="917"/>
    <x v="1"/>
    <s v="US"/>
    <s v="USD"/>
    <n v="1475937812"/>
    <n v="1472481812"/>
    <b v="0"/>
    <n v="38"/>
    <b v="0"/>
    <x v="8"/>
    <n v="11.360000000000001"/>
    <n v="29.894736842105264"/>
    <x v="2"/>
    <x v="8"/>
    <x v="1308"/>
    <x v="1308"/>
  </r>
  <r>
    <n v="1309"/>
    <s v="CORE : Roam (Canceled)"/>
    <s v="Wicked fun and built for excitement, CORE is the safest and most versatile speaker you've ever worn."/>
    <x v="236"/>
    <x v="918"/>
    <x v="1"/>
    <s v="US"/>
    <s v="USD"/>
    <n v="1444943468"/>
    <n v="1441919468"/>
    <b v="0"/>
    <n v="35"/>
    <b v="0"/>
    <x v="8"/>
    <n v="111.99130434782609"/>
    <n v="367.97142857142859"/>
    <x v="2"/>
    <x v="8"/>
    <x v="1309"/>
    <x v="1309"/>
  </r>
  <r>
    <n v="1310"/>
    <s v="k5-jkt.by kiger (Canceled)"/>
    <s v="An essential hoodie that holds all sized smart phones and keep your headphone wires tangle free."/>
    <x v="22"/>
    <x v="109"/>
    <x v="1"/>
    <s v="US"/>
    <s v="USD"/>
    <n v="1471622450"/>
    <n v="1467734450"/>
    <b v="0"/>
    <n v="24"/>
    <b v="0"/>
    <x v="8"/>
    <n v="15.5"/>
    <n v="129.16666666666666"/>
    <x v="2"/>
    <x v="8"/>
    <x v="1310"/>
    <x v="1310"/>
  </r>
  <r>
    <n v="1311"/>
    <s v="Aladdin Lucid Dreaming Stimulator (Canceled)"/>
    <s v="Control Dreams: Design Adventures, Improve Waking Performance, Explore Spirituality, Recall Dreams and Awaken Refreshed with Aladdin."/>
    <x v="65"/>
    <x v="919"/>
    <x v="1"/>
    <s v="US"/>
    <s v="USD"/>
    <n v="1480536919"/>
    <n v="1477509319"/>
    <b v="0"/>
    <n v="100"/>
    <b v="0"/>
    <x v="8"/>
    <n v="32.027999999999999"/>
    <n v="800.7"/>
    <x v="2"/>
    <x v="8"/>
    <x v="1311"/>
    <x v="1311"/>
  </r>
  <r>
    <n v="1312"/>
    <s v="GoSolo Hat for GoPro (Canceled)"/>
    <s v="People loved the original Black and Gray GoSolo hats and asked for more. So we received sample for 3 more colors!"/>
    <x v="210"/>
    <x v="920"/>
    <x v="1"/>
    <s v="US"/>
    <s v="USD"/>
    <n v="1429375922"/>
    <n v="1426783922"/>
    <b v="0"/>
    <n v="1"/>
    <b v="0"/>
    <x v="8"/>
    <n v="0.60869565217391308"/>
    <n v="28"/>
    <x v="2"/>
    <x v="8"/>
    <x v="1312"/>
    <x v="1312"/>
  </r>
  <r>
    <n v="1313"/>
    <s v="Serenity: The World's First Intelligent Bag Guardian."/>
    <s v="Clip on owner recognition for any bag with 100db+ deterrence of others from opening or moving it. Plus forget-me-not notifications."/>
    <x v="79"/>
    <x v="921"/>
    <x v="1"/>
    <s v="US"/>
    <s v="USD"/>
    <n v="1457024514"/>
    <n v="1454432514"/>
    <b v="0"/>
    <n v="122"/>
    <b v="0"/>
    <x v="8"/>
    <n v="31.114999999999998"/>
    <n v="102.01639344262296"/>
    <x v="2"/>
    <x v="8"/>
    <x v="1313"/>
    <x v="1313"/>
  </r>
  <r>
    <n v="1314"/>
    <s v="CulBox - Open Source Smart Watch for Arduino (Canceled)"/>
    <s v="CulBox is an Open Source wrist watch for Arduino with built in Bluetooth and bunch of Hi-Tech sensors and tons of features for Makers"/>
    <x v="237"/>
    <x v="922"/>
    <x v="1"/>
    <s v="US"/>
    <s v="USD"/>
    <n v="1477065860"/>
    <n v="1471881860"/>
    <b v="0"/>
    <n v="11"/>
    <b v="0"/>
    <x v="8"/>
    <n v="1.1266666666666667"/>
    <n v="184.36363636363637"/>
    <x v="2"/>
    <x v="8"/>
    <x v="1314"/>
    <x v="1314"/>
  </r>
  <r>
    <n v="1315"/>
    <s v="World's First Amphibious Heart Rate &amp; Fitness Wearable"/>
    <s v="Zoom will happen - THANK YOU! Received outside funding due amazing early success!"/>
    <x v="57"/>
    <x v="923"/>
    <x v="1"/>
    <s v="US"/>
    <s v="USD"/>
    <n v="1446771600"/>
    <n v="1443700648"/>
    <b v="0"/>
    <n v="248"/>
    <b v="0"/>
    <x v="8"/>
    <n v="40.404000000000003"/>
    <n v="162.91935483870967"/>
    <x v="2"/>
    <x v="8"/>
    <x v="1315"/>
    <x v="1315"/>
  </r>
  <r>
    <n v="1316"/>
    <s v="Future Belt (Canceled)"/>
    <s v="Future Belt comes in just 3 sizes, but yet, is designed to fit waists ranging from 25-55 inches. No batteries, no gimmicks."/>
    <x v="96"/>
    <x v="116"/>
    <x v="1"/>
    <s v="US"/>
    <s v="USD"/>
    <n v="1456700709"/>
    <n v="1453676709"/>
    <b v="0"/>
    <n v="1"/>
    <b v="0"/>
    <x v="8"/>
    <n v="1.3333333333333333E-3"/>
    <n v="1"/>
    <x v="2"/>
    <x v="8"/>
    <x v="1316"/>
    <x v="1316"/>
  </r>
  <r>
    <n v="1317"/>
    <s v="Lorem ipsum dolor sit amet, consectetuer adipiscing elit. Ae"/>
    <s v="Lorem ipsum dolor sit amet, consectetuer adipiscing elit. Aenean commodo ligula eget dolor. Aenean massa. Cum sociis natoque penatibus."/>
    <x v="61"/>
    <x v="924"/>
    <x v="1"/>
    <s v="DK"/>
    <s v="DKK"/>
    <n v="1469109600"/>
    <n v="1464586746"/>
    <b v="0"/>
    <n v="19"/>
    <b v="0"/>
    <x v="8"/>
    <n v="5.7334999999999994"/>
    <n v="603.52631578947364"/>
    <x v="2"/>
    <x v="8"/>
    <x v="1317"/>
    <x v="1317"/>
  </r>
  <r>
    <n v="1318"/>
    <s v="Lucky Tag: A Smart Dog Wearable That Cares (Canceled)"/>
    <s v="Your Dog's Best Friend._x000a_Revolutionize the way you care about your pups and brings you peace of mind."/>
    <x v="79"/>
    <x v="925"/>
    <x v="1"/>
    <s v="US"/>
    <s v="USD"/>
    <n v="1420938172"/>
    <n v="1418346172"/>
    <b v="0"/>
    <n v="135"/>
    <b v="0"/>
    <x v="8"/>
    <n v="15.324999999999999"/>
    <n v="45.407407407407405"/>
    <x v="2"/>
    <x v="8"/>
    <x v="1318"/>
    <x v="1318"/>
  </r>
  <r>
    <n v="1319"/>
    <s v="Pixel Shades by R A V E Z (Canceled)"/>
    <s v="Stand out at festivals, get people talking and support our latest campaign to augment your style with the latest LED technology."/>
    <x v="238"/>
    <x v="926"/>
    <x v="1"/>
    <s v="GB"/>
    <s v="GBP"/>
    <n v="1405094400"/>
    <n v="1403810965"/>
    <b v="0"/>
    <n v="9"/>
    <b v="0"/>
    <x v="8"/>
    <n v="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x v="57"/>
    <x v="927"/>
    <x v="1"/>
    <s v="NL"/>
    <s v="EUR"/>
    <n v="1483138800"/>
    <n v="1480610046"/>
    <b v="0"/>
    <n v="3"/>
    <b v="0"/>
    <x v="8"/>
    <n v="0.503"/>
    <n v="167.66666666666666"/>
    <x v="2"/>
    <x v="8"/>
    <x v="1320"/>
    <x v="1320"/>
  </r>
  <r>
    <n v="1321"/>
    <s v="Fashion Forward Headphones &amp; Membership Platform (Canceled)"/>
    <s v="Experience true sound quality and a membership platform that puts you in control of future headphones, features, design and prices."/>
    <x v="239"/>
    <x v="928"/>
    <x v="1"/>
    <s v="SE"/>
    <s v="SEK"/>
    <n v="1482515937"/>
    <n v="1479923937"/>
    <b v="0"/>
    <n v="7"/>
    <b v="0"/>
    <x v="8"/>
    <n v="1.3028138528138529"/>
    <n v="859.85714285714289"/>
    <x v="2"/>
    <x v="8"/>
    <x v="1321"/>
    <x v="1321"/>
  </r>
  <r>
    <n v="1322"/>
    <s v="Invisible Reins - Let your children roam free (Canceled)"/>
    <s v="Invisible Reins - A Bluetooth innovation that links your child to your smart phone via an app. A safe zone can be set from 1-30 metres."/>
    <x v="19"/>
    <x v="437"/>
    <x v="1"/>
    <s v="GB"/>
    <s v="GBP"/>
    <n v="1432223125"/>
    <n v="1429631125"/>
    <b v="0"/>
    <n v="4"/>
    <b v="0"/>
    <x v="8"/>
    <n v="0.30285714285714288"/>
    <n v="26.5"/>
    <x v="2"/>
    <x v="8"/>
    <x v="1322"/>
    <x v="1322"/>
  </r>
  <r>
    <n v="1323"/>
    <s v="PIGGYBACK Earbuds Designed for Sharing! (Canceled)"/>
    <s v="High quality earbuds with a built-in splitter. Share with more than one friend. Music, movies, conversations. Any audio, any device!"/>
    <x v="36"/>
    <x v="929"/>
    <x v="1"/>
    <s v="US"/>
    <s v="USD"/>
    <n v="1461653700"/>
    <n v="1458665146"/>
    <b v="0"/>
    <n v="44"/>
    <b v="0"/>
    <x v="8"/>
    <n v="8.8800000000000008"/>
    <n v="30.272727272727273"/>
    <x v="2"/>
    <x v="8"/>
    <x v="1323"/>
    <x v="1323"/>
  </r>
  <r>
    <n v="1324"/>
    <s v="Sunclipse Shadow â€¢ It's your skin, protect it (Canceled)"/>
    <s v="Monitor your actual UV exposure in real time and get notified when it's time to get out of the sun or when to reapply your sunscreen"/>
    <x v="63"/>
    <x v="930"/>
    <x v="1"/>
    <s v="US"/>
    <s v="USD"/>
    <n v="1476371552"/>
    <n v="1473779552"/>
    <b v="0"/>
    <n v="90"/>
    <b v="0"/>
    <x v="8"/>
    <n v="9.84"/>
    <n v="54.666666666666664"/>
    <x v="2"/>
    <x v="8"/>
    <x v="1324"/>
    <x v="1324"/>
  </r>
  <r>
    <n v="1325"/>
    <s v="Solar PowerCap USB Cell Phone Charging Hats (Canceled)"/>
    <s v="The PowerCap is a device able to charge most mobile devices, and contains a battery for situations when the sun just isn't enough."/>
    <x v="22"/>
    <x v="931"/>
    <x v="1"/>
    <s v="US"/>
    <s v="USD"/>
    <n v="1483063435"/>
    <n v="1480471435"/>
    <b v="0"/>
    <n v="8"/>
    <b v="0"/>
    <x v="8"/>
    <n v="2.4299999999999997"/>
    <n v="60.75"/>
    <x v="2"/>
    <x v="8"/>
    <x v="1325"/>
    <x v="1325"/>
  </r>
  <r>
    <n v="1326"/>
    <s v="Fitness, Boxing and Sports Wearable Sensor Technology"/>
    <s v="StrikeTec will revolutionize both the boxing scene and fitness industry by allowing you to track the progress of hand speed and force."/>
    <x v="57"/>
    <x v="932"/>
    <x v="1"/>
    <s v="US"/>
    <s v="USD"/>
    <n v="1421348428"/>
    <n v="1417460428"/>
    <b v="0"/>
    <n v="11"/>
    <b v="0"/>
    <x v="8"/>
    <n v="1.1299999999999999"/>
    <n v="102.72727272727273"/>
    <x v="2"/>
    <x v="8"/>
    <x v="1326"/>
    <x v="1326"/>
  </r>
  <r>
    <n v="1327"/>
    <s v="CyClip - The Handlebar Adapter for Apple Watch (Canceled)"/>
    <s v="CyClip is a way to mount the Apple Watch to your handlebars; ideal for navigation, notifications, and music control on the fly."/>
    <x v="240"/>
    <x v="933"/>
    <x v="1"/>
    <s v="US"/>
    <s v="USD"/>
    <n v="1432916235"/>
    <n v="1430324235"/>
    <b v="0"/>
    <n v="41"/>
    <b v="0"/>
    <x v="8"/>
    <n v="3.5520833333333335"/>
    <n v="41.585365853658537"/>
    <x v="2"/>
    <x v="8"/>
    <x v="1327"/>
    <x v="1327"/>
  </r>
  <r>
    <n v="1328"/>
    <s v="Hydrate Edge | Hydration Monitoring Wearable (Canceled)"/>
    <s v="Hydrate Edge is the first wearable that provides real-time, continuous hydration feedback. This is the new hydration gold standard."/>
    <x v="96"/>
    <x v="934"/>
    <x v="1"/>
    <s v="US"/>
    <s v="USD"/>
    <n v="1476458734"/>
    <n v="1472570734"/>
    <b v="0"/>
    <n v="15"/>
    <b v="0"/>
    <x v="8"/>
    <n v="2.3306666666666667"/>
    <n v="116.53333333333333"/>
    <x v="2"/>
    <x v="8"/>
    <x v="1328"/>
    <x v="1328"/>
  </r>
  <r>
    <n v="1329"/>
    <s v="Xtnd: Use your cell phone, tablet, or camera hands free"/>
    <s v="Xtnd is a hands free multifunctional device for your tablet, cell phone, &amp; camera. It's also a convenient backpack for storage."/>
    <x v="63"/>
    <x v="935"/>
    <x v="1"/>
    <s v="US"/>
    <s v="USD"/>
    <n v="1417501145"/>
    <n v="1414041545"/>
    <b v="0"/>
    <n v="9"/>
    <b v="0"/>
    <x v="8"/>
    <n v="0.81600000000000006"/>
    <n v="45.333333333333336"/>
    <x v="2"/>
    <x v="8"/>
    <x v="1329"/>
    <x v="1329"/>
  </r>
  <r>
    <n v="1330"/>
    <s v="The 3G Smartwatch for Kids that Encourages Outdoor Play"/>
    <s v="Outdoor play is essential. Wanderwatch helps to make it fun and safe! Fun for kids, great for parents. Time to Play!"/>
    <x v="19"/>
    <x v="936"/>
    <x v="1"/>
    <s v="US"/>
    <s v="USD"/>
    <n v="1467432000"/>
    <n v="1464763109"/>
    <b v="0"/>
    <n v="50"/>
    <b v="0"/>
    <x v="8"/>
    <n v="22.494285714285713"/>
    <n v="157.46"/>
    <x v="2"/>
    <x v="8"/>
    <x v="1330"/>
    <x v="1330"/>
  </r>
  <r>
    <n v="1331"/>
    <s v="WORLD'S BEST BATTERY BACKUP: EXO WEARABLE POWER! (Canceled)"/>
    <s v="The World's First Wearable Battery Backup - wireless, modular, flexible, and ultra-lightweight! Click, charge, go!!!"/>
    <x v="65"/>
    <x v="937"/>
    <x v="1"/>
    <s v="US"/>
    <s v="USD"/>
    <n v="1471435554"/>
    <n v="1468843554"/>
    <b v="0"/>
    <n v="34"/>
    <b v="0"/>
    <x v="8"/>
    <n v="1.3668"/>
    <n v="100.5"/>
    <x v="2"/>
    <x v="8"/>
    <x v="1331"/>
    <x v="1331"/>
  </r>
  <r>
    <n v="1332"/>
    <s v="Belt with Legs Invention (Canceled)"/>
    <s v="Long bus queue and no seats around? This light weight seating device can be worn anywhere and at anytime! Belt that converts into seat."/>
    <x v="241"/>
    <x v="117"/>
    <x v="1"/>
    <s v="CH"/>
    <s v="CHF"/>
    <n v="1485480408"/>
    <n v="1482888408"/>
    <b v="0"/>
    <n v="0"/>
    <b v="0"/>
    <x v="8"/>
    <n v="0"/>
    <e v="#DIV/0!"/>
    <x v="2"/>
    <x v="8"/>
    <x v="1332"/>
    <x v="1332"/>
  </r>
  <r>
    <n v="1333"/>
    <s v="Bio Hazard Suit for Everyman (Canceled)"/>
    <s v="Im in the process of creating a biohazard suit that can be worn like an extra layer, unlike these bulky units that are currently in use"/>
    <x v="30"/>
    <x v="117"/>
    <x v="1"/>
    <s v="AU"/>
    <s v="AUD"/>
    <n v="1405478025"/>
    <n v="1402886025"/>
    <b v="0"/>
    <n v="0"/>
    <b v="0"/>
    <x v="8"/>
    <n v="0"/>
    <e v="#DIV/0!"/>
    <x v="2"/>
    <x v="8"/>
    <x v="1333"/>
    <x v="1333"/>
  </r>
  <r>
    <n v="1334"/>
    <s v="My TUSK â„¢ (Telephone Utility Support Kit!) (Canceled)"/>
    <s v="A wearable device that allows you to dock and operate your phone hands-free anywhere and everywhere!"/>
    <x v="242"/>
    <x v="938"/>
    <x v="1"/>
    <s v="US"/>
    <s v="USD"/>
    <n v="1457721287"/>
    <n v="1455129287"/>
    <b v="0"/>
    <n v="276"/>
    <b v="0"/>
    <x v="8"/>
    <n v="10.754135338345865"/>
    <n v="51.822463768115945"/>
    <x v="2"/>
    <x v="8"/>
    <x v="1334"/>
    <x v="1334"/>
  </r>
  <r>
    <n v="1335"/>
    <s v="UB Fit (Canceled)"/>
    <s v="Dial up your performance with UB Fit: 1st wearable resistance technology that allows you to tone muscles while doing a cardio workout"/>
    <x v="31"/>
    <x v="939"/>
    <x v="1"/>
    <s v="US"/>
    <s v="USD"/>
    <n v="1449354502"/>
    <n v="1446762502"/>
    <b v="0"/>
    <n v="16"/>
    <b v="0"/>
    <x v="8"/>
    <n v="19.759999999999998"/>
    <n v="308.75"/>
    <x v="2"/>
    <x v="8"/>
    <x v="1335"/>
    <x v="1335"/>
  </r>
  <r>
    <n v="1336"/>
    <s v="Jumpy, The World First Edutainment Smartwatch For Kids"/>
    <s v="JUMPY, a cool smart watch with open platform SDK brings limitless edutainment to kids' wrist and encourages parent-child interaction."/>
    <x v="57"/>
    <x v="940"/>
    <x v="1"/>
    <s v="US"/>
    <s v="USD"/>
    <n v="1418849028"/>
    <n v="1415825028"/>
    <b v="0"/>
    <n v="224"/>
    <b v="0"/>
    <x v="8"/>
    <n v="84.946999999999989"/>
    <n v="379.22767857142856"/>
    <x v="2"/>
    <x v="8"/>
    <x v="1336"/>
    <x v="1336"/>
  </r>
  <r>
    <n v="1337"/>
    <s v="Ripple: World's Most Dependable Safety Device (Canceled)"/>
    <s v="Discreet safety device connects you to a dedicated 24/7 monitoring team, keeping you safe anywhere in the United States"/>
    <x v="63"/>
    <x v="941"/>
    <x v="1"/>
    <s v="US"/>
    <s v="USD"/>
    <n v="1488549079"/>
    <n v="1485957079"/>
    <b v="0"/>
    <n v="140"/>
    <b v="0"/>
    <x v="8"/>
    <n v="49.381999999999998"/>
    <n v="176.36428571428573"/>
    <x v="2"/>
    <x v="8"/>
    <x v="1337"/>
    <x v="1337"/>
  </r>
  <r>
    <n v="1338"/>
    <s v="A New Case In Town | HAND Liberation | HANDL (Canceled)"/>
    <s v="HandL makes your phone feel like an organic extension of your hand. Elastic and brace system supports your device with just two fingers"/>
    <x v="11"/>
    <x v="942"/>
    <x v="1"/>
    <s v="US"/>
    <s v="USD"/>
    <n v="1438543033"/>
    <n v="1435951033"/>
    <b v="0"/>
    <n v="15"/>
    <b v="0"/>
    <x v="8"/>
    <n v="3.3033333333333332"/>
    <n v="66.066666666666663"/>
    <x v="2"/>
    <x v="8"/>
    <x v="1338"/>
    <x v="1338"/>
  </r>
  <r>
    <n v="1339"/>
    <s v="Linkoo (Canceled)"/>
    <s v="World's Smallest customizable Phone &amp; GPS Watch for kids !"/>
    <x v="63"/>
    <x v="943"/>
    <x v="1"/>
    <s v="US"/>
    <s v="USD"/>
    <n v="1418056315"/>
    <n v="1414164715"/>
    <b v="0"/>
    <n v="37"/>
    <b v="0"/>
    <x v="8"/>
    <n v="6.6339999999999995"/>
    <n v="89.648648648648646"/>
    <x v="2"/>
    <x v="8"/>
    <x v="1339"/>
    <x v="1339"/>
  </r>
  <r>
    <n v="1340"/>
    <s v="Glass Designs (Canceled)"/>
    <s v="I would like to make nicer, more stylish looking frames for the Google Glass using 3D printing technology."/>
    <x v="243"/>
    <x v="117"/>
    <x v="1"/>
    <s v="US"/>
    <s v="USD"/>
    <n v="1408112253"/>
    <n v="1405520253"/>
    <b v="0"/>
    <n v="0"/>
    <b v="0"/>
    <x v="8"/>
    <n v="0"/>
    <e v="#DIV/0!"/>
    <x v="2"/>
    <x v="8"/>
    <x v="1340"/>
    <x v="1340"/>
  </r>
  <r>
    <n v="1341"/>
    <s v="BRILLAR: World's First Kids' Smart Wearable Companion."/>
    <s v="BRILLAR: Your Kids Ultimate Wearable Companion. Educates, Rewards, Entertains, Calls, Motivates, Messages + Tracks Location &amp; Steps."/>
    <x v="31"/>
    <x v="944"/>
    <x v="1"/>
    <s v="GB"/>
    <s v="GBP"/>
    <n v="1475333917"/>
    <n v="1472569117"/>
    <b v="0"/>
    <n v="46"/>
    <b v="0"/>
    <x v="8"/>
    <n v="70.36"/>
    <n v="382.39130434782606"/>
    <x v="2"/>
    <x v="8"/>
    <x v="1341"/>
    <x v="1341"/>
  </r>
  <r>
    <n v="1342"/>
    <s v="Vuzion: An Actual Overlaid Heads Up Display Wearable"/>
    <s v="Method50 aims to prototype a revolutionary true heads up display to create a new way of living in, playing in, and viewing the world."/>
    <x v="63"/>
    <x v="173"/>
    <x v="1"/>
    <s v="US"/>
    <s v="USD"/>
    <n v="1437161739"/>
    <n v="1434569739"/>
    <b v="0"/>
    <n v="1"/>
    <b v="0"/>
    <x v="8"/>
    <n v="0.2"/>
    <n v="100"/>
    <x v="2"/>
    <x v="8"/>
    <x v="1342"/>
    <x v="1342"/>
  </r>
  <r>
    <n v="1343"/>
    <s v="Sleepman: The First Sleep Enhancement &amp; Fatigue Alert Device"/>
    <s v="Sleepman is a bio-signal monitoring wristwatch featuring smart alarm with the unique sleep enhancement and fatigue detection options!"/>
    <x v="63"/>
    <x v="945"/>
    <x v="1"/>
    <s v="US"/>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x v="15"/>
    <x v="946"/>
    <x v="0"/>
    <s v="CA"/>
    <s v="CAD"/>
    <n v="1467313039"/>
    <n v="1464807439"/>
    <b v="0"/>
    <n v="139"/>
    <b v="1"/>
    <x v="9"/>
    <n v="377.73333333333335"/>
    <n v="40.762589928057551"/>
    <x v="3"/>
    <x v="9"/>
    <x v="1344"/>
    <x v="1344"/>
  </r>
  <r>
    <n v="1345"/>
    <s v="Tell the World - My journey from Islam to Christianity"/>
    <s v="Peacefully taking you through my journey of being raised as a Muslim then becoming Christian, and sharing the truths I unveiled."/>
    <x v="43"/>
    <x v="672"/>
    <x v="0"/>
    <s v="US"/>
    <s v="USD"/>
    <n v="1405366359"/>
    <n v="1402342359"/>
    <b v="0"/>
    <n v="7"/>
    <b v="1"/>
    <x v="9"/>
    <n v="125"/>
    <n v="53.571428571428569"/>
    <x v="3"/>
    <x v="9"/>
    <x v="1345"/>
    <x v="1345"/>
  </r>
  <r>
    <n v="1346"/>
    <s v="Anthology of Stories from LGBT Nepal"/>
    <s v="An anthology of nonfiction stories written by Nepal's Lesbian, Gay, Bisexual, and Transgender (LGBT) community."/>
    <x v="244"/>
    <x v="947"/>
    <x v="0"/>
    <s v="US"/>
    <s v="USD"/>
    <n v="1372297751"/>
    <n v="1369705751"/>
    <b v="0"/>
    <n v="149"/>
    <b v="1"/>
    <x v="9"/>
    <n v="147.32653061224491"/>
    <n v="48.449664429530202"/>
    <x v="3"/>
    <x v="9"/>
    <x v="1346"/>
    <x v="1346"/>
  </r>
  <r>
    <n v="1347"/>
    <s v="Sharing the secrets of profitable specialty food marketing!"/>
    <s v="Must raise $2,500+ to republish &amp; spread the word about a guide Oprah's Magazine calls &quot;a go-to book for any start-up food company.&quot;"/>
    <x v="30"/>
    <x v="948"/>
    <x v="0"/>
    <s v="US"/>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x v="245"/>
    <x v="949"/>
    <x v="0"/>
    <s v="US"/>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x v="10"/>
    <x v="950"/>
    <x v="0"/>
    <s v="CA"/>
    <s v="CAD"/>
    <n v="1450249140"/>
    <n v="1447055935"/>
    <b v="0"/>
    <n v="172"/>
    <b v="1"/>
    <x v="9"/>
    <n v="204.2"/>
    <n v="59.360465116279073"/>
    <x v="3"/>
    <x v="9"/>
    <x v="1349"/>
    <x v="1349"/>
  </r>
  <r>
    <n v="1350"/>
    <s v="House of Dunbar-The Rise and Fall of a Scottish Noble Family"/>
    <s v="Illustrated historical book of impregnable Dunbar Castle and rise and fall of its powerful Scottish Earls of Dunbar from 1072-1435AD"/>
    <x v="10"/>
    <x v="951"/>
    <x v="0"/>
    <s v="US"/>
    <s v="USD"/>
    <n v="1451089134"/>
    <n v="1448497134"/>
    <b v="0"/>
    <n v="78"/>
    <b v="1"/>
    <x v="9"/>
    <n v="104.05"/>
    <n v="66.698717948717942"/>
    <x v="3"/>
    <x v="9"/>
    <x v="1350"/>
    <x v="1350"/>
  </r>
  <r>
    <n v="1351"/>
    <s v="Purpose: Your Journey To Find Meaning"/>
    <s v="Discover your purpose, live a more fulfilling life, leave a positive footprint on society."/>
    <x v="22"/>
    <x v="952"/>
    <x v="0"/>
    <s v="US"/>
    <s v="USD"/>
    <n v="1455299144"/>
    <n v="1452707144"/>
    <b v="0"/>
    <n v="120"/>
    <b v="1"/>
    <x v="9"/>
    <n v="101.265"/>
    <n v="168.77500000000001"/>
    <x v="3"/>
    <x v="9"/>
    <x v="1351"/>
    <x v="1351"/>
  </r>
  <r>
    <n v="1352"/>
    <s v="Will's SmileBook Project"/>
    <s v="An important book, based on research, to make you and your learners smile again. Better smile sheets, better feedback, better learning!"/>
    <x v="3"/>
    <x v="953"/>
    <x v="0"/>
    <s v="US"/>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x v="28"/>
    <x v="954"/>
    <x v="0"/>
    <s v="US"/>
    <s v="USD"/>
    <n v="1362960000"/>
    <n v="1359946188"/>
    <b v="0"/>
    <n v="42"/>
    <b v="1"/>
    <x v="9"/>
    <n v="133.6"/>
    <n v="31.80952380952381"/>
    <x v="3"/>
    <x v="9"/>
    <x v="1353"/>
    <x v="1353"/>
  </r>
  <r>
    <n v="1354"/>
    <s v="We Beat Leukaemia: my family's journey with childhood cancer"/>
    <s v="Raising awareness of childhood cancer by publishing my diary of Andrew's diagnosis and his journey to remission 1235 days later."/>
    <x v="38"/>
    <x v="955"/>
    <x v="0"/>
    <s v="GB"/>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x v="30"/>
    <x v="956"/>
    <x v="0"/>
    <s v="GB"/>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x v="104"/>
    <x v="957"/>
    <x v="0"/>
    <s v="US"/>
    <s v="USD"/>
    <n v="1372985760"/>
    <n v="1370393760"/>
    <b v="0"/>
    <n v="87"/>
    <b v="1"/>
    <x v="9"/>
    <n v="182.81058823529412"/>
    <n v="71.443218390804603"/>
    <x v="3"/>
    <x v="9"/>
    <x v="1356"/>
    <x v="1356"/>
  </r>
  <r>
    <n v="1357"/>
    <s v="Becoming Alicia"/>
    <s v="The search for identity leads one young woman to Mexico, where she follows her grandfather's journey back to America."/>
    <x v="13"/>
    <x v="958"/>
    <x v="0"/>
    <s v="US"/>
    <s v="USD"/>
    <n v="1362117540"/>
    <n v="1359587137"/>
    <b v="0"/>
    <n v="65"/>
    <b v="1"/>
    <x v="9"/>
    <n v="125.29999999999998"/>
    <n v="38.553846153846152"/>
    <x v="3"/>
    <x v="9"/>
    <x v="1357"/>
    <x v="1357"/>
  </r>
  <r>
    <n v="1358"/>
    <s v="The Masada Story Project"/>
    <s v="I am working on a book about what people do when they visit Masada, an ancient fortress in the Judean desert."/>
    <x v="9"/>
    <x v="959"/>
    <x v="0"/>
    <s v="US"/>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x v="246"/>
    <x v="960"/>
    <x v="0"/>
    <s v="US"/>
    <s v="USD"/>
    <n v="1309980790"/>
    <n v="1304623990"/>
    <b v="0"/>
    <n v="19"/>
    <b v="1"/>
    <x v="9"/>
    <n v="115.75757575757575"/>
    <n v="40.210526315789473"/>
    <x v="3"/>
    <x v="9"/>
    <x v="1359"/>
    <x v="1359"/>
  </r>
  <r>
    <n v="1360"/>
    <s v="So Bad, It's Good! - A Book of Bad Movies"/>
    <s v="So Bad, It's Good! is a guide to finding the best films for your bad movie night."/>
    <x v="15"/>
    <x v="961"/>
    <x v="0"/>
    <s v="US"/>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x v="12"/>
    <x v="962"/>
    <x v="0"/>
    <s v="GB"/>
    <s v="GBP"/>
    <n v="1403370772"/>
    <n v="1400778772"/>
    <b v="0"/>
    <n v="264"/>
    <b v="1"/>
    <x v="9"/>
    <n v="125.98333333333333"/>
    <n v="28.632575757575758"/>
    <x v="3"/>
    <x v="9"/>
    <x v="1361"/>
    <x v="1361"/>
  </r>
  <r>
    <n v="1362"/>
    <s v="A Fantastic Affair: Karl Barth in America 1962â€“Research"/>
    <s v="The never-before-told story of Karl Barth's (first and only) journey to the United States in 1962."/>
    <x v="28"/>
    <x v="963"/>
    <x v="0"/>
    <s v="US"/>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x v="48"/>
    <x v="148"/>
    <x v="0"/>
    <s v="US"/>
    <s v="USD"/>
    <n v="1455523140"/>
    <n v="1453925727"/>
    <b v="0"/>
    <n v="5"/>
    <b v="1"/>
    <x v="9"/>
    <n v="100"/>
    <n v="40"/>
    <x v="3"/>
    <x v="9"/>
    <x v="1363"/>
    <x v="1363"/>
  </r>
  <r>
    <n v="1364"/>
    <s v="&quot;The Rock History Through J.S.Fuck&quot; ExtremeRock Double Album"/>
    <s v="Help us Make Rock History with this Epic J.S.Fuck Extremerock Album written by Sune &quot;KÃ¸ter&quot; KÃ¸lster and produced by Flemming Rasmussen."/>
    <x v="247"/>
    <x v="964"/>
    <x v="0"/>
    <s v="DK"/>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x v="51"/>
    <x v="965"/>
    <x v="0"/>
    <s v="US"/>
    <s v="USD"/>
    <n v="1426523752"/>
    <n v="1423935352"/>
    <b v="0"/>
    <n v="92"/>
    <b v="1"/>
    <x v="11"/>
    <n v="100.26666666666667"/>
    <n v="81.739130434782609"/>
    <x v="4"/>
    <x v="11"/>
    <x v="1365"/>
    <x v="1365"/>
  </r>
  <r>
    <n v="1366"/>
    <s v="Kick It! A Tribute to the A.K.s"/>
    <s v="A musical memorial for Alexi Petersen."/>
    <x v="51"/>
    <x v="966"/>
    <x v="0"/>
    <s v="US"/>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x v="10"/>
    <x v="967"/>
    <x v="0"/>
    <s v="US"/>
    <s v="USD"/>
    <n v="1447463050"/>
    <n v="1444867450"/>
    <b v="0"/>
    <n v="90"/>
    <b v="1"/>
    <x v="11"/>
    <n v="114.26"/>
    <n v="63.477777777777774"/>
    <x v="4"/>
    <x v="11"/>
    <x v="1367"/>
    <x v="1367"/>
  </r>
  <r>
    <n v="1368"/>
    <s v="Saturate &quot; The Separation Effect &quot; CD"/>
    <s v="We are in the final stages of the creation of our 4th record, The Separation Effect. our most passionate record to date."/>
    <x v="10"/>
    <x v="968"/>
    <x v="0"/>
    <s v="US"/>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x v="248"/>
    <x v="969"/>
    <x v="0"/>
    <s v="US"/>
    <s v="USD"/>
    <n v="1397225746"/>
    <n v="1394633746"/>
    <b v="0"/>
    <n v="406"/>
    <b v="1"/>
    <x v="11"/>
    <n v="105.34805315203954"/>
    <n v="83.967068965517228"/>
    <x v="4"/>
    <x v="11"/>
    <x v="1369"/>
    <x v="1369"/>
  </r>
  <r>
    <n v="1370"/>
    <s v="Food On You presents Baby's First Parental Advisory"/>
    <s v="Songs about the first year of parenthood, often inappropriate for children"/>
    <x v="15"/>
    <x v="970"/>
    <x v="0"/>
    <s v="US"/>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x v="249"/>
    <x v="971"/>
    <x v="0"/>
    <s v="US"/>
    <s v="USD"/>
    <n v="1431022342"/>
    <n v="1428430342"/>
    <b v="0"/>
    <n v="70"/>
    <b v="1"/>
    <x v="11"/>
    <n v="107.08672667523933"/>
    <n v="107.07142857142857"/>
    <x v="4"/>
    <x v="11"/>
    <x v="1371"/>
    <x v="1371"/>
  </r>
  <r>
    <n v="1372"/>
    <s v="Ted Lukas &amp; the Misled new CD - &quot;FEED&quot;"/>
    <s v="Please help us raise funds to press our new CD!"/>
    <x v="2"/>
    <x v="972"/>
    <x v="0"/>
    <s v="US"/>
    <s v="USD"/>
    <n v="1342115132"/>
    <n v="1339523132"/>
    <b v="0"/>
    <n v="16"/>
    <b v="1"/>
    <x v="11"/>
    <n v="124"/>
    <n v="38.75"/>
    <x v="4"/>
    <x v="11"/>
    <x v="1372"/>
    <x v="1372"/>
  </r>
  <r>
    <n v="1373"/>
    <s v="Broccoli Samurai: Tour Van or Bust!"/>
    <s v="Help Broccoli Samurai raise money to get a new van and continue bringing you the jams!"/>
    <x v="3"/>
    <x v="973"/>
    <x v="0"/>
    <s v="US"/>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x v="15"/>
    <x v="740"/>
    <x v="0"/>
    <s v="US"/>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x v="23"/>
    <x v="974"/>
    <x v="0"/>
    <s v="FR"/>
    <s v="EUR"/>
    <n v="1484444119"/>
    <n v="1481852119"/>
    <b v="0"/>
    <n v="109"/>
    <b v="1"/>
    <x v="11"/>
    <n v="171.32499999999999"/>
    <n v="62.871559633027523"/>
    <x v="4"/>
    <x v="11"/>
    <x v="1375"/>
    <x v="1375"/>
  </r>
  <r>
    <n v="1376"/>
    <s v="Dead Pirates / HIGHMARE LP 2nd pressing"/>
    <s v="Dead Pirates are planning a second pressing of HIGHMARE LP, who wants one ?"/>
    <x v="250"/>
    <x v="975"/>
    <x v="0"/>
    <s v="GB"/>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x v="46"/>
    <x v="17"/>
    <x v="0"/>
    <s v="US"/>
    <s v="USD"/>
    <n v="1486095060"/>
    <n v="1484198170"/>
    <b v="0"/>
    <n v="31"/>
    <b v="1"/>
    <x v="11"/>
    <n v="116.15384615384616"/>
    <n v="48.70967741935484"/>
    <x v="4"/>
    <x v="11"/>
    <x v="1377"/>
    <x v="1377"/>
  </r>
  <r>
    <n v="1378"/>
    <s v="SIX BY SEVEN"/>
    <s v="A psychedelic post rock masterpiece!"/>
    <x v="13"/>
    <x v="976"/>
    <x v="0"/>
    <s v="GB"/>
    <s v="GBP"/>
    <n v="1470075210"/>
    <n v="1468779210"/>
    <b v="0"/>
    <n v="133"/>
    <b v="1"/>
    <x v="11"/>
    <n v="203.35000000000002"/>
    <n v="30.578947368421051"/>
    <x v="4"/>
    <x v="11"/>
    <x v="1378"/>
    <x v="1378"/>
  </r>
  <r>
    <n v="1379"/>
    <s v="J. Walter Makes a Record"/>
    <s v="---------The long-awaited debut full-length from Justin Ruddy--------"/>
    <x v="3"/>
    <x v="977"/>
    <x v="0"/>
    <s v="US"/>
    <s v="USD"/>
    <n v="1433504876"/>
    <n v="1430912876"/>
    <b v="0"/>
    <n v="151"/>
    <b v="1"/>
    <x v="11"/>
    <n v="111.60000000000001"/>
    <n v="73.907284768211923"/>
    <x v="4"/>
    <x v="11"/>
    <x v="1379"/>
    <x v="1379"/>
  </r>
  <r>
    <n v="1380"/>
    <s v="BARNFEST 2015"/>
    <s v="A DIY MUSIC FESTIVAL FROM ST. LOUIS MO! Bands make their own festival, help make it legit!"/>
    <x v="251"/>
    <x v="437"/>
    <x v="0"/>
    <s v="US"/>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x v="10"/>
    <x v="978"/>
    <x v="0"/>
    <s v="US"/>
    <s v="USD"/>
    <n v="1482988125"/>
    <n v="1480396125"/>
    <b v="0"/>
    <n v="73"/>
    <b v="1"/>
    <x v="11"/>
    <n v="107.1"/>
    <n v="73.356164383561648"/>
    <x v="4"/>
    <x v="11"/>
    <x v="1381"/>
    <x v="1381"/>
  </r>
  <r>
    <n v="1382"/>
    <s v="The Floorwalkers New Album!"/>
    <s v="We're making a new record -- independently! We've got some great new songs we're really excited to bring to you!"/>
    <x v="6"/>
    <x v="979"/>
    <x v="0"/>
    <s v="US"/>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x v="41"/>
    <x v="980"/>
    <x v="0"/>
    <s v="CA"/>
    <s v="CAD"/>
    <n v="1482457678"/>
    <n v="1480729678"/>
    <b v="0"/>
    <n v="93"/>
    <b v="1"/>
    <x v="11"/>
    <n v="212.40909090909091"/>
    <n v="50.247311827956992"/>
    <x v="4"/>
    <x v="11"/>
    <x v="1383"/>
    <x v="1383"/>
  </r>
  <r>
    <n v="1384"/>
    <s v="Manny Manriquez' new rock opera journey: Outland Warrior"/>
    <s v="Outland Warrior is my first solo musical project, featuring songs written by me and recorded at my home studio."/>
    <x v="8"/>
    <x v="981"/>
    <x v="0"/>
    <s v="US"/>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x v="6"/>
    <x v="982"/>
    <x v="0"/>
    <s v="DE"/>
    <s v="EUR"/>
    <n v="1461931860"/>
    <n v="1457109121"/>
    <b v="0"/>
    <n v="134"/>
    <b v="1"/>
    <x v="11"/>
    <n v="110.406125"/>
    <n v="65.914104477611943"/>
    <x v="4"/>
    <x v="11"/>
    <x v="1385"/>
    <x v="1385"/>
  </r>
  <r>
    <n v="1386"/>
    <s v="MALTESE CROSS: The First Album"/>
    <s v="We are a classic hard rock/heavy metal band just trying to keep rock alive!"/>
    <x v="44"/>
    <x v="983"/>
    <x v="0"/>
    <s v="US"/>
    <s v="USD"/>
    <n v="1438183889"/>
    <n v="1435591889"/>
    <b v="0"/>
    <n v="14"/>
    <b v="1"/>
    <x v="11"/>
    <n v="218.75"/>
    <n v="62.5"/>
    <x v="4"/>
    <x v="11"/>
    <x v="1386"/>
    <x v="1386"/>
  </r>
  <r>
    <n v="1387"/>
    <s v="FAMILY BUSINESS KICKSTARTER"/>
    <s v="Less than one week to PLEDGE YOUR SUPPORT for THE FAMILY BUSINESS as the band raises funds for the next full length rock album."/>
    <x v="23"/>
    <x v="984"/>
    <x v="0"/>
    <s v="US"/>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x v="10"/>
    <x v="985"/>
    <x v="0"/>
    <s v="US"/>
    <s v="USD"/>
    <n v="1476720840"/>
    <n v="1474469117"/>
    <b v="0"/>
    <n v="112"/>
    <b v="1"/>
    <x v="11"/>
    <n v="134.8074"/>
    <n v="60.181874999999998"/>
    <x v="4"/>
    <x v="11"/>
    <x v="1388"/>
    <x v="1388"/>
  </r>
  <r>
    <n v="1389"/>
    <s v="Pre-order DANCEHALL's first record!!!"/>
    <s v="Help fund the pressing of DANCEHALL's first record by pre-ordering it in advance!!!"/>
    <x v="2"/>
    <x v="986"/>
    <x v="0"/>
    <s v="GB"/>
    <s v="GBP"/>
    <n v="1471087957"/>
    <n v="1468495957"/>
    <b v="0"/>
    <n v="34"/>
    <b v="1"/>
    <x v="11"/>
    <n v="145.4"/>
    <n v="21.382352941176471"/>
    <x v="4"/>
    <x v="11"/>
    <x v="1389"/>
    <x v="1389"/>
  </r>
  <r>
    <n v="1390"/>
    <s v="New Music Video/Artist Development"/>
    <s v="Breakout Artist Management will be working with us on a brand new music video and we need your help!"/>
    <x v="70"/>
    <x v="987"/>
    <x v="0"/>
    <s v="US"/>
    <s v="USD"/>
    <n v="1430154720"/>
    <n v="1427224606"/>
    <b v="0"/>
    <n v="19"/>
    <b v="1"/>
    <x v="11"/>
    <n v="109.10714285714285"/>
    <n v="160.78947368421052"/>
    <x v="4"/>
    <x v="11"/>
    <x v="1390"/>
    <x v="1390"/>
  </r>
  <r>
    <n v="1391"/>
    <s v="Rules and Regulations"/>
    <s v="With the money donated through this project we intend on investing in sound equipment for live shows"/>
    <x v="2"/>
    <x v="988"/>
    <x v="0"/>
    <s v="US"/>
    <s v="USD"/>
    <n v="1440219540"/>
    <n v="1436369818"/>
    <b v="0"/>
    <n v="13"/>
    <b v="1"/>
    <x v="11"/>
    <n v="110.2"/>
    <n v="42.384615384615387"/>
    <x v="4"/>
    <x v="11"/>
    <x v="1391"/>
    <x v="1391"/>
  </r>
  <r>
    <n v="1392"/>
    <s v="Telesomniac's Debut Album"/>
    <s v="Telesomniac is a rock band from Provo, UT releasing their debut album Thirty-One Flashes in the Dark."/>
    <x v="30"/>
    <x v="989"/>
    <x v="0"/>
    <s v="US"/>
    <s v="USD"/>
    <n v="1456976586"/>
    <n v="1454298186"/>
    <b v="0"/>
    <n v="104"/>
    <b v="1"/>
    <x v="11"/>
    <n v="113.64000000000001"/>
    <n v="27.317307692307693"/>
    <x v="4"/>
    <x v="11"/>
    <x v="1392"/>
    <x v="1392"/>
  </r>
  <r>
    <n v="1393"/>
    <s v="WolfHunt | Social Commentary Rock Project"/>
    <s v="Rock n' Roll tales of our times"/>
    <x v="3"/>
    <x v="990"/>
    <x v="0"/>
    <s v="US"/>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x v="47"/>
    <x v="991"/>
    <x v="0"/>
    <s v="US"/>
    <s v="USD"/>
    <n v="1488337200"/>
    <n v="1484623726"/>
    <b v="0"/>
    <n v="17"/>
    <b v="1"/>
    <x v="11"/>
    <n v="122.13333333333334"/>
    <n v="53.882352941176471"/>
    <x v="4"/>
    <x v="11"/>
    <x v="1394"/>
    <x v="1394"/>
  </r>
  <r>
    <n v="1395"/>
    <s v="Quiet Oaks Full Length Album"/>
    <s v="Help Quiet Oaks record their debut album!!!"/>
    <x v="8"/>
    <x v="992"/>
    <x v="0"/>
    <s v="US"/>
    <s v="USD"/>
    <n v="1484430481"/>
    <n v="1481838481"/>
    <b v="0"/>
    <n v="82"/>
    <b v="1"/>
    <x v="11"/>
    <n v="111.88571428571427"/>
    <n v="47.756097560975611"/>
    <x v="4"/>
    <x v="11"/>
    <x v="1395"/>
    <x v="1395"/>
  </r>
  <r>
    <n v="1396"/>
    <s v="Bret Coats' &quot;Music For The People&quot; KickStarter"/>
    <s v="Bret Coats with producers Nick Jay &amp; Robert Coats resulting in an epic rock &amp; roll experience that has the makings of a true classic."/>
    <x v="12"/>
    <x v="993"/>
    <x v="0"/>
    <s v="US"/>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x v="3"/>
    <x v="994"/>
    <x v="0"/>
    <s v="US"/>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x v="85"/>
    <x v="995"/>
    <x v="0"/>
    <s v="US"/>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x v="7"/>
    <x v="996"/>
    <x v="0"/>
    <s v="US"/>
    <s v="USD"/>
    <n v="1412640373"/>
    <n v="1410048373"/>
    <b v="0"/>
    <n v="184"/>
    <b v="1"/>
    <x v="11"/>
    <n v="126.14444444444443"/>
    <n v="61.701086956521742"/>
    <x v="4"/>
    <x v="11"/>
    <x v="1399"/>
    <x v="1399"/>
  </r>
  <r>
    <n v="1400"/>
    <s v="Stone Kings: From Creation To Devastation"/>
    <s v="We're looking to our fans to help partially fund the new album. It's 12 tracks in length &amp; will be a musical trip like no other!"/>
    <x v="18"/>
    <x v="997"/>
    <x v="0"/>
    <s v="GB"/>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x v="30"/>
    <x v="998"/>
    <x v="0"/>
    <s v="US"/>
    <s v="USD"/>
    <n v="1369612474"/>
    <n v="1367798074"/>
    <b v="0"/>
    <n v="240"/>
    <b v="1"/>
    <x v="11"/>
    <n v="496.52000000000004"/>
    <n v="51.720833333333331"/>
    <x v="4"/>
    <x v="11"/>
    <x v="1401"/>
    <x v="1401"/>
  </r>
  <r>
    <n v="1402"/>
    <s v="Nineteen Fifty Eight - Untitled EP"/>
    <s v="Help us fund our latest project - a 5 track EP: fast-paced, hard-hitting, female-fronted rock with catchy choruses and lyrics to match!"/>
    <x v="30"/>
    <x v="999"/>
    <x v="0"/>
    <s v="GB"/>
    <s v="GBP"/>
    <n v="1430439411"/>
    <n v="1425259011"/>
    <b v="0"/>
    <n v="113"/>
    <b v="1"/>
    <x v="11"/>
    <n v="109.16"/>
    <n v="24.150442477876105"/>
    <x v="4"/>
    <x v="11"/>
    <x v="1402"/>
    <x v="1402"/>
  </r>
  <r>
    <n v="1403"/>
    <s v="Gregorian Rock"/>
    <s v="Gregorian Rock merges Gregorian chant with modern music. It is serene, yet pummeling. It's not for everyone, but it might be for you."/>
    <x v="23"/>
    <x v="1000"/>
    <x v="0"/>
    <s v="US"/>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x v="107"/>
    <x v="854"/>
    <x v="2"/>
    <s v="GB"/>
    <s v="GBP"/>
    <n v="1424607285"/>
    <n v="1422447285"/>
    <b v="1"/>
    <n v="5"/>
    <b v="0"/>
    <x v="22"/>
    <n v="1.6620689655172414"/>
    <n v="48.2"/>
    <x v="3"/>
    <x v="22"/>
    <x v="1404"/>
    <x v="1404"/>
  </r>
  <r>
    <n v="1405"/>
    <s v="The Bible translated into Emoticons"/>
    <s v="Will more people read the Bible if it were translated into Emoticons?"/>
    <x v="31"/>
    <x v="522"/>
    <x v="2"/>
    <s v="US"/>
    <s v="USD"/>
    <n v="1417195201"/>
    <n v="1414599601"/>
    <b v="1"/>
    <n v="17"/>
    <b v="0"/>
    <x v="22"/>
    <n v="0.42"/>
    <n v="6.1764705882352944"/>
    <x v="3"/>
    <x v="22"/>
    <x v="1405"/>
    <x v="1405"/>
  </r>
  <r>
    <n v="1406"/>
    <s v="Man Down! Translation project"/>
    <s v="The White coat and the battle dress uniform"/>
    <x v="14"/>
    <x v="493"/>
    <x v="2"/>
    <s v="IT"/>
    <s v="EUR"/>
    <n v="1449914400"/>
    <n v="1445336607"/>
    <b v="0"/>
    <n v="3"/>
    <b v="0"/>
    <x v="22"/>
    <n v="0.125"/>
    <n v="5"/>
    <x v="3"/>
    <x v="22"/>
    <x v="1406"/>
    <x v="1406"/>
  </r>
  <r>
    <n v="1407"/>
    <s v="My life, My travel, My past - time to share"/>
    <s v="I traveled, I took pictures, I met people, I ate. Then I wrote a travel journal that needs editing, translation, and publishing."/>
    <x v="9"/>
    <x v="493"/>
    <x v="2"/>
    <s v="US"/>
    <s v="USD"/>
    <n v="1407847978"/>
    <n v="1405687978"/>
    <b v="0"/>
    <n v="2"/>
    <b v="0"/>
    <x v="22"/>
    <n v="0.5"/>
    <n v="7.5"/>
    <x v="3"/>
    <x v="22"/>
    <x v="1407"/>
    <x v="1407"/>
  </r>
  <r>
    <n v="1408"/>
    <s v="General Treatise on Chess. Tactics. by R. Grau, translation"/>
    <s v="A translation of the legendary series of chess books &quot;General Treatise on Chess&quot; by R. Grau. A complete chess course for all levels."/>
    <x v="28"/>
    <x v="662"/>
    <x v="2"/>
    <s v="GB"/>
    <s v="GBP"/>
    <n v="1447451756"/>
    <n v="1444856156"/>
    <b v="0"/>
    <n v="6"/>
    <b v="0"/>
    <x v="22"/>
    <n v="7.1999999999999993"/>
    <n v="12"/>
    <x v="3"/>
    <x v="22"/>
    <x v="1408"/>
    <x v="1408"/>
  </r>
  <r>
    <n v="1409"/>
    <s v="Modern Literal Torah Translation: Genesis"/>
    <s v="Modern Literal Translation of the 1st Book of the Torah in English and Russian with sub-linear and interlinear layout."/>
    <x v="23"/>
    <x v="117"/>
    <x v="2"/>
    <s v="US"/>
    <s v="USD"/>
    <n v="1420085535"/>
    <n v="1414897935"/>
    <b v="0"/>
    <n v="0"/>
    <b v="0"/>
    <x v="22"/>
    <n v="0"/>
    <e v="#DIV/0!"/>
    <x v="3"/>
    <x v="22"/>
    <x v="1409"/>
    <x v="1409"/>
  </r>
  <r>
    <n v="1410"/>
    <s v="Existence Space and Office (English translation)"/>
    <s v="Let's translate this book! A fundamental guide to existential workspaces: how to recover efficiency generating environmental well-being"/>
    <x v="12"/>
    <x v="116"/>
    <x v="2"/>
    <s v="IT"/>
    <s v="EUR"/>
    <n v="1464939520"/>
    <n v="1461051520"/>
    <b v="0"/>
    <n v="1"/>
    <b v="0"/>
    <x v="22"/>
    <n v="1.6666666666666666E-2"/>
    <n v="1"/>
    <x v="3"/>
    <x v="22"/>
    <x v="1410"/>
    <x v="1410"/>
  </r>
  <r>
    <n v="1411"/>
    <s v="The Divine Comedy- A New English Translation"/>
    <s v="There have been an exorbident number of translations of this most beautiful poem though none have ever been done by a nineteen year old"/>
    <x v="9"/>
    <x v="1001"/>
    <x v="2"/>
    <s v="GB"/>
    <s v="GBP"/>
    <n v="1423185900"/>
    <n v="1420766700"/>
    <b v="0"/>
    <n v="3"/>
    <b v="0"/>
    <x v="22"/>
    <n v="0.23333333333333336"/>
    <n v="2.3333333333333335"/>
    <x v="3"/>
    <x v="22"/>
    <x v="1411"/>
    <x v="1411"/>
  </r>
  <r>
    <n v="1412"/>
    <s v="For overseas shogi fans! Shogi novel translation project"/>
    <s v="â€œClimbing Silver!â€- An English translation of the Young Adult Shogi novella"/>
    <x v="39"/>
    <x v="1002"/>
    <x v="2"/>
    <s v="US"/>
    <s v="USD"/>
    <n v="1417656699"/>
    <n v="1415064699"/>
    <b v="0"/>
    <n v="13"/>
    <b v="0"/>
    <x v="22"/>
    <n v="4.5714285714285712"/>
    <n v="24.615384615384617"/>
    <x v="3"/>
    <x v="22"/>
    <x v="1412"/>
    <x v="1412"/>
  </r>
  <r>
    <n v="1413"/>
    <s v="LE NUVOLE DEL CIELO-CLOUDS OF THE SKY"/>
    <s v="I need funds to publish a book based on a selection of sentences from the Gospel demonstrating that Christianity is a strong religion."/>
    <x v="13"/>
    <x v="173"/>
    <x v="2"/>
    <s v="IT"/>
    <s v="EUR"/>
    <n v="1455964170"/>
    <n v="1450780170"/>
    <b v="0"/>
    <n v="1"/>
    <b v="0"/>
    <x v="22"/>
    <n v="5"/>
    <n v="100"/>
    <x v="3"/>
    <x v="22"/>
    <x v="1413"/>
    <x v="1413"/>
  </r>
  <r>
    <n v="1414"/>
    <s v="Database of Interlinear Greek Words"/>
    <s v="Create an open source &quot;interlinear&quot; translation fo the Greek New Testament in re-publishable and open source database format."/>
    <x v="2"/>
    <x v="116"/>
    <x v="2"/>
    <s v="US"/>
    <s v="USD"/>
    <n v="1483423467"/>
    <n v="1480831467"/>
    <b v="0"/>
    <n v="1"/>
    <b v="0"/>
    <x v="22"/>
    <n v="0.2"/>
    <n v="1"/>
    <x v="3"/>
    <x v="22"/>
    <x v="1414"/>
    <x v="1414"/>
  </r>
  <r>
    <n v="1415"/>
    <s v="The Complete Homilies of Blessed Oscar Romero: Volume 2"/>
    <s v="This is a Series of 6 Books on Blessed Oscar A. Romero`s Writings. This Project will help to pay the translation costs of Volume 2."/>
    <x v="85"/>
    <x v="25"/>
    <x v="2"/>
    <s v="US"/>
    <s v="USD"/>
    <n v="1439741591"/>
    <n v="1436285591"/>
    <b v="0"/>
    <n v="9"/>
    <b v="0"/>
    <x v="22"/>
    <n v="18.181818181818183"/>
    <n v="88.888888888888886"/>
    <x v="3"/>
    <x v="22"/>
    <x v="1415"/>
    <x v="1415"/>
  </r>
  <r>
    <n v="1416"/>
    <s v="Glenn's  little book of  quotes"/>
    <s v="glenn's  book of quotes is designed to give the readers a thought for the day , lighten the mood  and put a smile  on their faces."/>
    <x v="63"/>
    <x v="117"/>
    <x v="2"/>
    <s v="US"/>
    <s v="USD"/>
    <n v="1448147619"/>
    <n v="1445552019"/>
    <b v="0"/>
    <n v="0"/>
    <b v="0"/>
    <x v="22"/>
    <n v="0"/>
    <e v="#DIV/0!"/>
    <x v="3"/>
    <x v="22"/>
    <x v="1416"/>
    <x v="1416"/>
  </r>
  <r>
    <n v="1417"/>
    <s v="Digitizing 8 Rare Siddha Yoga Books"/>
    <s v="Digitization of 8 rare Siddha Yoga books written by a Yogi - coming in the lineage of Sri Sri Sri Sadhasiva Brahmendra himself!"/>
    <x v="37"/>
    <x v="434"/>
    <x v="2"/>
    <s v="US"/>
    <s v="USD"/>
    <n v="1442315460"/>
    <n v="1439696174"/>
    <b v="0"/>
    <n v="2"/>
    <b v="0"/>
    <x v="22"/>
    <n v="1.2222222222222223"/>
    <n v="27.5"/>
    <x v="3"/>
    <x v="22"/>
    <x v="1417"/>
    <x v="1417"/>
  </r>
  <r>
    <n v="1418"/>
    <s v="Realidades del Hombre"/>
    <s v="Â¿Y si hubiera una camino intermedio entre ciencia y religion?_x000a_Descubre la respuesta ayudando a publicar y traducir este libro."/>
    <x v="9"/>
    <x v="360"/>
    <x v="2"/>
    <s v="ES"/>
    <s v="EUR"/>
    <n v="1456397834"/>
    <n v="1453805834"/>
    <b v="0"/>
    <n v="1"/>
    <b v="0"/>
    <x v="22"/>
    <n v="0.2"/>
    <n v="6"/>
    <x v="3"/>
    <x v="22"/>
    <x v="1418"/>
    <x v="1418"/>
  </r>
  <r>
    <n v="1419"/>
    <s v="Book Tour &quot;Words of Fire! Women Loving Women in Latin Amer&quot;"/>
    <s v="Argentinian Author Seeks to Tour America to Educate on Womenâ€™s Sexuality in Latin America / Autora Argentina Busca Gira en EEUU"/>
    <x v="84"/>
    <x v="1003"/>
    <x v="2"/>
    <s v="US"/>
    <s v="USD"/>
    <n v="1476010619"/>
    <n v="1473418619"/>
    <b v="0"/>
    <n v="10"/>
    <b v="0"/>
    <x v="22"/>
    <n v="7.0634920634920633"/>
    <n v="44.5"/>
    <x v="3"/>
    <x v="22"/>
    <x v="1419"/>
    <x v="1419"/>
  </r>
  <r>
    <n v="1420"/>
    <s v="Shakespeare in the Hood - Romeo and Juliet"/>
    <s v="Help me butcher Shakespeare in a satirical fashion."/>
    <x v="252"/>
    <x v="158"/>
    <x v="2"/>
    <s v="US"/>
    <s v="USD"/>
    <n v="1467129686"/>
    <n v="1464969686"/>
    <b v="0"/>
    <n v="3"/>
    <b v="0"/>
    <x v="22"/>
    <n v="2.7272727272727271"/>
    <n v="1"/>
    <x v="3"/>
    <x v="22"/>
    <x v="1420"/>
    <x v="1420"/>
  </r>
  <r>
    <n v="1421"/>
    <s v="English translation of &quot;The Escape to Myanmar&quot;"/>
    <s v="English translation of &quot;The Escape to Myanmar&quot;, a fictive novel about people from Sweden who arrive in Myanmar/Burma as war refugees."/>
    <x v="61"/>
    <x v="148"/>
    <x v="2"/>
    <s v="SE"/>
    <s v="SEK"/>
    <n v="1423432709"/>
    <n v="1420840709"/>
    <b v="0"/>
    <n v="2"/>
    <b v="0"/>
    <x v="22"/>
    <n v="0.1"/>
    <n v="100"/>
    <x v="3"/>
    <x v="22"/>
    <x v="1421"/>
    <x v="1421"/>
  </r>
  <r>
    <n v="1422"/>
    <s v="&quot;Hope Without Borders&quot; trilogy by I R Tyler, Chinese edition"/>
    <s v="Protecting children from sexual abuse through the medium of story telling; accessing 20% of the world's population through translation."/>
    <x v="31"/>
    <x v="375"/>
    <x v="2"/>
    <s v="NZ"/>
    <s v="NZD"/>
    <n v="1474436704"/>
    <n v="1471844704"/>
    <b v="0"/>
    <n v="2"/>
    <b v="0"/>
    <x v="22"/>
    <n v="0.104"/>
    <n v="13"/>
    <x v="3"/>
    <x v="22"/>
    <x v="1422"/>
    <x v="1422"/>
  </r>
  <r>
    <n v="1423"/>
    <s v="Progressive King James Version New Testament"/>
    <s v="Help fund me to destroy the monopoly Rupert Murdoch has over the publication of modern bibles. I have a new one to rival the NKJV."/>
    <x v="11"/>
    <x v="173"/>
    <x v="2"/>
    <s v="AU"/>
    <s v="AUD"/>
    <n v="1451637531"/>
    <n v="1449045531"/>
    <b v="0"/>
    <n v="1"/>
    <b v="0"/>
    <x v="22"/>
    <n v="0.33333333333333337"/>
    <n v="100"/>
    <x v="3"/>
    <x v="22"/>
    <x v="1423"/>
    <x v="1423"/>
  </r>
  <r>
    <n v="1424"/>
    <s v="Subway Mantras"/>
    <s v="A short book of practical mantras that can be used every day of the week. Mantras are cogwheels of universal engines."/>
    <x v="51"/>
    <x v="1004"/>
    <x v="2"/>
    <s v="US"/>
    <s v="USD"/>
    <n v="1479233602"/>
    <n v="1478106802"/>
    <b v="0"/>
    <n v="14"/>
    <b v="0"/>
    <x v="22"/>
    <n v="20.36"/>
    <n v="109.07142857142857"/>
    <x v="3"/>
    <x v="22"/>
    <x v="1424"/>
    <x v="1424"/>
  </r>
  <r>
    <n v="1425"/>
    <s v="Hello!(Sawadee).&quot;.America&quot;   BOOK"/>
    <s v="Translation  Thai language to English and other languages of the story (written by me) about&quot; Promote Travel &amp; Business in America&quot;"/>
    <x v="93"/>
    <x v="117"/>
    <x v="2"/>
    <s v="US"/>
    <s v="USD"/>
    <n v="1430276959"/>
    <n v="1427684959"/>
    <b v="0"/>
    <n v="0"/>
    <b v="0"/>
    <x v="22"/>
    <n v="0"/>
    <e v="#DIV/0!"/>
    <x v="3"/>
    <x v="22"/>
    <x v="1425"/>
    <x v="1425"/>
  </r>
  <r>
    <n v="1426"/>
    <s v="Die Welt der Haie in Englisch (The World of Sharks)"/>
    <s v="The World of Sharks is an interactive eBook for the iPad and Mac. It shall be translated into english to make it available worldwide."/>
    <x v="28"/>
    <x v="117"/>
    <x v="2"/>
    <s v="DE"/>
    <s v="EUR"/>
    <n v="1440408120"/>
    <n v="1435224120"/>
    <b v="0"/>
    <n v="0"/>
    <b v="0"/>
    <x v="22"/>
    <n v="0"/>
    <e v="#DIV/0!"/>
    <x v="3"/>
    <x v="22"/>
    <x v="1426"/>
    <x v="1426"/>
  </r>
  <r>
    <n v="1427"/>
    <s v="WHAT CAN I DO?..."/>
    <s v="The book with advices that can save many lives._x000a_You will find here many case studies, extreme situations and solutions."/>
    <x v="10"/>
    <x v="1005"/>
    <x v="2"/>
    <s v="DE"/>
    <s v="EUR"/>
    <n v="1474230385"/>
    <n v="1471638385"/>
    <b v="0"/>
    <n v="4"/>
    <b v="0"/>
    <x v="22"/>
    <n v="8.3800000000000008"/>
    <n v="104.75"/>
    <x v="3"/>
    <x v="22"/>
    <x v="1427"/>
    <x v="1427"/>
  </r>
  <r>
    <n v="1428"/>
    <s v="Translation of the book &quot;He sees me with his Heart&quot;"/>
    <s v="My father wrote a book about raising a blind child. I, as a professional translator, am going to write it in English for everyone."/>
    <x v="28"/>
    <x v="372"/>
    <x v="2"/>
    <s v="ES"/>
    <s v="EUR"/>
    <n v="1459584417"/>
    <n v="1456996017"/>
    <b v="0"/>
    <n v="3"/>
    <b v="0"/>
    <x v="22"/>
    <n v="4.5"/>
    <n v="15"/>
    <x v="3"/>
    <x v="22"/>
    <x v="1428"/>
    <x v="1428"/>
  </r>
  <r>
    <n v="1429"/>
    <s v="10 P.M."/>
    <s v="A guy in his 30's tries to live his &quot;American Dream&quot;, but quickly it turns into a nightmare. (A Novel)"/>
    <x v="3"/>
    <x v="117"/>
    <x v="2"/>
    <s v="US"/>
    <s v="USD"/>
    <n v="1428629242"/>
    <n v="1426037242"/>
    <b v="0"/>
    <n v="0"/>
    <b v="0"/>
    <x v="22"/>
    <n v="0"/>
    <e v="#DIV/0!"/>
    <x v="3"/>
    <x v="22"/>
    <x v="1429"/>
    <x v="1429"/>
  </r>
  <r>
    <n v="1430"/>
    <s v="Esoteric Project Management"/>
    <s v="Profesional translation and publishing of the book on unique synthesis of project management and meditation"/>
    <x v="10"/>
    <x v="124"/>
    <x v="2"/>
    <s v="US"/>
    <s v="USD"/>
    <n v="1419017488"/>
    <n v="1416339088"/>
    <b v="0"/>
    <n v="5"/>
    <b v="0"/>
    <x v="22"/>
    <n v="8.06"/>
    <n v="80.599999999999994"/>
    <x v="3"/>
    <x v="22"/>
    <x v="1430"/>
    <x v="1430"/>
  </r>
  <r>
    <n v="1431"/>
    <s v="Publishing Persian version of IT AIN'T SO AWFUL, FALAFEL"/>
    <s v="Iran does not adhere to International Copyright Laws. Please help me publish a Persian translation before it is illegally translated."/>
    <x v="73"/>
    <x v="1006"/>
    <x v="2"/>
    <s v="US"/>
    <s v="USD"/>
    <n v="1448517816"/>
    <n v="1445922216"/>
    <b v="0"/>
    <n v="47"/>
    <b v="0"/>
    <x v="22"/>
    <n v="31.94705882352941"/>
    <n v="115.55319148936171"/>
    <x v="3"/>
    <x v="22"/>
    <x v="1431"/>
    <x v="1431"/>
  </r>
  <r>
    <n v="1432"/>
    <s v="The Holy Bib-el"/>
    <s v="THE HOLY BIB-EL Translated By Leon Cook. The Creation: CHAPTER 1.  1* In the beginning Gods created The Heavens and The Planet Earth."/>
    <x v="79"/>
    <x v="117"/>
    <x v="2"/>
    <s v="US"/>
    <s v="USD"/>
    <n v="1437417828"/>
    <n v="1434825828"/>
    <b v="0"/>
    <n v="0"/>
    <b v="0"/>
    <x v="22"/>
    <n v="0"/>
    <e v="#DIV/0!"/>
    <x v="3"/>
    <x v="22"/>
    <x v="1432"/>
    <x v="1432"/>
  </r>
  <r>
    <n v="1433"/>
    <s v="The Gayatri Mantra for Jhansi, India"/>
    <s v="Publish my book on the Gayatri Mantra in English for the benefit of the readers and the children at the orphanage in Jhansi, India"/>
    <x v="14"/>
    <x v="1007"/>
    <x v="2"/>
    <s v="IT"/>
    <s v="EUR"/>
    <n v="1481367600"/>
    <n v="1477839675"/>
    <b v="0"/>
    <n v="10"/>
    <b v="0"/>
    <x v="22"/>
    <n v="6.708333333333333"/>
    <n v="80.5"/>
    <x v="3"/>
    <x v="22"/>
    <x v="1433"/>
    <x v="1433"/>
  </r>
  <r>
    <n v="1434"/>
    <s v="Translation of 'SOCIALCAPITALISM' (2014)"/>
    <s v="Interest from abroad to publish my book SOCIALCAPITALISM. Need translation to English master. Help appreciated."/>
    <x v="253"/>
    <x v="1008"/>
    <x v="2"/>
    <s v="DK"/>
    <s v="DKK"/>
    <n v="1433775600"/>
    <n v="1431973478"/>
    <b v="0"/>
    <n v="11"/>
    <b v="0"/>
    <x v="22"/>
    <n v="9.9878048780487809"/>
    <n v="744.5454545454545"/>
    <x v="3"/>
    <x v="22"/>
    <x v="1434"/>
    <x v="1434"/>
  </r>
  <r>
    <n v="1435"/>
    <s v="Trilogy of Crystals, book 1, translation"/>
    <s v="English translation of the first book from a sword and sorcery Fantasy trilogy, by Paolo Parente"/>
    <x v="36"/>
    <x v="493"/>
    <x v="2"/>
    <s v="IT"/>
    <s v="EUR"/>
    <n v="1444589020"/>
    <n v="1441997020"/>
    <b v="0"/>
    <n v="2"/>
    <b v="0"/>
    <x v="22"/>
    <n v="0.1"/>
    <n v="7.5"/>
    <x v="3"/>
    <x v="22"/>
    <x v="1435"/>
    <x v="1435"/>
  </r>
  <r>
    <n v="1436"/>
    <s v="Translation of an interactive eLearning-website for surgery"/>
    <s v="Help us to get www.mySurgery.de, an interactive eLearning-Website for general and visceral surgery, translated to english language."/>
    <x v="3"/>
    <x v="1009"/>
    <x v="2"/>
    <s v="DE"/>
    <s v="EUR"/>
    <n v="1456043057"/>
    <n v="1453451057"/>
    <b v="0"/>
    <n v="2"/>
    <b v="0"/>
    <x v="22"/>
    <n v="0.77"/>
    <n v="38.5"/>
    <x v="3"/>
    <x v="22"/>
    <x v="1436"/>
    <x v="1436"/>
  </r>
  <r>
    <n v="1437"/>
    <s v="THE BACHELOR KNOWS NO BORDERS"/>
    <s v="Introducing A True Story That Bridges Borders: Join Us As We Translate THE BACHELOR CHAPTERS: A THINKING WOMAN'S ROMANCE Into Spanish!"/>
    <x v="9"/>
    <x v="1010"/>
    <x v="2"/>
    <s v="US"/>
    <s v="USD"/>
    <n v="1405227540"/>
    <n v="1402058739"/>
    <b v="0"/>
    <n v="22"/>
    <b v="0"/>
    <x v="22"/>
    <n v="26.900000000000002"/>
    <n v="36.68181818181818"/>
    <x v="3"/>
    <x v="22"/>
    <x v="1437"/>
    <x v="1437"/>
  </r>
  <r>
    <n v="1438"/>
    <s v="Felting tutorials - worldwide wool craft - translation"/>
    <s v="Feltmaking is an acient yet modern craft using wool in creative ways. Our thorough guides should be for people all over the world."/>
    <x v="22"/>
    <x v="49"/>
    <x v="2"/>
    <s v="DK"/>
    <s v="DKK"/>
    <n v="1461765300"/>
    <n v="1459198499"/>
    <b v="0"/>
    <n v="8"/>
    <b v="0"/>
    <x v="22"/>
    <n v="3"/>
    <n v="75"/>
    <x v="3"/>
    <x v="22"/>
    <x v="1438"/>
    <x v="1438"/>
  </r>
  <r>
    <n v="1439"/>
    <s v="Watermark the truth beneath the surface - Translate"/>
    <s v="My English  novel has received excellent reviews. To address the great interest from Germany I want to translate it into German."/>
    <x v="254"/>
    <x v="147"/>
    <x v="2"/>
    <s v="CA"/>
    <s v="CAD"/>
    <n v="1425758101"/>
    <n v="1423166101"/>
    <b v="0"/>
    <n v="6"/>
    <b v="0"/>
    <x v="22"/>
    <n v="6.6055045871559637"/>
    <n v="30"/>
    <x v="3"/>
    <x v="22"/>
    <x v="1439"/>
    <x v="1439"/>
  </r>
  <r>
    <n v="1440"/>
    <s v="Perfume Collectibles - Vintage Bottles - History of Perfume"/>
    <s v="The Museum of Perfume in Milan has been publishing its own magazine since 1998 in Italian. We would like to translate it English."/>
    <x v="93"/>
    <x v="116"/>
    <x v="2"/>
    <s v="IT"/>
    <s v="EUR"/>
    <n v="1464285463"/>
    <n v="1461693463"/>
    <b v="0"/>
    <n v="1"/>
    <b v="0"/>
    <x v="22"/>
    <n v="7.6923076923076927E-3"/>
    <n v="1"/>
    <x v="3"/>
    <x v="22"/>
    <x v="1440"/>
    <x v="1440"/>
  </r>
  <r>
    <n v="1441"/>
    <s v="Sikh Police: Guru Granth Sahib Project"/>
    <s v="Guru Granth Sahib; User Friendly. A book which captures the essence of the Guru Granth Sahib in modern English and also made digital."/>
    <x v="237"/>
    <x v="895"/>
    <x v="2"/>
    <s v="GB"/>
    <s v="GBP"/>
    <n v="1441995769"/>
    <n v="1436811769"/>
    <b v="0"/>
    <n v="3"/>
    <b v="0"/>
    <x v="22"/>
    <n v="1.1222222222222222"/>
    <n v="673.33333333333337"/>
    <x v="3"/>
    <x v="22"/>
    <x v="1441"/>
    <x v="1441"/>
  </r>
  <r>
    <n v="1442"/>
    <s v="Alternative Economics: Reversing Stagnation on Smashwords"/>
    <s v="If people contribute on Kickstarter, I will be able to give this 159-page e-book anthology away free to libraries and e-bookreaders.  I"/>
    <x v="15"/>
    <x v="117"/>
    <x v="2"/>
    <s v="US"/>
    <s v="USD"/>
    <n v="1464190158"/>
    <n v="1461598158"/>
    <b v="0"/>
    <n v="0"/>
    <b v="0"/>
    <x v="22"/>
    <n v="0"/>
    <e v="#DIV/0!"/>
    <x v="3"/>
    <x v="22"/>
    <x v="1442"/>
    <x v="1442"/>
  </r>
  <r>
    <n v="1443"/>
    <s v="Translate my Saga Fantasy : Icarus Ã  l'Ã©cole des dieux"/>
    <s v="Hello everyone !_x000a_I need your help for translate my saga Fantasy : Icarus at the school of the gods - Book 1&quot;."/>
    <x v="93"/>
    <x v="117"/>
    <x v="2"/>
    <s v="FR"/>
    <s v="EUR"/>
    <n v="1483395209"/>
    <n v="1480803209"/>
    <b v="0"/>
    <n v="0"/>
    <b v="0"/>
    <x v="22"/>
    <n v="0"/>
    <e v="#DIV/0!"/>
    <x v="3"/>
    <x v="22"/>
    <x v="1443"/>
    <x v="1443"/>
  </r>
  <r>
    <n v="1444"/>
    <s v="Expand the MillionairesLetter in the US Market!"/>
    <s v="We as a successfull german stock market newsletter publisher want expand in the US market!"/>
    <x v="255"/>
    <x v="117"/>
    <x v="2"/>
    <s v="DE"/>
    <s v="EUR"/>
    <n v="1442091462"/>
    <n v="1436907462"/>
    <b v="0"/>
    <n v="0"/>
    <b v="0"/>
    <x v="22"/>
    <n v="0"/>
    <e v="#DIV/0!"/>
    <x v="3"/>
    <x v="22"/>
    <x v="1444"/>
    <x v="1444"/>
  </r>
  <r>
    <n v="1445"/>
    <s v="Finnegans Wake von James Joyce - deutsche Ãœbersetzung"/>
    <s v="Erstellung einer deutschen Ãœbersetzung ( Lesbarmachung ) des Buches Finnegans Wake von James Joyce. Die Umsetzung erfolgt 1 zu 1."/>
    <x v="64"/>
    <x v="117"/>
    <x v="2"/>
    <s v="DE"/>
    <s v="EUR"/>
    <n v="1434286855"/>
    <n v="1431694855"/>
    <b v="0"/>
    <n v="0"/>
    <b v="0"/>
    <x v="22"/>
    <n v="0"/>
    <e v="#DIV/0!"/>
    <x v="3"/>
    <x v="22"/>
    <x v="1445"/>
    <x v="1445"/>
  </r>
  <r>
    <n v="1446"/>
    <s v="Italian Manual Kickstarter - Manuale Italiano non ufficiale"/>
    <s v="All backers can help us with 1â‚¬ to create the 1st Italian Manual Kickstarter - Per chi vuole finanziare le proprie idee con successo"/>
    <x v="42"/>
    <x v="117"/>
    <x v="2"/>
    <s v="IT"/>
    <s v="EUR"/>
    <n v="1461235478"/>
    <n v="1459507478"/>
    <b v="0"/>
    <n v="0"/>
    <b v="0"/>
    <x v="22"/>
    <n v="0"/>
    <e v="#DIV/0!"/>
    <x v="3"/>
    <x v="22"/>
    <x v="1446"/>
    <x v="1446"/>
  </r>
  <r>
    <n v="1447"/>
    <s v="Indian Language Dictionary"/>
    <s v="I'm creating a dictionary of multiple Indian languages."/>
    <x v="69"/>
    <x v="735"/>
    <x v="2"/>
    <s v="US"/>
    <s v="USD"/>
    <n v="1467999134"/>
    <n v="1465407134"/>
    <b v="0"/>
    <n v="3"/>
    <b v="0"/>
    <x v="22"/>
    <n v="1.4999999999999999E-2"/>
    <n v="25"/>
    <x v="3"/>
    <x v="22"/>
    <x v="1447"/>
    <x v="1447"/>
  </r>
  <r>
    <n v="1448"/>
    <s v="Focus on changing your situation"/>
    <s v="For people in schools to the retired._x000a_Aim is to get in to schools,gyms,work places and to travel all over the world doing talks on it."/>
    <x v="61"/>
    <x v="117"/>
    <x v="2"/>
    <s v="AU"/>
    <s v="AUD"/>
    <n v="1432272300"/>
    <n v="1429655318"/>
    <b v="0"/>
    <n v="0"/>
    <b v="0"/>
    <x v="22"/>
    <n v="0"/>
    <e v="#DIV/0!"/>
    <x v="3"/>
    <x v="22"/>
    <x v="1448"/>
    <x v="1448"/>
  </r>
  <r>
    <n v="1449"/>
    <s v="MamaCheng's International Shopping Concierge Services"/>
    <s v="Calling out Backers throughout the world. We are here to provide an intermediate channel to offer U.S. products worldwide. PLEASE READ!"/>
    <x v="129"/>
    <x v="117"/>
    <x v="2"/>
    <s v="US"/>
    <s v="USD"/>
    <n v="1431286105"/>
    <n v="1427138905"/>
    <b v="0"/>
    <n v="0"/>
    <b v="0"/>
    <x v="22"/>
    <n v="0"/>
    <e v="#DIV/0!"/>
    <x v="3"/>
    <x v="22"/>
    <x v="1449"/>
    <x v="1449"/>
  </r>
  <r>
    <n v="1450"/>
    <s v="The Art of the Dill"/>
    <s v="A book of pickle recipes narrated by a mama grizzly speaking in incomplete and run-on sentences and her orangutan friend. #Artofthedill"/>
    <x v="57"/>
    <x v="116"/>
    <x v="2"/>
    <s v="US"/>
    <s v="USD"/>
    <n v="1455941197"/>
    <n v="1453349197"/>
    <b v="0"/>
    <n v="1"/>
    <b v="0"/>
    <x v="22"/>
    <n v="1E-3"/>
    <n v="1"/>
    <x v="3"/>
    <x v="22"/>
    <x v="1450"/>
    <x v="1450"/>
  </r>
  <r>
    <n v="1451"/>
    <s v="Modern Literal Torah Translation (Canceled)"/>
    <s v="Modern Literal Translation of the Torah in English and Russian with sub-linear and interlinear layout."/>
    <x v="256"/>
    <x v="369"/>
    <x v="1"/>
    <s v="US"/>
    <s v="USD"/>
    <n v="1416355259"/>
    <n v="1413759659"/>
    <b v="0"/>
    <n v="2"/>
    <b v="0"/>
    <x v="22"/>
    <n v="1.0554089709762533E-2"/>
    <n v="1"/>
    <x v="3"/>
    <x v="22"/>
    <x v="1451"/>
    <x v="1451"/>
  </r>
  <r>
    <n v="1452"/>
    <s v="The Judo Preservation Project (Canceled)"/>
    <s v="I am gathering rare, out-of-print Judo books for preservation, translation and sharing."/>
    <x v="32"/>
    <x v="117"/>
    <x v="1"/>
    <s v="US"/>
    <s v="USD"/>
    <n v="1406566363"/>
    <n v="1403974363"/>
    <b v="0"/>
    <n v="0"/>
    <b v="0"/>
    <x v="22"/>
    <n v="0"/>
    <e v="#DIV/0!"/>
    <x v="3"/>
    <x v="22"/>
    <x v="1452"/>
    <x v="1452"/>
  </r>
  <r>
    <n v="1453"/>
    <s v="ON THE DISSECTION OF THE PARTS OF THE HUMAN BODY (1545-1546) (Canceled)"/>
    <s v="The ambitious translation of one of the most important books in the history of medicine by Charles Estienne, the classmate of Vesalius"/>
    <x v="31"/>
    <x v="117"/>
    <x v="1"/>
    <s v="FR"/>
    <s v="EUR"/>
    <n v="1492270947"/>
    <n v="1488386547"/>
    <b v="0"/>
    <n v="0"/>
    <b v="0"/>
    <x v="22"/>
    <n v="0"/>
    <e v="#DIV/0!"/>
    <x v="3"/>
    <x v="22"/>
    <x v="1453"/>
    <x v="1453"/>
  </r>
  <r>
    <n v="1454"/>
    <s v="Beginner's Guide to Fibromyalgia translation - fibromialgia"/>
    <s v="Our Beginner's Guide to Fibromyalgia is to be translated into English. Endorsed by leading Rheumatology &amp; Psychology Societies in Spain"/>
    <x v="257"/>
    <x v="493"/>
    <x v="1"/>
    <s v="ES"/>
    <s v="EUR"/>
    <n v="1461535140"/>
    <n v="1459716480"/>
    <b v="0"/>
    <n v="1"/>
    <b v="0"/>
    <x v="22"/>
    <n v="0.85714285714285721"/>
    <n v="15"/>
    <x v="3"/>
    <x v="22"/>
    <x v="1454"/>
    <x v="1454"/>
  </r>
  <r>
    <n v="1455"/>
    <s v="Heart Jewel: Advice from a Modern Tibetan Master (Canceled)"/>
    <s v="The teachings of Tulku Sanjay Tsering, the body, speech and mind emanation of the esteemed 20th century Dzogchen Master Khenpo Ngaga"/>
    <x v="36"/>
    <x v="607"/>
    <x v="1"/>
    <s v="US"/>
    <s v="USD"/>
    <n v="1409924340"/>
    <n v="1405181320"/>
    <b v="0"/>
    <n v="7"/>
    <b v="0"/>
    <x v="22"/>
    <n v="10.5"/>
    <n v="225"/>
    <x v="3"/>
    <x v="22"/>
    <x v="1455"/>
    <x v="1455"/>
  </r>
  <r>
    <n v="1456"/>
    <s v="Sometimes you don't need love (Canceled)"/>
    <s v="English Version of my auto-published novel"/>
    <x v="10"/>
    <x v="1011"/>
    <x v="1"/>
    <s v="IT"/>
    <s v="EUR"/>
    <n v="1483459365"/>
    <n v="1480867365"/>
    <b v="0"/>
    <n v="3"/>
    <b v="0"/>
    <x v="22"/>
    <n v="2.9000000000000004"/>
    <n v="48.333333333333336"/>
    <x v="3"/>
    <x v="22"/>
    <x v="1456"/>
    <x v="1456"/>
  </r>
  <r>
    <n v="1457"/>
    <s v="Hey! I&quot;m not invisable, I am Just Old (Canceled)"/>
    <s v="Age is more than just a number, I hope your younger than you feel."/>
    <x v="12"/>
    <x v="117"/>
    <x v="1"/>
    <s v="US"/>
    <s v="USD"/>
    <n v="1447281044"/>
    <n v="1444685444"/>
    <b v="0"/>
    <n v="0"/>
    <b v="0"/>
    <x v="22"/>
    <n v="0"/>
    <e v="#DIV/0!"/>
    <x v="3"/>
    <x v="22"/>
    <x v="1457"/>
    <x v="1457"/>
  </r>
  <r>
    <n v="1458"/>
    <s v="The Atheist/Agnostic Translation Guide to the AA's Big Book"/>
    <s v="I decided to get help. I respect AA and recognize the value of it's methods but the overwhelming religious language is a big hurdle. ."/>
    <x v="10"/>
    <x v="117"/>
    <x v="1"/>
    <s v="US"/>
    <s v="USD"/>
    <n v="1407729600"/>
    <n v="1405097760"/>
    <b v="0"/>
    <n v="0"/>
    <b v="0"/>
    <x v="22"/>
    <n v="0"/>
    <e v="#DIV/0!"/>
    <x v="3"/>
    <x v="22"/>
    <x v="1458"/>
    <x v="1458"/>
  </r>
  <r>
    <n v="1459"/>
    <s v="Like all the others (Canceled)"/>
    <s v="What if you suddenly found out, that your life wasnÂ´t the life you thought you had? What if you were like all the others!"/>
    <x v="258"/>
    <x v="117"/>
    <x v="1"/>
    <s v="DK"/>
    <s v="DKK"/>
    <n v="1449077100"/>
    <n v="1446612896"/>
    <b v="0"/>
    <n v="0"/>
    <b v="0"/>
    <x v="22"/>
    <n v="0"/>
    <e v="#DIV/0!"/>
    <x v="3"/>
    <x v="22"/>
    <x v="1459"/>
    <x v="1459"/>
  </r>
  <r>
    <n v="1460"/>
    <s v="KJV2015 (Canceled)"/>
    <s v="KJV2015 Easier to understand for our kids and family not leaving out one verse or changing a meaning one bit."/>
    <x v="259"/>
    <x v="117"/>
    <x v="1"/>
    <s v="US"/>
    <s v="USD"/>
    <n v="1417391100"/>
    <n v="1412371898"/>
    <b v="0"/>
    <n v="0"/>
    <b v="0"/>
    <x v="22"/>
    <n v="0"/>
    <e v="#DIV/0!"/>
    <x v="3"/>
    <x v="22"/>
    <x v="1460"/>
    <x v="1460"/>
  </r>
  <r>
    <n v="1461"/>
    <s v="Relatively Prime Series 2"/>
    <s v="Series 2 of Relatively Prime, a podcast of stories from the Mathematical Domain"/>
    <x v="36"/>
    <x v="1012"/>
    <x v="0"/>
    <s v="US"/>
    <s v="USD"/>
    <n v="1413849600"/>
    <n v="1410967754"/>
    <b v="1"/>
    <n v="340"/>
    <b v="1"/>
    <x v="23"/>
    <n v="101.24459999999999"/>
    <n v="44.66673529411765"/>
    <x v="3"/>
    <x v="23"/>
    <x v="1461"/>
    <x v="1461"/>
  </r>
  <r>
    <n v="1462"/>
    <s v="Unbound: Fiction on the Radio"/>
    <s v="A new radio show focused on short fiction produced by Louisville Public Media"/>
    <x v="23"/>
    <x v="1013"/>
    <x v="0"/>
    <s v="US"/>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x v="20"/>
    <x v="807"/>
    <x v="0"/>
    <s v="US"/>
    <s v="USD"/>
    <n v="1365367938"/>
    <n v="1361483538"/>
    <b v="1"/>
    <n v="25"/>
    <b v="1"/>
    <x v="23"/>
    <n v="147.66666666666666"/>
    <n v="35.44"/>
    <x v="3"/>
    <x v="23"/>
    <x v="1463"/>
    <x v="1463"/>
  </r>
  <r>
    <n v="1464"/>
    <s v="Science Studio"/>
    <s v="The Best Science Media on the Web"/>
    <x v="10"/>
    <x v="1014"/>
    <x v="0"/>
    <s v="US"/>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x v="11"/>
    <x v="1015"/>
    <x v="0"/>
    <s v="US"/>
    <s v="USD"/>
    <n v="1332385200"/>
    <n v="1329759452"/>
    <b v="1"/>
    <n v="2602"/>
    <b v="1"/>
    <x v="23"/>
    <n v="456.41449999999998"/>
    <n v="52.622732513451197"/>
    <x v="3"/>
    <x v="23"/>
    <x v="1465"/>
    <x v="1465"/>
  </r>
  <r>
    <n v="1466"/>
    <s v="WAYO 104.3 FM ROCHESTER, NY"/>
    <s v="WAYO needs your financial support to operate in 2016. Help keep the creativity and ideas of the Rochester community on the radio!"/>
    <x v="194"/>
    <x v="1016"/>
    <x v="0"/>
    <s v="US"/>
    <s v="USD"/>
    <n v="1452574800"/>
    <n v="1449029266"/>
    <b v="1"/>
    <n v="248"/>
    <b v="1"/>
    <x v="23"/>
    <n v="107.87731249999999"/>
    <n v="69.598266129032254"/>
    <x v="3"/>
    <x v="23"/>
    <x v="1466"/>
    <x v="1466"/>
  </r>
  <r>
    <n v="1467"/>
    <s v="Radio Ambulante"/>
    <s v="We are a new Spanish language podcast telling uniquely Latin American stories."/>
    <x v="79"/>
    <x v="1017"/>
    <x v="0"/>
    <s v="US"/>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x v="196"/>
    <x v="1018"/>
    <x v="0"/>
    <s v="US"/>
    <s v="USD"/>
    <n v="1307838049"/>
    <n v="1302654049"/>
    <b v="1"/>
    <n v="293"/>
    <b v="1"/>
    <x v="23"/>
    <n v="102.36842105263158"/>
    <n v="33.191126279863482"/>
    <x v="3"/>
    <x v="23"/>
    <x v="1468"/>
    <x v="1468"/>
  </r>
  <r>
    <n v="1469"/>
    <s v="The Local Global Mashup Show"/>
    <s v="Get the inside edge on the stories that connect Americans to the world -- in your ear every week."/>
    <x v="260"/>
    <x v="1019"/>
    <x v="0"/>
    <s v="US"/>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x v="15"/>
    <x v="1020"/>
    <x v="0"/>
    <s v="US"/>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x v="261"/>
    <x v="1021"/>
    <x v="0"/>
    <s v="US"/>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x v="31"/>
    <x v="1022"/>
    <x v="0"/>
    <s v="US"/>
    <s v="USD"/>
    <n v="1381928503"/>
    <n v="1379336503"/>
    <b v="1"/>
    <n v="336"/>
    <b v="1"/>
    <x v="23"/>
    <n v="138.70400000000001"/>
    <n v="103.20238095238095"/>
    <x v="3"/>
    <x v="23"/>
    <x v="1472"/>
    <x v="1472"/>
  </r>
  <r>
    <n v="1473"/>
    <s v="ONE LOVES ONLY FORM"/>
    <s v="Public Radio Project"/>
    <x v="15"/>
    <x v="1023"/>
    <x v="0"/>
    <s v="US"/>
    <s v="USD"/>
    <n v="1330644639"/>
    <n v="1328052639"/>
    <b v="1"/>
    <n v="47"/>
    <b v="1"/>
    <x v="23"/>
    <n v="120.51600000000001"/>
    <n v="38.462553191489363"/>
    <x v="3"/>
    <x v="23"/>
    <x v="1473"/>
    <x v="1473"/>
  </r>
  <r>
    <n v="1474"/>
    <s v="Bring the Seattle Geekly podcast back!"/>
    <s v="We ended the Seattle Geekly podcast back in mid 2011, We've been thinking of bringing it back but we need help monetarily."/>
    <x v="9"/>
    <x v="1024"/>
    <x v="0"/>
    <s v="US"/>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x v="36"/>
    <x v="1025"/>
    <x v="0"/>
    <s v="US"/>
    <s v="USD"/>
    <n v="1419051540"/>
    <n v="1416244863"/>
    <b v="1"/>
    <n v="441"/>
    <b v="1"/>
    <x v="23"/>
    <n v="188.66966666666667"/>
    <n v="64.173356009070289"/>
    <x v="3"/>
    <x v="23"/>
    <x v="1475"/>
    <x v="1475"/>
  </r>
  <r>
    <n v="1476"/>
    <s v="The Comedy Button Podcast"/>
    <s v="The Comedy Button is a brand new nerd pop culture podcast with weekly video sketches."/>
    <x v="12"/>
    <x v="1026"/>
    <x v="0"/>
    <s v="US"/>
    <s v="USD"/>
    <n v="1315616422"/>
    <n v="1313024422"/>
    <b v="1"/>
    <n v="916"/>
    <b v="1"/>
    <x v="23"/>
    <n v="661.55466666666666"/>
    <n v="43.333275109170302"/>
    <x v="3"/>
    <x v="23"/>
    <x v="1476"/>
    <x v="1476"/>
  </r>
  <r>
    <n v="1477"/>
    <s v="Keep Live Music on WMSE"/>
    <s v="WMSE, a community-funded radio station in Milwaukee, WI needs to replace its in-house digital studio to keep live music on the air."/>
    <x v="11"/>
    <x v="1027"/>
    <x v="0"/>
    <s v="US"/>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x v="63"/>
    <x v="1028"/>
    <x v="0"/>
    <s v="US"/>
    <s v="USD"/>
    <n v="1368564913"/>
    <n v="1367355313"/>
    <b v="1"/>
    <n v="20242"/>
    <b v="1"/>
    <x v="23"/>
    <n v="1181.6142199999999"/>
    <n v="29.187190495010373"/>
    <x v="3"/>
    <x v="23"/>
    <x v="1478"/>
    <x v="1478"/>
  </r>
  <r>
    <n v="1479"/>
    <s v="Let's Talk Calmly About Security and Privacy"/>
    <s v="A former intelligence analyst/government transparency advocate talks to his colleagues about the past year's NSA revelations."/>
    <x v="183"/>
    <x v="1029"/>
    <x v="0"/>
    <s v="US"/>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x v="63"/>
    <x v="1030"/>
    <x v="0"/>
    <s v="US"/>
    <s v="USD"/>
    <n v="1374858000"/>
    <n v="1373408699"/>
    <b v="1"/>
    <n v="635"/>
    <b v="1"/>
    <x v="23"/>
    <n v="117.04040000000001"/>
    <n v="92.157795275590544"/>
    <x v="3"/>
    <x v="23"/>
    <x v="1480"/>
    <x v="1480"/>
  </r>
  <r>
    <n v="1481"/>
    <s v="Downloads From My Mind - Science Fiction Short Stories"/>
    <s v="This will be my first collection of short stories, written from ideas and scraps of ideas that I've had since I was a young child."/>
    <x v="10"/>
    <x v="522"/>
    <x v="2"/>
    <s v="CA"/>
    <s v="CAD"/>
    <n v="1383430145"/>
    <n v="1380838145"/>
    <b v="0"/>
    <n v="6"/>
    <b v="0"/>
    <x v="10"/>
    <n v="2.1"/>
    <n v="17.5"/>
    <x v="3"/>
    <x v="10"/>
    <x v="1481"/>
    <x v="1481"/>
  </r>
  <r>
    <n v="1482"/>
    <s v="Black Matter: Reality is in the eyes of the beholder"/>
    <s v="Those who believe, call them Gods._x000a_Those who don't believe, call them aliens._x000a_Either way, you can't stop the war."/>
    <x v="10"/>
    <x v="139"/>
    <x v="2"/>
    <s v="US"/>
    <s v="USD"/>
    <n v="1347004260"/>
    <n v="1345062936"/>
    <b v="0"/>
    <n v="1"/>
    <b v="0"/>
    <x v="10"/>
    <n v="0.1"/>
    <n v="5"/>
    <x v="3"/>
    <x v="10"/>
    <x v="1482"/>
    <x v="1482"/>
  </r>
  <r>
    <n v="1483"/>
    <s v="The Book Club Rebellion"/>
    <s v="When three social outcasts discover that Fictional characters are invading their world, they must form a team to stop this evil force."/>
    <x v="39"/>
    <x v="155"/>
    <x v="2"/>
    <s v="US"/>
    <s v="USD"/>
    <n v="1469162275"/>
    <n v="1467002275"/>
    <b v="0"/>
    <n v="2"/>
    <b v="0"/>
    <x v="10"/>
    <n v="0.7142857142857143"/>
    <n v="25"/>
    <x v="3"/>
    <x v="10"/>
    <x v="1483"/>
    <x v="1483"/>
  </r>
  <r>
    <n v="1484"/>
    <s v="a book called filtered down thru the stars"/>
    <s v="The mussings of an old wizard"/>
    <x v="13"/>
    <x v="117"/>
    <x v="2"/>
    <s v="US"/>
    <s v="USD"/>
    <n v="1342882260"/>
    <n v="1337834963"/>
    <b v="0"/>
    <n v="0"/>
    <b v="0"/>
    <x v="10"/>
    <n v="0"/>
    <e v="#DIV/0!"/>
    <x v="3"/>
    <x v="10"/>
    <x v="1484"/>
    <x v="1484"/>
  </r>
  <r>
    <n v="1485"/>
    <s v="Covenant Kept - A Christian novel"/>
    <s v="Covenant Kept is a unique story that follows an ordinary woman through an extraordinary spiritual journey. Please help fund me."/>
    <x v="233"/>
    <x v="403"/>
    <x v="2"/>
    <s v="US"/>
    <s v="USD"/>
    <n v="1434827173"/>
    <n v="1430939173"/>
    <b v="0"/>
    <n v="3"/>
    <b v="0"/>
    <x v="10"/>
    <n v="2.2388059701492535"/>
    <n v="50"/>
    <x v="3"/>
    <x v="10"/>
    <x v="1485"/>
    <x v="1485"/>
  </r>
  <r>
    <n v="1486"/>
    <s v="I Died. Yesterday by Pamela Norton Docken"/>
    <s v="Follow the intimate and intense journey of a young woman's last moments of her unexpected death and journey to the continuance of life."/>
    <x v="22"/>
    <x v="1031"/>
    <x v="2"/>
    <s v="US"/>
    <s v="USD"/>
    <n v="1425009761"/>
    <n v="1422417761"/>
    <b v="0"/>
    <n v="3"/>
    <b v="0"/>
    <x v="10"/>
    <n v="0.24"/>
    <n v="16"/>
    <x v="3"/>
    <x v="10"/>
    <x v="1486"/>
    <x v="1486"/>
  </r>
  <r>
    <n v="1487"/>
    <s v="You Killed Me First"/>
    <s v="A lover becomes an enemy when a line has been crossed. Torn between memories and reality, his mask of sanity is slipping."/>
    <x v="3"/>
    <x v="117"/>
    <x v="2"/>
    <s v="US"/>
    <s v="USD"/>
    <n v="1470175271"/>
    <n v="1467583271"/>
    <b v="0"/>
    <n v="0"/>
    <b v="0"/>
    <x v="10"/>
    <n v="0"/>
    <e v="#DIV/0!"/>
    <x v="3"/>
    <x v="10"/>
    <x v="1487"/>
    <x v="1487"/>
  </r>
  <r>
    <n v="1488"/>
    <s v="Nanolution"/>
    <s v="A blockbuster sci-fi adventure. What would you do if one day your life changed to beyond the imaginable?"/>
    <x v="36"/>
    <x v="175"/>
    <x v="2"/>
    <s v="AU"/>
    <s v="AUD"/>
    <n v="1388928660"/>
    <n v="1386336660"/>
    <b v="0"/>
    <n v="6"/>
    <b v="0"/>
    <x v="10"/>
    <n v="2.4"/>
    <n v="60"/>
    <x v="3"/>
    <x v="10"/>
    <x v="1488"/>
    <x v="1488"/>
  </r>
  <r>
    <n v="1489"/>
    <s v="QUIET ENJOYMENT, a novel of two gay friends, life and AIDS"/>
    <s v="My project is a novel, QUIET ENJOYMENT. It is a funny and serious story of one friend helping another deal with AIDS."/>
    <x v="10"/>
    <x v="117"/>
    <x v="2"/>
    <s v="US"/>
    <s v="USD"/>
    <n v="1352994052"/>
    <n v="1350398452"/>
    <b v="0"/>
    <n v="0"/>
    <b v="0"/>
    <x v="10"/>
    <n v="0"/>
    <e v="#DIV/0!"/>
    <x v="3"/>
    <x v="10"/>
    <x v="1489"/>
    <x v="1489"/>
  </r>
  <r>
    <n v="1490"/>
    <s v="Publishing Book ll of The Merlin Chronicles Trilogy"/>
    <s v="Book ll of The Merlin Chronicles is ready to publish- just need that great cover art like Book l has: Kickstarter Book Cover Project"/>
    <x v="193"/>
    <x v="1032"/>
    <x v="2"/>
    <s v="US"/>
    <s v="USD"/>
    <n v="1380720474"/>
    <n v="1378214874"/>
    <b v="0"/>
    <n v="19"/>
    <b v="0"/>
    <x v="10"/>
    <n v="30.862068965517242"/>
    <n v="47.10526315789474"/>
    <x v="3"/>
    <x v="10"/>
    <x v="1490"/>
    <x v="1490"/>
  </r>
  <r>
    <n v="1491"/>
    <s v="Tales of guns, gold and a beagle in the Old West"/>
    <s v="What do you get when you take outlaws, guns, gold and and old beagle in the old west? Adventure!"/>
    <x v="38"/>
    <x v="173"/>
    <x v="2"/>
    <s v="US"/>
    <s v="USD"/>
    <n v="1424014680"/>
    <n v="1418922443"/>
    <b v="0"/>
    <n v="1"/>
    <b v="0"/>
    <x v="10"/>
    <n v="8.3333333333333321"/>
    <n v="100"/>
    <x v="3"/>
    <x v="10"/>
    <x v="1491"/>
    <x v="1491"/>
  </r>
  <r>
    <n v="1492"/>
    <s v="The Grym Brothers Series"/>
    <s v="The Grym Brothers is a series about two brothers who are grim reapers, hunting down souls that canâ€™t or wonâ€™t move on the afterlife."/>
    <x v="23"/>
    <x v="134"/>
    <x v="2"/>
    <s v="US"/>
    <s v="USD"/>
    <n v="1308431646"/>
    <n v="1305839646"/>
    <b v="0"/>
    <n v="2"/>
    <b v="0"/>
    <x v="10"/>
    <n v="0.75"/>
    <n v="15"/>
    <x v="3"/>
    <x v="10"/>
    <x v="1492"/>
    <x v="1492"/>
  </r>
  <r>
    <n v="1493"/>
    <s v="The Great Grand Zeppelin Chase"/>
    <s v="Help illustrate the sequel to the bestselling _x000a_The Transylvania Flying Squad of Detectives"/>
    <x v="262"/>
    <x v="117"/>
    <x v="2"/>
    <s v="US"/>
    <s v="USD"/>
    <n v="1371415675"/>
    <n v="1368823675"/>
    <b v="0"/>
    <n v="0"/>
    <b v="0"/>
    <x v="10"/>
    <n v="0"/>
    <e v="#DIV/0!"/>
    <x v="3"/>
    <x v="10"/>
    <x v="1493"/>
    <x v="1493"/>
  </r>
  <r>
    <n v="1494"/>
    <s v="Six Days in September: A Civil War Novel"/>
    <s v="Help this story of the 1862 Confederate invasion of Maryland be published! It is to Sharpsburg as The Killer Angels is to Gettysburg."/>
    <x v="10"/>
    <x v="1003"/>
    <x v="2"/>
    <s v="US"/>
    <s v="USD"/>
    <n v="1428075480"/>
    <n v="1425489613"/>
    <b v="0"/>
    <n v="11"/>
    <b v="0"/>
    <x v="10"/>
    <n v="8.9"/>
    <n v="40.454545454545453"/>
    <x v="3"/>
    <x v="10"/>
    <x v="1494"/>
    <x v="1494"/>
  </r>
  <r>
    <n v="1495"/>
    <s v="A Magical Bildungsroman with a Female Heroine"/>
    <s v="The Adventures of Penelope Hawthorne. Part One: The Spellbook of Dracone."/>
    <x v="13"/>
    <x v="117"/>
    <x v="2"/>
    <s v="US"/>
    <s v="USD"/>
    <n v="1314471431"/>
    <n v="1311879431"/>
    <b v="0"/>
    <n v="0"/>
    <b v="0"/>
    <x v="10"/>
    <n v="0"/>
    <e v="#DIV/0!"/>
    <x v="3"/>
    <x v="10"/>
    <x v="1495"/>
    <x v="1495"/>
  </r>
  <r>
    <n v="1496"/>
    <s v="Tainted Steel (Series 1 - 4)"/>
    <s v="Capturing the awe-inspiring magic of the likes of LoTR, Tainted Steel tells the story of one mans' struggle against Destiny."/>
    <x v="15"/>
    <x v="117"/>
    <x v="2"/>
    <s v="US"/>
    <s v="USD"/>
    <n v="1410866659"/>
    <n v="1405682659"/>
    <b v="0"/>
    <n v="0"/>
    <b v="0"/>
    <x v="10"/>
    <n v="0"/>
    <e v="#DIV/0!"/>
    <x v="3"/>
    <x v="10"/>
    <x v="1496"/>
    <x v="1496"/>
  </r>
  <r>
    <n v="1497"/>
    <s v="Daddy"/>
    <s v="After 25 years apart, a father and son's reunion is less magical and more explosive as the revelations come out and the gloves come off"/>
    <x v="36"/>
    <x v="116"/>
    <x v="2"/>
    <s v="US"/>
    <s v="USD"/>
    <n v="1375299780"/>
    <n v="1371655522"/>
    <b v="0"/>
    <n v="1"/>
    <b v="0"/>
    <x v="10"/>
    <n v="6.6666666666666671E-3"/>
    <n v="1"/>
    <x v="3"/>
    <x v="10"/>
    <x v="1497"/>
    <x v="1497"/>
  </r>
  <r>
    <n v="1498"/>
    <s v="Alexis' Aggravation: Murder in the Southwest. A Crime Novel"/>
    <s v="Is a dead body in her bar enough to make this cop return to the force? She tried to retire . . but can she? A page-turning crime novel."/>
    <x v="9"/>
    <x v="1033"/>
    <x v="2"/>
    <s v="US"/>
    <s v="USD"/>
    <n v="1409787378"/>
    <n v="1405899378"/>
    <b v="0"/>
    <n v="3"/>
    <b v="0"/>
    <x v="10"/>
    <n v="1.9"/>
    <n v="19"/>
    <x v="3"/>
    <x v="10"/>
    <x v="1498"/>
    <x v="1498"/>
  </r>
  <r>
    <n v="1499"/>
    <s v="The Second Renaissance"/>
    <s v="Coming soon, a new science fiction novel about human evolution and sorcery. In the near future, you are either forced to adapt or die"/>
    <x v="13"/>
    <x v="139"/>
    <x v="2"/>
    <s v="US"/>
    <s v="USD"/>
    <n v="1470355833"/>
    <n v="1465171833"/>
    <b v="0"/>
    <n v="1"/>
    <b v="0"/>
    <x v="10"/>
    <n v="0.25"/>
    <n v="5"/>
    <x v="3"/>
    <x v="10"/>
    <x v="1499"/>
    <x v="1499"/>
  </r>
  <r>
    <n v="1500"/>
    <s v="Tarnish: A Fantasy Novel by J. D. Brink"/>
    <s v="A young hero, sword play, epic tales, swamp monsters, a gang of thieves, and romance and betrayal. Forging your own destiny ain't easy."/>
    <x v="70"/>
    <x v="1034"/>
    <x v="2"/>
    <s v="US"/>
    <s v="USD"/>
    <n v="1367444557"/>
    <n v="1364852557"/>
    <b v="0"/>
    <n v="15"/>
    <b v="0"/>
    <x v="10"/>
    <n v="25.035714285714285"/>
    <n v="46.733333333333334"/>
    <x v="3"/>
    <x v="10"/>
    <x v="1500"/>
    <x v="1500"/>
  </r>
  <r>
    <n v="1501"/>
    <s v="This is Nowhere"/>
    <s v="A hardcover book of surf, outdoor and nature photos from the British Columbia coast."/>
    <x v="263"/>
    <x v="1035"/>
    <x v="0"/>
    <s v="CA"/>
    <s v="CAD"/>
    <n v="1436364023"/>
    <n v="1433772023"/>
    <b v="1"/>
    <n v="885"/>
    <b v="1"/>
    <x v="20"/>
    <n v="166.33076923076925"/>
    <n v="97.731073446327684"/>
    <x v="8"/>
    <x v="20"/>
    <x v="1501"/>
    <x v="1501"/>
  </r>
  <r>
    <n v="1502"/>
    <s v="Cosmic Surgery"/>
    <s v="Cosmic Surgery is a photo book, set in the not too distant future where the world of cosmetic surgery is about to be transformed"/>
    <x v="29"/>
    <x v="1036"/>
    <x v="0"/>
    <s v="GB"/>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x v="192"/>
    <x v="1037"/>
    <x v="0"/>
    <s v="BE"/>
    <s v="EUR"/>
    <n v="1477210801"/>
    <n v="1472026801"/>
    <b v="1"/>
    <n v="71"/>
    <b v="1"/>
    <x v="20"/>
    <n v="107.89146666666667"/>
    <n v="56.98492957746479"/>
    <x v="8"/>
    <x v="20"/>
    <x v="1503"/>
    <x v="1503"/>
  </r>
  <r>
    <n v="1504"/>
    <s v="RYU X RIO"/>
    <s v="A football photography book like no other about the 2014 World Cup in Brazil, by Ryu Voelkel."/>
    <x v="115"/>
    <x v="1038"/>
    <x v="0"/>
    <s v="GB"/>
    <s v="GBP"/>
    <n v="1402389180"/>
    <n v="1399996024"/>
    <b v="1"/>
    <n v="269"/>
    <b v="1"/>
    <x v="20"/>
    <n v="277.93846153846158"/>
    <n v="67.159851301115239"/>
    <x v="8"/>
    <x v="20"/>
    <x v="1504"/>
    <x v="1504"/>
  </r>
  <r>
    <n v="1505"/>
    <s v="Clear of People â€” A photobook by Michal Iwanowski"/>
    <s v="Michal Iwanowskiâ€™s photobook documents a 2,200 km solitary journey that echoes his grandfatherâ€™s daring escape from a PoW camp."/>
    <x v="194"/>
    <x v="1039"/>
    <x v="0"/>
    <s v="DE"/>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x v="15"/>
    <x v="1040"/>
    <x v="0"/>
    <s v="GB"/>
    <s v="GBP"/>
    <n v="1406227904"/>
    <n v="1403635904"/>
    <b v="1"/>
    <n v="43"/>
    <b v="1"/>
    <x v="20"/>
    <n v="111.4"/>
    <n v="38.860465116279073"/>
    <x v="8"/>
    <x v="20"/>
    <x v="1506"/>
    <x v="1506"/>
  </r>
  <r>
    <n v="1507"/>
    <s v="It's Better In The Wind - A Documentary Photobook!"/>
    <s v="This project is for the production of a photobook at the culmination of a photo documentary that is known as &quot;It's Better In The Wind.&quot;"/>
    <x v="38"/>
    <x v="1041"/>
    <x v="0"/>
    <s v="US"/>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x v="17"/>
    <x v="1042"/>
    <x v="0"/>
    <s v="US"/>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x v="178"/>
    <x v="1043"/>
    <x v="0"/>
    <s v="DE"/>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x v="194"/>
    <x v="1044"/>
    <x v="0"/>
    <s v="GB"/>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x v="32"/>
    <x v="1045"/>
    <x v="0"/>
    <s v="US"/>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x v="8"/>
    <x v="1046"/>
    <x v="0"/>
    <s v="US"/>
    <s v="USD"/>
    <n v="1486311939"/>
    <n v="1483719939"/>
    <b v="1"/>
    <n v="335"/>
    <b v="1"/>
    <x v="20"/>
    <n v="558.7714285714286"/>
    <n v="58.379104477611939"/>
    <x v="8"/>
    <x v="20"/>
    <x v="1512"/>
    <x v="1512"/>
  </r>
  <r>
    <n v="1513"/>
    <s v="Russian Interiors"/>
    <s v="An intimate portrait of Russian women in their private spaces by late photographer Andy Rocchelli published by Cesura."/>
    <x v="6"/>
    <x v="1047"/>
    <x v="0"/>
    <s v="GB"/>
    <s v="GBP"/>
    <n v="1405523866"/>
    <n v="1402931866"/>
    <b v="1"/>
    <n v="215"/>
    <b v="1"/>
    <x v="20"/>
    <n v="150.01875000000001"/>
    <n v="55.82093023255814"/>
    <x v="8"/>
    <x v="20"/>
    <x v="1513"/>
    <x v="1513"/>
  </r>
  <r>
    <n v="1514"/>
    <s v="Racing Age"/>
    <s v="Racing Age is a documentary photography book about masters track &amp; field athletes of retirement age and older."/>
    <x v="31"/>
    <x v="1048"/>
    <x v="0"/>
    <s v="US"/>
    <s v="USD"/>
    <n v="1443363640"/>
    <n v="1439907640"/>
    <b v="1"/>
    <n v="176"/>
    <b v="1"/>
    <x v="20"/>
    <n v="106.476"/>
    <n v="151.24431818181819"/>
    <x v="8"/>
    <x v="20"/>
    <x v="1514"/>
    <x v="1514"/>
  </r>
  <r>
    <n v="1515"/>
    <s v="Eyes as Big as Plates"/>
    <s v="Eyes as Big as Plates - The book! Featuring over 50 portraits, field notes and behind the scenes stories from seniors around the world."/>
    <x v="82"/>
    <x v="1049"/>
    <x v="0"/>
    <s v="NO"/>
    <s v="NOK"/>
    <n v="1458104697"/>
    <n v="1455516297"/>
    <b v="1"/>
    <n v="555"/>
    <b v="1"/>
    <x v="20"/>
    <n v="157.18899999999999"/>
    <n v="849.67027027027029"/>
    <x v="8"/>
    <x v="20"/>
    <x v="1515"/>
    <x v="1515"/>
  </r>
  <r>
    <n v="1516"/>
    <s v="WELCOME HOME // a multipath photobook by Judith Stenneken"/>
    <s v="'Everything flows' - Heraclitus   // A visual poem on lifeâ€™s transitory nature, told through the lens of a contemporary nomad."/>
    <x v="73"/>
    <x v="1050"/>
    <x v="0"/>
    <s v="US"/>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x v="36"/>
    <x v="1051"/>
    <x v="0"/>
    <s v="US"/>
    <s v="USD"/>
    <n v="1417845600"/>
    <n v="1415194553"/>
    <b v="1"/>
    <n v="615"/>
    <b v="1"/>
    <x v="20"/>
    <n v="161.97999999999999"/>
    <n v="39.507317073170732"/>
    <x v="8"/>
    <x v="20"/>
    <x v="1517"/>
    <x v="1517"/>
  </r>
  <r>
    <n v="1518"/>
    <s v="Amelia and the Animals: Photographs by Robin Schwartz"/>
    <s v="A photobook of Robin Schwartz's ongoing series with her daughter Amelia."/>
    <x v="36"/>
    <x v="1052"/>
    <x v="0"/>
    <s v="US"/>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x v="7"/>
    <x v="1053"/>
    <x v="0"/>
    <s v="US"/>
    <s v="USD"/>
    <n v="1403301540"/>
    <n v="1400867283"/>
    <b v="1"/>
    <n v="145"/>
    <b v="1"/>
    <x v="20"/>
    <n v="103.36388888888889"/>
    <n v="64.156896551724131"/>
    <x v="8"/>
    <x v="20"/>
    <x v="1519"/>
    <x v="1519"/>
  </r>
  <r>
    <n v="1520"/>
    <s v="TULIPS"/>
    <s v="A self-published photography book by Andrew Miksys from his new series about Belarus"/>
    <x v="102"/>
    <x v="1054"/>
    <x v="0"/>
    <s v="US"/>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x v="264"/>
    <x v="1055"/>
    <x v="0"/>
    <s v="US"/>
    <s v="USD"/>
    <n v="1465272091"/>
    <n v="1462248091"/>
    <b v="1"/>
    <n v="235"/>
    <b v="1"/>
    <x v="20"/>
    <n v="106.81333333333333"/>
    <n v="170.44680851063831"/>
    <x v="8"/>
    <x v="20"/>
    <x v="1521"/>
    <x v="1521"/>
  </r>
  <r>
    <n v="1522"/>
    <s v="INSIDE TRACKS: Alone Across the Outback"/>
    <s v="A stunning Smartphone enabled coffee table book based on Robyn Davidsonâ€™s legendary 1,700 mile camel trek across the Australian Outback"/>
    <x v="265"/>
    <x v="1056"/>
    <x v="0"/>
    <s v="US"/>
    <s v="USD"/>
    <n v="1413575739"/>
    <n v="1410983739"/>
    <b v="1"/>
    <n v="452"/>
    <b v="1"/>
    <x v="20"/>
    <n v="138.96574712643678"/>
    <n v="133.7391592920354"/>
    <x v="8"/>
    <x v="20"/>
    <x v="1522"/>
    <x v="1522"/>
  </r>
  <r>
    <n v="1523"/>
    <s v="Contact by Jake Shivery"/>
    <s v="Monograph featuring PDX photographer Jake Shivery's 8x10 contact portraits; 1/2 plates and 1/2 extensive essay.  Approx. 9x12, 108 pgs."/>
    <x v="17"/>
    <x v="1057"/>
    <x v="0"/>
    <s v="US"/>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x v="9"/>
    <x v="1058"/>
    <x v="0"/>
    <s v="SE"/>
    <s v="SEK"/>
    <n v="1487592090"/>
    <n v="1485000090"/>
    <b v="1"/>
    <n v="28"/>
    <b v="1"/>
    <x v="20"/>
    <n v="206.99999999999997"/>
    <n v="221.78571428571428"/>
    <x v="8"/>
    <x v="20"/>
    <x v="1524"/>
    <x v="1524"/>
  </r>
  <r>
    <n v="1525"/>
    <s v="Silver Hour: a photo book by Alex Westfall"/>
    <s v="With content created in Iceland, Silver Hour is a book of photographs, journal entries, and drawings about light and the landscape."/>
    <x v="27"/>
    <x v="1059"/>
    <x v="0"/>
    <s v="US"/>
    <s v="USD"/>
    <n v="1471539138"/>
    <n v="1468947138"/>
    <b v="1"/>
    <n v="140"/>
    <b v="1"/>
    <x v="20"/>
    <n v="174.00576923076923"/>
    <n v="32.315357142857138"/>
    <x v="8"/>
    <x v="20"/>
    <x v="1525"/>
    <x v="1525"/>
  </r>
  <r>
    <n v="1526"/>
    <s v="BODYSCAPES II: Theater of Life"/>
    <s v="Landscapes &amp; human bodies; striking images from Jean-Paul Bourdier. What you see is real; no digital altering; all analog photography."/>
    <x v="165"/>
    <x v="1060"/>
    <x v="0"/>
    <s v="US"/>
    <s v="USD"/>
    <n v="1453185447"/>
    <n v="1448951847"/>
    <b v="1"/>
    <n v="280"/>
    <b v="1"/>
    <x v="20"/>
    <n v="120.32608695652173"/>
    <n v="98.839285714285708"/>
    <x v="8"/>
    <x v="20"/>
    <x v="1526"/>
    <x v="1526"/>
  </r>
  <r>
    <n v="1527"/>
    <s v="Island - Japan, from the view point of many"/>
    <s v="Eight creatives visited Japan. This is a unique photo-book of their separate but collected experiences."/>
    <x v="8"/>
    <x v="1061"/>
    <x v="0"/>
    <s v="US"/>
    <s v="USD"/>
    <n v="1489497886"/>
    <n v="1487082286"/>
    <b v="1"/>
    <n v="70"/>
    <b v="1"/>
    <x v="20"/>
    <n v="110.44428571428573"/>
    <n v="55.222142857142863"/>
    <x v="8"/>
    <x v="20"/>
    <x v="1527"/>
    <x v="1527"/>
  </r>
  <r>
    <n v="1528"/>
    <s v="Don't Go Outside: Tokyo Street Photos"/>
    <s v="A book of street photos from around Shibuya that I've made between 2011-2016."/>
    <x v="9"/>
    <x v="1062"/>
    <x v="0"/>
    <s v="US"/>
    <s v="USD"/>
    <n v="1485907200"/>
    <n v="1483292122"/>
    <b v="1"/>
    <n v="160"/>
    <b v="1"/>
    <x v="20"/>
    <n v="281.56666666666666"/>
    <n v="52.793750000000003"/>
    <x v="8"/>
    <x v="20"/>
    <x v="1528"/>
    <x v="1528"/>
  </r>
  <r>
    <n v="1529"/>
    <s v="&quot;(more than) dust.&quot; - a feminist photo book"/>
    <s v="An empowering photo book that transforms hurtful experiences into strength and solidarity."/>
    <x v="266"/>
    <x v="1063"/>
    <x v="0"/>
    <s v="US"/>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x v="19"/>
    <x v="1064"/>
    <x v="0"/>
    <s v="US"/>
    <s v="USD"/>
    <n v="1445624695"/>
    <n v="1443464695"/>
    <b v="1"/>
    <n v="874"/>
    <b v="1"/>
    <x v="20"/>
    <n v="134.82571428571427"/>
    <n v="53.991990846681922"/>
    <x v="8"/>
    <x v="20"/>
    <x v="1530"/>
    <x v="1530"/>
  </r>
  <r>
    <n v="1531"/>
    <s v="Smell the [City of] Roses"/>
    <s v="A street level, film, photographic representation of the character of the City of Roses, from a native Portlander's honest perspective."/>
    <x v="267"/>
    <x v="1065"/>
    <x v="0"/>
    <s v="US"/>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x v="10"/>
    <x v="1066"/>
    <x v="0"/>
    <s v="AU"/>
    <s v="AUD"/>
    <n v="1455548400"/>
    <n v="1453461865"/>
    <b v="1"/>
    <n v="294"/>
    <b v="1"/>
    <x v="20"/>
    <n v="484.02000000000004"/>
    <n v="82.316326530612244"/>
    <x v="8"/>
    <x v="20"/>
    <x v="1532"/>
    <x v="1532"/>
  </r>
  <r>
    <n v="1533"/>
    <s v="The Cancer Family Book Project"/>
    <s v="This is an intimate story about a family, focusing on their love and strength in the face of mortality."/>
    <x v="101"/>
    <x v="1067"/>
    <x v="0"/>
    <s v="US"/>
    <s v="USD"/>
    <n v="1462161540"/>
    <n v="1457913777"/>
    <b v="1"/>
    <n v="740"/>
    <b v="1"/>
    <x v="20"/>
    <n v="145.14000000000001"/>
    <n v="88.26081081081081"/>
    <x v="8"/>
    <x v="20"/>
    <x v="1533"/>
    <x v="1533"/>
  </r>
  <r>
    <n v="1534"/>
    <s v="The Art of Abandonment - Photo Book by Walter Arnold"/>
    <s v="The Art of Abandonment is an award winning photographic series that explores the beauty and history of our modern ruins."/>
    <x v="51"/>
    <x v="1068"/>
    <x v="0"/>
    <s v="US"/>
    <s v="USD"/>
    <n v="1441383062"/>
    <n v="1438791062"/>
    <b v="1"/>
    <n v="369"/>
    <b v="1"/>
    <x v="20"/>
    <n v="417.73333333333335"/>
    <n v="84.905149051490511"/>
    <x v="8"/>
    <x v="20"/>
    <x v="1534"/>
    <x v="1534"/>
  </r>
  <r>
    <n v="1535"/>
    <s v="Small Steps Are Giant Leaps"/>
    <s v="&quot;Small Steps are Giant Leaps&quot; is about reminding parents that to our kids this is a new and exciting world just waiting to be explored."/>
    <x v="23"/>
    <x v="1069"/>
    <x v="0"/>
    <s v="US"/>
    <s v="USD"/>
    <n v="1464040800"/>
    <n v="1461527631"/>
    <b v="1"/>
    <n v="110"/>
    <b v="1"/>
    <x v="20"/>
    <n v="132.42499999999998"/>
    <n v="48.154545454545456"/>
    <x v="8"/>
    <x v="20"/>
    <x v="1535"/>
    <x v="1535"/>
  </r>
  <r>
    <n v="1536"/>
    <s v="We Call This Home: 3 yrs of travel to 60 countries photobook"/>
    <s v="Travel around the world on a backpacking trip 3 years in the making through a book with amazing photos and stories to over 60 countries"/>
    <x v="14"/>
    <x v="1070"/>
    <x v="0"/>
    <s v="US"/>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x v="14"/>
    <x v="1071"/>
    <x v="0"/>
    <s v="DE"/>
    <s v="EUR"/>
    <n v="1470506400"/>
    <n v="1467358427"/>
    <b v="1"/>
    <n v="224"/>
    <b v="1"/>
    <x v="20"/>
    <n v="179.9"/>
    <n v="96.375"/>
    <x v="8"/>
    <x v="20"/>
    <x v="1537"/>
    <x v="1537"/>
  </r>
  <r>
    <n v="1538"/>
    <s v="US National Parks: Picturing the Little Things"/>
    <s v="I want to travel through the National Parks to take pictures of the little things, the &quot;missed&quot; things, that people overlook."/>
    <x v="39"/>
    <x v="1072"/>
    <x v="0"/>
    <s v="US"/>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x v="22"/>
    <x v="1073"/>
    <x v="0"/>
    <s v="US"/>
    <s v="USD"/>
    <n v="1483481019"/>
    <n v="1480629819"/>
    <b v="0"/>
    <n v="284"/>
    <b v="1"/>
    <x v="20"/>
    <n v="135.98609999999999"/>
    <n v="95.764859154929582"/>
    <x v="8"/>
    <x v="20"/>
    <x v="1539"/>
    <x v="1539"/>
  </r>
  <r>
    <n v="1540"/>
    <s v="Organic Portraits / A Photo Book of Polaroid &amp; Film Images"/>
    <s v="A series of large format film &amp; Polaroid images created to produce a hardcover book. All profits donated to Rain Forest Action Network."/>
    <x v="36"/>
    <x v="1074"/>
    <x v="0"/>
    <s v="US"/>
    <s v="USD"/>
    <n v="1416964500"/>
    <n v="1414368616"/>
    <b v="1"/>
    <n v="98"/>
    <b v="1"/>
    <x v="20"/>
    <n v="117.86666666666667"/>
    <n v="180.40816326530611"/>
    <x v="8"/>
    <x v="20"/>
    <x v="1540"/>
    <x v="1540"/>
  </r>
  <r>
    <n v="1541"/>
    <s v="The Panama Canal Bridge of the Americas"/>
    <s v="My Goal is to travel across Panama with my team and capture the beauty and wildlife throughout the canal."/>
    <x v="102"/>
    <x v="360"/>
    <x v="2"/>
    <s v="US"/>
    <s v="USD"/>
    <n v="1420045538"/>
    <n v="1417453538"/>
    <b v="0"/>
    <n v="2"/>
    <b v="0"/>
    <x v="24"/>
    <n v="3.3333333333333333E-2"/>
    <n v="3"/>
    <x v="8"/>
    <x v="24"/>
    <x v="1541"/>
    <x v="1541"/>
  </r>
  <r>
    <n v="1542"/>
    <s v="From student to beekeeper"/>
    <s v="The photography project aims to show challenges &amp; successes of a  student attempting to continue his family beekeeping heritage."/>
    <x v="2"/>
    <x v="170"/>
    <x v="2"/>
    <s v="CA"/>
    <s v="CAD"/>
    <n v="1435708500"/>
    <n v="1434412500"/>
    <b v="0"/>
    <n v="1"/>
    <b v="0"/>
    <x v="24"/>
    <n v="4"/>
    <n v="20"/>
    <x v="8"/>
    <x v="24"/>
    <x v="1542"/>
    <x v="1542"/>
  </r>
  <r>
    <n v="1543"/>
    <s v="Sunrises in the MidWest"/>
    <s v="I plan to take pictures of the sunrise in the MidWest every day in 2015 and compile them in a slide show for distribution."/>
    <x v="268"/>
    <x v="115"/>
    <x v="2"/>
    <s v="US"/>
    <s v="USD"/>
    <n v="1416662034"/>
    <n v="1414066434"/>
    <b v="0"/>
    <n v="1"/>
    <b v="0"/>
    <x v="24"/>
    <n v="0.44444444444444442"/>
    <n v="10"/>
    <x v="8"/>
    <x v="24"/>
    <x v="1543"/>
    <x v="1543"/>
  </r>
  <r>
    <n v="1544"/>
    <s v="LaFee Photography"/>
    <s v="My name is Travis LaFee, I live in beautiful McCall, Idaho. I wish to display the beauty of valley county by taking pics outdoors."/>
    <x v="28"/>
    <x v="117"/>
    <x v="2"/>
    <s v="US"/>
    <s v="USD"/>
    <n v="1427847480"/>
    <n v="1424222024"/>
    <b v="0"/>
    <n v="0"/>
    <b v="0"/>
    <x v="24"/>
    <n v="0"/>
    <e v="#DIV/0!"/>
    <x v="8"/>
    <x v="24"/>
    <x v="1544"/>
    <x v="1544"/>
  </r>
  <r>
    <n v="1545"/>
    <s v="Nevada County Hearts"/>
    <s v="&quot;He will not be a wise man who does not study human hearts!&quot;_x000a_Hope in natural art, creation!"/>
    <x v="9"/>
    <x v="116"/>
    <x v="2"/>
    <s v="US"/>
    <s v="USD"/>
    <n v="1425330960"/>
    <n v="1422393234"/>
    <b v="0"/>
    <n v="1"/>
    <b v="0"/>
    <x v="24"/>
    <n v="3.3333333333333333E-2"/>
    <n v="1"/>
    <x v="8"/>
    <x v="24"/>
    <x v="1545"/>
    <x v="1545"/>
  </r>
  <r>
    <n v="1546"/>
    <s v="Hen Harrier Wildlife Sanctuary"/>
    <s v="Buy and maintain 6 acres of land in West Ireland as a Wildlife Refuge for an endangered species of native Raptor called the Hen Harrier"/>
    <x v="28"/>
    <x v="683"/>
    <x v="2"/>
    <s v="GB"/>
    <s v="GBP"/>
    <n v="1410930399"/>
    <n v="1405746399"/>
    <b v="0"/>
    <n v="11"/>
    <b v="0"/>
    <x v="24"/>
    <n v="28.9"/>
    <n v="26.272727272727273"/>
    <x v="8"/>
    <x v="24"/>
    <x v="1546"/>
    <x v="1546"/>
  </r>
  <r>
    <n v="1547"/>
    <s v="Sound Photography"/>
    <s v="I have produced a limited number (100) of five 8x10 prints of mixed photography I would like to share with you."/>
    <x v="269"/>
    <x v="117"/>
    <x v="2"/>
    <s v="US"/>
    <s v="USD"/>
    <n v="1487844882"/>
    <n v="1487240082"/>
    <b v="0"/>
    <n v="0"/>
    <b v="0"/>
    <x v="24"/>
    <n v="0"/>
    <e v="#DIV/0!"/>
    <x v="8"/>
    <x v="24"/>
    <x v="1547"/>
    <x v="1547"/>
  </r>
  <r>
    <n v="1548"/>
    <s v="Change the World through Color"/>
    <s v="Beauty is in the eye of the beholder and I want to inspire conservation through color."/>
    <x v="176"/>
    <x v="177"/>
    <x v="2"/>
    <s v="US"/>
    <s v="USD"/>
    <n v="1447020620"/>
    <n v="1444425020"/>
    <b v="0"/>
    <n v="1"/>
    <b v="0"/>
    <x v="24"/>
    <n v="8.5714285714285712"/>
    <n v="60"/>
    <x v="8"/>
    <x v="24"/>
    <x v="1548"/>
    <x v="1548"/>
  </r>
  <r>
    <n v="1549"/>
    <s v="2016 Calendar:  Wonders of Nature"/>
    <s v="A 2016 calendar collection of landscape and wildlife photographs from award winning photographer, Steve Marler."/>
    <x v="2"/>
    <x v="575"/>
    <x v="2"/>
    <s v="US"/>
    <s v="USD"/>
    <n v="1446524159"/>
    <n v="1443928559"/>
    <b v="0"/>
    <n v="6"/>
    <b v="0"/>
    <x v="24"/>
    <n v="34"/>
    <n v="28.333333333333332"/>
    <x v="8"/>
    <x v="24"/>
    <x v="1549"/>
    <x v="1549"/>
  </r>
  <r>
    <n v="1550"/>
    <s v="It's not easy being green: Costa Rican froglife"/>
    <s v="A photographic journal of a Costa Rican frog survey: recording the effects of habitat fragmentation on these charismatic amphibians."/>
    <x v="47"/>
    <x v="462"/>
    <x v="2"/>
    <s v="GB"/>
    <s v="GBP"/>
    <n v="1463050034"/>
    <n v="1460458034"/>
    <b v="0"/>
    <n v="7"/>
    <b v="0"/>
    <x v="24"/>
    <n v="13.466666666666665"/>
    <n v="14.428571428571429"/>
    <x v="8"/>
    <x v="24"/>
    <x v="1550"/>
    <x v="1550"/>
  </r>
  <r>
    <n v="1551"/>
    <s v="Randy Hoffman Photography"/>
    <s v="I can do it but help can't hurt. Sweet Montana photos like never seen before. Be a part of Randy Hoffman Photography and our activities"/>
    <x v="8"/>
    <x v="117"/>
    <x v="2"/>
    <s v="US"/>
    <s v="USD"/>
    <n v="1432756039"/>
    <n v="1430164039"/>
    <b v="0"/>
    <n v="0"/>
    <b v="0"/>
    <x v="24"/>
    <n v="0"/>
    <e v="#DIV/0!"/>
    <x v="8"/>
    <x v="24"/>
    <x v="1551"/>
    <x v="1551"/>
  </r>
  <r>
    <n v="1552"/>
    <s v="Upstate Autumn: a photographic journey in Upstate New York"/>
    <s v="Help me spend this fall capturing autumnâ€™s spectacular season in detail so I can create high quality images for home dÃ©cor."/>
    <x v="270"/>
    <x v="1075"/>
    <x v="2"/>
    <s v="US"/>
    <s v="USD"/>
    <n v="1412135940"/>
    <n v="1410366708"/>
    <b v="0"/>
    <n v="16"/>
    <b v="0"/>
    <x v="24"/>
    <n v="49.186046511627907"/>
    <n v="132.1875"/>
    <x v="8"/>
    <x v="24"/>
    <x v="1552"/>
    <x v="341"/>
  </r>
  <r>
    <n v="1553"/>
    <s v="Avatar in Training: Mastering the Four Elements of Nature"/>
    <s v="This project is about exhibiting the raw beauty of the elements through highlining, surfing, fire spinning and rock climbing."/>
    <x v="12"/>
    <x v="117"/>
    <x v="2"/>
    <s v="US"/>
    <s v="USD"/>
    <n v="1441176447"/>
    <n v="1438584447"/>
    <b v="0"/>
    <n v="0"/>
    <b v="0"/>
    <x v="24"/>
    <n v="0"/>
    <e v="#DIV/0!"/>
    <x v="8"/>
    <x v="24"/>
    <x v="1553"/>
    <x v="1552"/>
  </r>
  <r>
    <n v="1554"/>
    <s v="Barbara O'Donovan Designs"/>
    <s v="I create art by photographing flowers/seeds i would love to buy my own camera/computer/Photoshop and restore my old shed into my studio"/>
    <x v="22"/>
    <x v="117"/>
    <x v="2"/>
    <s v="AU"/>
    <s v="AUD"/>
    <n v="1438495390"/>
    <n v="1435903390"/>
    <b v="0"/>
    <n v="0"/>
    <b v="0"/>
    <x v="24"/>
    <n v="0"/>
    <e v="#DIV/0!"/>
    <x v="8"/>
    <x v="24"/>
    <x v="1554"/>
    <x v="1553"/>
  </r>
  <r>
    <n v="1555"/>
    <s v="Coffee Table Book of Maine"/>
    <s v="I am traveling the coastline of Maine and will be taking pictures of all the scenery and lighthouses in the area."/>
    <x v="47"/>
    <x v="117"/>
    <x v="2"/>
    <s v="US"/>
    <s v="USD"/>
    <n v="1442509200"/>
    <n v="1440513832"/>
    <b v="0"/>
    <n v="0"/>
    <b v="0"/>
    <x v="24"/>
    <n v="0"/>
    <e v="#DIV/0!"/>
    <x v="8"/>
    <x v="24"/>
    <x v="1555"/>
    <x v="1554"/>
  </r>
  <r>
    <n v="1556"/>
    <s v="West Canada - A Coffee Table Book"/>
    <s v="To gather a collection of photographs for a coffee table book that displays the beauty of Canada's west."/>
    <x v="15"/>
    <x v="1076"/>
    <x v="2"/>
    <s v="CA"/>
    <s v="CAD"/>
    <n v="1467603624"/>
    <n v="1465011624"/>
    <b v="0"/>
    <n v="12"/>
    <b v="0"/>
    <x v="24"/>
    <n v="45.133333333333333"/>
    <n v="56.416666666666664"/>
    <x v="8"/>
    <x v="24"/>
    <x v="1556"/>
    <x v="1555"/>
  </r>
  <r>
    <n v="1557"/>
    <s v="Reflecting Light Photo"/>
    <s v="I have always been captivated by photography, Now I am trying to set up my own company and publish my pictures."/>
    <x v="30"/>
    <x v="173"/>
    <x v="2"/>
    <s v="US"/>
    <s v="USD"/>
    <n v="1411227633"/>
    <n v="1408549233"/>
    <b v="0"/>
    <n v="1"/>
    <b v="0"/>
    <x v="24"/>
    <n v="4"/>
    <n v="100"/>
    <x v="8"/>
    <x v="24"/>
    <x v="1557"/>
    <x v="1556"/>
  </r>
  <r>
    <n v="1558"/>
    <s v="Lucy Wood's Calendar - English Countryside 2016"/>
    <s v="A large 2016 wall-calendar (A3 when open) featuring 12 stunning photographs by Lucy Wood."/>
    <x v="47"/>
    <x v="428"/>
    <x v="2"/>
    <s v="GB"/>
    <s v="GBP"/>
    <n v="1440763920"/>
    <n v="1435656759"/>
    <b v="0"/>
    <n v="3"/>
    <b v="0"/>
    <x v="24"/>
    <n v="4.666666666666667"/>
    <n v="11.666666666666666"/>
    <x v="8"/>
    <x v="24"/>
    <x v="1558"/>
    <x v="1557"/>
  </r>
  <r>
    <n v="1559"/>
    <s v="North Cascades Bigfoot Photo Expedition"/>
    <s v="The goal of this project is to provide scientific evidence of bigfoot in the North Cascades."/>
    <x v="36"/>
    <x v="155"/>
    <x v="2"/>
    <s v="US"/>
    <s v="USD"/>
    <n v="1430270199"/>
    <n v="1428974199"/>
    <b v="0"/>
    <n v="1"/>
    <b v="0"/>
    <x v="24"/>
    <n v="0.33333333333333337"/>
    <n v="50"/>
    <x v="8"/>
    <x v="24"/>
    <x v="1559"/>
    <x v="1558"/>
  </r>
  <r>
    <n v="1560"/>
    <s v="Fine Art Landscape 2015 Calendar"/>
    <s v="I would like to share my landscape photographic travels of 2014 with more than just family an friends. 12 months of images."/>
    <x v="30"/>
    <x v="1077"/>
    <x v="2"/>
    <s v="US"/>
    <s v="USD"/>
    <n v="1415842193"/>
    <n v="1414110593"/>
    <b v="0"/>
    <n v="4"/>
    <b v="0"/>
    <x v="24"/>
    <n v="3.7600000000000002"/>
    <n v="23.5"/>
    <x v="8"/>
    <x v="24"/>
    <x v="1560"/>
    <x v="1559"/>
  </r>
  <r>
    <n v="1561"/>
    <s v="The Content of Character Book Series, Volume I, 1750 - 1940"/>
    <s v="An illustrated retrospective of the journey from African to African American using a collection of fine art engravings &amp; photographs."/>
    <x v="3"/>
    <x v="1078"/>
    <x v="1"/>
    <s v="US"/>
    <s v="USD"/>
    <n v="1383789603"/>
    <n v="1381194003"/>
    <b v="0"/>
    <n v="1"/>
    <b v="0"/>
    <x v="25"/>
    <n v="0.67"/>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x v="23"/>
    <x v="117"/>
    <x v="1"/>
    <s v="US"/>
    <s v="USD"/>
    <n v="1259715000"/>
    <n v="1253712916"/>
    <b v="0"/>
    <n v="0"/>
    <b v="0"/>
    <x v="25"/>
    <n v="0"/>
    <e v="#DIV/0!"/>
    <x v="3"/>
    <x v="25"/>
    <x v="1562"/>
    <x v="1561"/>
  </r>
  <r>
    <n v="1563"/>
    <s v="Expedition into the Empty Quarter - The Book (Canceled)"/>
    <s v="Unique book revealing my discoveries in the Empty Quarter of Oman. Collection of travel writing, poetry, artwork and science!"/>
    <x v="12"/>
    <x v="1079"/>
    <x v="1"/>
    <s v="GB"/>
    <s v="GBP"/>
    <n v="1394815751"/>
    <n v="1389635351"/>
    <b v="0"/>
    <n v="2"/>
    <b v="0"/>
    <x v="25"/>
    <n v="1.4166666666666665"/>
    <n v="42.5"/>
    <x v="3"/>
    <x v="25"/>
    <x v="1563"/>
    <x v="1562"/>
  </r>
  <r>
    <n v="1564"/>
    <s v="coming apart at the stitches... (Canceled)"/>
    <s v="This is a book of art and poetry that highlights the highs and lows of a young 20 something coming to terms with her bipolar."/>
    <x v="3"/>
    <x v="115"/>
    <x v="1"/>
    <s v="US"/>
    <s v="USD"/>
    <n v="1432843500"/>
    <n v="1430124509"/>
    <b v="0"/>
    <n v="1"/>
    <b v="0"/>
    <x v="25"/>
    <n v="0.1"/>
    <n v="10"/>
    <x v="3"/>
    <x v="25"/>
    <x v="1564"/>
    <x v="1563"/>
  </r>
  <r>
    <n v="1565"/>
    <s v="The National Forests Passport Project (Canceled)"/>
    <s v="Award-winning artists compete to have their art featured in the National Forests Passport Book depicting 9 Forest Regions of the US."/>
    <x v="23"/>
    <x v="173"/>
    <x v="1"/>
    <s v="US"/>
    <s v="USD"/>
    <n v="1307554261"/>
    <n v="1304962261"/>
    <b v="0"/>
    <n v="1"/>
    <b v="0"/>
    <x v="25"/>
    <n v="2.5"/>
    <n v="100"/>
    <x v="3"/>
    <x v="25"/>
    <x v="1565"/>
    <x v="1564"/>
  </r>
  <r>
    <n v="1566"/>
    <s v="DeVito Art Skull Island Kongstarter (Canceled)"/>
    <s v="Joe DeVito's first Art Book and original King Kong novellas available in both Limited and Deluxe Editions."/>
    <x v="11"/>
    <x v="1080"/>
    <x v="1"/>
    <s v="US"/>
    <s v="USD"/>
    <n v="1469656800"/>
    <n v="1467151204"/>
    <b v="0"/>
    <n v="59"/>
    <b v="0"/>
    <x v="25"/>
    <n v="21.25"/>
    <n v="108.05084745762711"/>
    <x v="3"/>
    <x v="25"/>
    <x v="1566"/>
    <x v="1565"/>
  </r>
  <r>
    <n v="1567"/>
    <s v="Kickstart a Traveling Heart (Canceled)"/>
    <s v="Traveling to create a book of my photography! Help support my trip and buy a book! Also limited edition t-shirts and prints for sale!"/>
    <x v="0"/>
    <x v="457"/>
    <x v="1"/>
    <s v="US"/>
    <s v="USD"/>
    <n v="1392595200"/>
    <n v="1391293745"/>
    <b v="0"/>
    <n v="13"/>
    <b v="0"/>
    <x v="25"/>
    <n v="4.117647058823529"/>
    <n v="26.923076923076923"/>
    <x v="3"/>
    <x v="25"/>
    <x v="1567"/>
    <x v="1566"/>
  </r>
  <r>
    <n v="1568"/>
    <s v="Map &amp; Palette: Chronicling The Voyage of Three Young Artists"/>
    <s v="A world adventure to seek culture and inspiration through art. Putting a visual documentation of our journey into a book."/>
    <x v="31"/>
    <x v="1081"/>
    <x v="1"/>
    <s v="US"/>
    <s v="USD"/>
    <n v="1419384585"/>
    <n v="1416360585"/>
    <b v="0"/>
    <n v="22"/>
    <b v="0"/>
    <x v="25"/>
    <n v="13.639999999999999"/>
    <n v="155"/>
    <x v="3"/>
    <x v="25"/>
    <x v="1568"/>
    <x v="1567"/>
  </r>
  <r>
    <n v="1569"/>
    <s v="to be removed (Canceled)"/>
    <s v="to be removed"/>
    <x v="11"/>
    <x v="117"/>
    <x v="1"/>
    <s v="US"/>
    <s v="USD"/>
    <n v="1369498714"/>
    <n v="1366906714"/>
    <b v="0"/>
    <n v="0"/>
    <b v="0"/>
    <x v="25"/>
    <n v="0"/>
    <e v="#DIV/0!"/>
    <x v="3"/>
    <x v="25"/>
    <x v="1569"/>
    <x v="1568"/>
  </r>
  <r>
    <n v="1570"/>
    <s v="BEAUTIFUL DREAMERS: An Adult Coloring Book (Canceled)"/>
    <s v="A Coloring Book of Breathtaking Beauties_x000a_To Calm the Heart and Soul"/>
    <x v="12"/>
    <x v="685"/>
    <x v="1"/>
    <s v="US"/>
    <s v="USD"/>
    <n v="1460140282"/>
    <n v="1457551882"/>
    <b v="0"/>
    <n v="52"/>
    <b v="0"/>
    <x v="25"/>
    <n v="41.4"/>
    <n v="47.769230769230766"/>
    <x v="3"/>
    <x v="25"/>
    <x v="1570"/>
    <x v="1569"/>
  </r>
  <r>
    <n v="1571"/>
    <s v="CAUCASUS - on the untrodden roads (Canceled)"/>
    <s v="An inspiring photo book about an unique Caucasus Expedition by two backpackers - Erna Gaspar (photographer) &amp; Adrian Lorincz (writer)."/>
    <x v="271"/>
    <x v="439"/>
    <x v="1"/>
    <s v="GB"/>
    <s v="GBP"/>
    <n v="1434738483"/>
    <n v="1432146483"/>
    <b v="0"/>
    <n v="4"/>
    <b v="0"/>
    <x v="25"/>
    <n v="0.66115702479338845"/>
    <n v="20"/>
    <x v="3"/>
    <x v="25"/>
    <x v="1571"/>
    <x v="1570"/>
  </r>
  <r>
    <n v="1572"/>
    <s v="A Countrified Wedding: A Guide to an English Country Wedding"/>
    <s v="So many brides want a country wedding, but where to start? Whether you want a barn or a tipi, this guide can help you plan your day."/>
    <x v="30"/>
    <x v="366"/>
    <x v="1"/>
    <s v="GB"/>
    <s v="GBP"/>
    <n v="1456703940"/>
    <n v="1454546859"/>
    <b v="0"/>
    <n v="3"/>
    <b v="0"/>
    <x v="25"/>
    <n v="5"/>
    <n v="41.666666666666664"/>
    <x v="3"/>
    <x v="25"/>
    <x v="1572"/>
    <x v="1571"/>
  </r>
  <r>
    <n v="1573"/>
    <s v="150 Years of Awesome Canada: Trading Card Coffee Table Book (Canceled)"/>
    <s v="This is a first-of-its-kind 12&quot;x12&quot; trading card coffee table book featuring over 100 cards celebrating the awesomeness of Canada"/>
    <x v="7"/>
    <x v="445"/>
    <x v="1"/>
    <s v="CA"/>
    <s v="CAD"/>
    <n v="1491019140"/>
    <n v="1487548802"/>
    <b v="0"/>
    <n v="3"/>
    <b v="0"/>
    <x v="25"/>
    <n v="2.4777777777777779"/>
    <n v="74.333333333333329"/>
    <x v="3"/>
    <x v="25"/>
    <x v="1573"/>
    <x v="1572"/>
  </r>
  <r>
    <n v="1574"/>
    <s v="BLK/MTL the Illustrated Works of Carmine Diaz (Canceled)"/>
    <s v="BLK/MTL's Illustrated Works 100's of Hi-Res Pics ft. Custom Artist Carmine Diaz's popular Paintings packed into 1 Coffee table Art Book"/>
    <x v="3"/>
    <x v="1082"/>
    <x v="1"/>
    <s v="US"/>
    <s v="USD"/>
    <n v="1424211329"/>
    <n v="1421187329"/>
    <b v="0"/>
    <n v="6"/>
    <b v="0"/>
    <x v="25"/>
    <n v="5.0599999999999996"/>
    <n v="84.333333333333329"/>
    <x v="3"/>
    <x v="25"/>
    <x v="1574"/>
    <x v="1573"/>
  </r>
  <r>
    <n v="1575"/>
    <s v="Underwater Colors Of The Channel Islands (Canceled)"/>
    <s v="A stunning, limited-edition photography book displaying the colorful and exotic marine life in the waters along the Channel Islands"/>
    <x v="3"/>
    <x v="1083"/>
    <x v="1"/>
    <s v="US"/>
    <s v="USD"/>
    <n v="1404909296"/>
    <n v="1402317296"/>
    <b v="0"/>
    <n v="35"/>
    <b v="0"/>
    <x v="25"/>
    <n v="22.91"/>
    <n v="65.457142857142856"/>
    <x v="3"/>
    <x v="25"/>
    <x v="1575"/>
    <x v="1574"/>
  </r>
  <r>
    <n v="1576"/>
    <s v="The Obsessive Line Collection (Canceled)"/>
    <s v="For the publication of my first 3 books: an Art book, a graphic novel, and a coloring book"/>
    <x v="10"/>
    <x v="1084"/>
    <x v="1"/>
    <s v="US"/>
    <s v="USD"/>
    <n v="1435698368"/>
    <n v="1431810368"/>
    <b v="0"/>
    <n v="10"/>
    <b v="0"/>
    <x v="25"/>
    <n v="13"/>
    <n v="65"/>
    <x v="3"/>
    <x v="25"/>
    <x v="1576"/>
    <x v="1575"/>
  </r>
  <r>
    <n v="1577"/>
    <s v="Abstract Image Photography Coffee Table Book (Canceled)"/>
    <s v="I've been putting together a portfolio of fine abstract photography of the highest quality, color, and design. A vision of beauty!"/>
    <x v="3"/>
    <x v="434"/>
    <x v="1"/>
    <s v="US"/>
    <s v="USD"/>
    <n v="1343161248"/>
    <n v="1337977248"/>
    <b v="0"/>
    <n v="2"/>
    <b v="0"/>
    <x v="25"/>
    <n v="0.54999999999999993"/>
    <n v="27.5"/>
    <x v="3"/>
    <x v="25"/>
    <x v="1577"/>
    <x v="1576"/>
  </r>
  <r>
    <n v="1578"/>
    <s v="LATENT TALENT: Leaping from de Poverty Line (Canceled)"/>
    <s v="2 artists, 1 month, 1 laptop, minimum wage, plenty of coffee proving a transmedia production worth noticing doesn't need a million dollar budget."/>
    <x v="272"/>
    <x v="82"/>
    <x v="1"/>
    <s v="US"/>
    <s v="USD"/>
    <n v="1283392800"/>
    <n v="1281317691"/>
    <b v="0"/>
    <n v="4"/>
    <b v="0"/>
    <x v="25"/>
    <n v="10.806536636794938"/>
    <n v="51.25"/>
    <x v="3"/>
    <x v="25"/>
    <x v="1578"/>
    <x v="1577"/>
  </r>
  <r>
    <n v="1579"/>
    <s v="psyÂ·choÂ·miÂ·metÂ·ic: The EsÂ·sence of Life (Canceled)"/>
    <s v="'Compilation of visual and literary art through fine art photography, graphic art, and poetry."/>
    <x v="273"/>
    <x v="920"/>
    <x v="1"/>
    <s v="US"/>
    <s v="USD"/>
    <n v="1377734091"/>
    <n v="1374882891"/>
    <b v="0"/>
    <n v="2"/>
    <b v="0"/>
    <x v="25"/>
    <n v="0.84008400840084008"/>
    <n v="14"/>
    <x v="3"/>
    <x v="25"/>
    <x v="1579"/>
    <x v="1578"/>
  </r>
  <r>
    <n v="1580"/>
    <s v="Faces &amp; Places In Brevard County (Canceled)"/>
    <s v="Creating my 2nd book depicting the people and places in Brevard County w/current images + traveling to obtain new ones."/>
    <x v="257"/>
    <x v="117"/>
    <x v="1"/>
    <s v="US"/>
    <s v="USD"/>
    <n v="1337562726"/>
    <n v="1332378726"/>
    <b v="0"/>
    <n v="0"/>
    <b v="0"/>
    <x v="25"/>
    <n v="0"/>
    <e v="#DIV/0!"/>
    <x v="3"/>
    <x v="25"/>
    <x v="1580"/>
    <x v="1579"/>
  </r>
  <r>
    <n v="1581"/>
    <s v="The Sharper Image"/>
    <s v="Photographic canvas prints depicting different scenes from around the globe, including local images taken in Sussex England."/>
    <x v="28"/>
    <x v="139"/>
    <x v="2"/>
    <s v="GB"/>
    <s v="GBP"/>
    <n v="1450521990"/>
    <n v="1447757190"/>
    <b v="0"/>
    <n v="1"/>
    <b v="0"/>
    <x v="26"/>
    <n v="0.5"/>
    <n v="5"/>
    <x v="8"/>
    <x v="26"/>
    <x v="1581"/>
    <x v="1580"/>
  </r>
  <r>
    <n v="1582"/>
    <s v="Scenes from New Orleans"/>
    <s v="I create canvas prints of images from in and around New Orleans"/>
    <x v="28"/>
    <x v="1085"/>
    <x v="2"/>
    <s v="US"/>
    <s v="USD"/>
    <n v="1445894400"/>
    <n v="1440961053"/>
    <b v="0"/>
    <n v="3"/>
    <b v="0"/>
    <x v="26"/>
    <n v="9.3000000000000007"/>
    <n v="31"/>
    <x v="8"/>
    <x v="26"/>
    <x v="1582"/>
    <x v="1581"/>
  </r>
  <r>
    <n v="1583"/>
    <s v="Follow in footsteps an awesome book adventure"/>
    <s v="I am a photographer who is inspired by the original Jules Verne story. I will make a thousands of photo and video materials for You."/>
    <x v="22"/>
    <x v="493"/>
    <x v="2"/>
    <s v="GB"/>
    <s v="GBP"/>
    <n v="1411681391"/>
    <n v="1409089391"/>
    <b v="0"/>
    <n v="1"/>
    <b v="0"/>
    <x v="26"/>
    <n v="7.4999999999999997E-2"/>
    <n v="15"/>
    <x v="8"/>
    <x v="26"/>
    <x v="1583"/>
    <x v="1582"/>
  </r>
  <r>
    <n v="1584"/>
    <s v="Lets see Kansas together!"/>
    <s v="25 Kansas State Parks in the next year. What a great adventure to take together. Join me. Together we can photo this beautiful state."/>
    <x v="38"/>
    <x v="117"/>
    <x v="2"/>
    <s v="US"/>
    <s v="USD"/>
    <n v="1401464101"/>
    <n v="1400600101"/>
    <b v="0"/>
    <n v="0"/>
    <b v="0"/>
    <x v="26"/>
    <n v="0"/>
    <e v="#DIV/0!"/>
    <x v="8"/>
    <x v="26"/>
    <x v="1584"/>
    <x v="1583"/>
  </r>
  <r>
    <n v="1585"/>
    <s v="Live 4 The Rush: Palooza Pics"/>
    <s v="We've explored some of the most amazing places in New Zealand and can't think of a better way to share our experiences than a photo :)"/>
    <x v="13"/>
    <x v="1086"/>
    <x v="2"/>
    <s v="CA"/>
    <s v="CAD"/>
    <n v="1482663600"/>
    <n v="1480800568"/>
    <b v="0"/>
    <n v="12"/>
    <b v="0"/>
    <x v="26"/>
    <n v="79"/>
    <n v="131.66666666666666"/>
    <x v="8"/>
    <x v="26"/>
    <x v="1585"/>
    <x v="1584"/>
  </r>
  <r>
    <n v="1586"/>
    <s v="Missouri In Pictures"/>
    <s v="Show the world the beauty that is in all of our back yards!"/>
    <x v="15"/>
    <x v="117"/>
    <x v="2"/>
    <s v="US"/>
    <s v="USD"/>
    <n v="1428197422"/>
    <n v="1425609022"/>
    <b v="0"/>
    <n v="0"/>
    <b v="0"/>
    <x v="26"/>
    <n v="0"/>
    <e v="#DIV/0!"/>
    <x v="8"/>
    <x v="26"/>
    <x v="1586"/>
    <x v="1585"/>
  </r>
  <r>
    <n v="1587"/>
    <s v="Aerial Photography :  Americas Most Impressive Structures"/>
    <s v="Aerial Photographs of Historical Structures and Landmarks across the US. Experience the Antique structures from the most Unique Angles!"/>
    <x v="51"/>
    <x v="116"/>
    <x v="2"/>
    <s v="US"/>
    <s v="USD"/>
    <n v="1418510965"/>
    <n v="1415918965"/>
    <b v="0"/>
    <n v="1"/>
    <b v="0"/>
    <x v="26"/>
    <n v="1.3333333333333334E-2"/>
    <n v="1"/>
    <x v="8"/>
    <x v="26"/>
    <x v="1587"/>
    <x v="1586"/>
  </r>
  <r>
    <n v="1588"/>
    <s v="The Right Side of Texas"/>
    <s v="Southeast Texas as seen through the lens of a cell phone camera"/>
    <x v="274"/>
    <x v="117"/>
    <x v="2"/>
    <s v="US"/>
    <s v="USD"/>
    <n v="1422735120"/>
    <n v="1420091999"/>
    <b v="0"/>
    <n v="0"/>
    <b v="0"/>
    <x v="26"/>
    <n v="0"/>
    <e v="#DIV/0!"/>
    <x v="8"/>
    <x v="26"/>
    <x v="1588"/>
    <x v="1587"/>
  </r>
  <r>
    <n v="1589"/>
    <s v="A Side Of The World In Canvas"/>
    <s v="I want to be able to have my own photography inside a canvas and have it be displayed everywhere."/>
    <x v="38"/>
    <x v="117"/>
    <x v="2"/>
    <s v="US"/>
    <s v="USD"/>
    <n v="1444433886"/>
    <n v="1441841886"/>
    <b v="0"/>
    <n v="0"/>
    <b v="0"/>
    <x v="26"/>
    <n v="0"/>
    <e v="#DIV/0!"/>
    <x v="8"/>
    <x v="26"/>
    <x v="1589"/>
    <x v="1588"/>
  </r>
  <r>
    <n v="1590"/>
    <s v="An Italian Adventure"/>
    <s v="Discover Italy through photography."/>
    <x v="127"/>
    <x v="806"/>
    <x v="2"/>
    <s v="IT"/>
    <s v="EUR"/>
    <n v="1443040464"/>
    <n v="1440448464"/>
    <b v="0"/>
    <n v="2"/>
    <b v="0"/>
    <x v="26"/>
    <n v="1.7000000000000002"/>
    <n v="510"/>
    <x v="8"/>
    <x v="26"/>
    <x v="1590"/>
    <x v="1589"/>
  </r>
  <r>
    <n v="1591"/>
    <s v="Ireland from a Kite, a unique photographic book"/>
    <s v="Hi, my name is CiarÃ¡n May &amp; i'm a photographer from Co Fermanagh, Ireland. With your support  we can bring this wonderful book to life."/>
    <x v="32"/>
    <x v="1087"/>
    <x v="2"/>
    <s v="GB"/>
    <s v="GBP"/>
    <n v="1459700741"/>
    <n v="1457112341"/>
    <b v="0"/>
    <n v="92"/>
    <b v="0"/>
    <x v="26"/>
    <n v="29.228571428571428"/>
    <n v="44.478260869565219"/>
    <x v="8"/>
    <x v="26"/>
    <x v="1591"/>
    <x v="1590"/>
  </r>
  <r>
    <n v="1592"/>
    <s v="The Views of Pittsburgh"/>
    <s v="A portfolio collage of beautiful pictures of authentic Pittsburgh locations and scenery."/>
    <x v="251"/>
    <x v="117"/>
    <x v="2"/>
    <s v="US"/>
    <s v="USD"/>
    <n v="1427503485"/>
    <n v="1423619085"/>
    <b v="0"/>
    <n v="0"/>
    <b v="0"/>
    <x v="26"/>
    <n v="0"/>
    <e v="#DIV/0!"/>
    <x v="8"/>
    <x v="26"/>
    <x v="1592"/>
    <x v="1591"/>
  </r>
  <r>
    <n v="1593"/>
    <s v="Picturing Italy"/>
    <s v="A trip to fulfill a dream of capturing the wonders and history of ancient Italy in person."/>
    <x v="29"/>
    <x v="158"/>
    <x v="2"/>
    <s v="US"/>
    <s v="USD"/>
    <n v="1425154655"/>
    <n v="1422562655"/>
    <b v="0"/>
    <n v="3"/>
    <b v="0"/>
    <x v="26"/>
    <n v="1.3636363636363637E-2"/>
    <n v="1"/>
    <x v="8"/>
    <x v="26"/>
    <x v="1593"/>
    <x v="1592"/>
  </r>
  <r>
    <n v="1594"/>
    <s v="Scenes and Things from New Orleans"/>
    <s v="I photograph my love of New Orleans, create canvases and share those memories with you."/>
    <x v="28"/>
    <x v="82"/>
    <x v="2"/>
    <s v="US"/>
    <s v="USD"/>
    <n v="1463329260"/>
    <n v="1458147982"/>
    <b v="0"/>
    <n v="10"/>
    <b v="0"/>
    <x v="26"/>
    <n v="20.5"/>
    <n v="20.5"/>
    <x v="8"/>
    <x v="26"/>
    <x v="1594"/>
    <x v="1593"/>
  </r>
  <r>
    <n v="1595"/>
    <s v="Civil war battlefields and forts"/>
    <s v="To make a coffee table book,  displaying civil war battlefields and forts,  taken at the same time of year the battles were fought."/>
    <x v="57"/>
    <x v="668"/>
    <x v="2"/>
    <s v="US"/>
    <s v="USD"/>
    <n v="1403122380"/>
    <n v="1400634728"/>
    <b v="0"/>
    <n v="7"/>
    <b v="0"/>
    <x v="26"/>
    <n v="0.27999999999999997"/>
    <n v="40"/>
    <x v="8"/>
    <x v="26"/>
    <x v="1595"/>
    <x v="1594"/>
  </r>
  <r>
    <n v="1596"/>
    <s v="The Town We Live In"/>
    <s v="London is beautiful. I want to create a book of stunning images from in and around our great city"/>
    <x v="53"/>
    <x v="735"/>
    <x v="2"/>
    <s v="GB"/>
    <s v="GBP"/>
    <n v="1418469569"/>
    <n v="1414577969"/>
    <b v="0"/>
    <n v="3"/>
    <b v="0"/>
    <x v="26"/>
    <n v="2.3076923076923079"/>
    <n v="25"/>
    <x v="8"/>
    <x v="26"/>
    <x v="1596"/>
    <x v="1595"/>
  </r>
  <r>
    <n v="1597"/>
    <s v="Vacation Days in Big Bear"/>
    <s v="We're starting up a new an improved way to do vacation rental management, but we need some funding to kick start it!"/>
    <x v="36"/>
    <x v="117"/>
    <x v="2"/>
    <s v="US"/>
    <s v="USD"/>
    <n v="1474360197"/>
    <n v="1471768197"/>
    <b v="0"/>
    <n v="0"/>
    <b v="0"/>
    <x v="26"/>
    <n v="0"/>
    <e v="#DIV/0!"/>
    <x v="8"/>
    <x v="26"/>
    <x v="1597"/>
    <x v="1596"/>
  </r>
  <r>
    <n v="1598"/>
    <s v="Dream TRIP to Tornado Alley"/>
    <s v="I want to get our there and expand my photography skills and take a trip to Tornado alley to get more shots of storms and hopefully to"/>
    <x v="134"/>
    <x v="116"/>
    <x v="2"/>
    <s v="US"/>
    <s v="USD"/>
    <n v="1437926458"/>
    <n v="1432742458"/>
    <b v="0"/>
    <n v="1"/>
    <b v="0"/>
    <x v="26"/>
    <n v="0.125"/>
    <n v="1"/>
    <x v="8"/>
    <x v="26"/>
    <x v="1598"/>
    <x v="1597"/>
  </r>
  <r>
    <n v="1599"/>
    <s v="The Londoner: Prints &amp; Canvas"/>
    <s v="A London photographer trekking 5,895m up Africa's Mount Kilimanjaro to pursue and enrich a career."/>
    <x v="2"/>
    <x v="117"/>
    <x v="2"/>
    <s v="GB"/>
    <s v="GBP"/>
    <n v="1460116576"/>
    <n v="1457528176"/>
    <b v="0"/>
    <n v="0"/>
    <b v="0"/>
    <x v="26"/>
    <n v="0"/>
    <e v="#DIV/0!"/>
    <x v="8"/>
    <x v="26"/>
    <x v="1599"/>
    <x v="1598"/>
  </r>
  <r>
    <n v="1600"/>
    <s v="Organic in India"/>
    <s v="I plan to document volunteer work on an organic farm in rural India, and photograph the people and places I encounter during the trip."/>
    <x v="10"/>
    <x v="1088"/>
    <x v="2"/>
    <s v="US"/>
    <s v="USD"/>
    <n v="1405401060"/>
    <n v="1401585752"/>
    <b v="0"/>
    <n v="9"/>
    <b v="0"/>
    <x v="26"/>
    <n v="7.3400000000000007"/>
    <n v="40.777777777777779"/>
    <x v="8"/>
    <x v="26"/>
    <x v="1600"/>
    <x v="1599"/>
  </r>
  <r>
    <n v="1601"/>
    <s v="Release Soundzero's Debut Album!"/>
    <s v="We're so close to releasing our long-awaited debut album! A little help will go a long way... let's do this!"/>
    <x v="30"/>
    <x v="1089"/>
    <x v="0"/>
    <s v="US"/>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x v="15"/>
    <x v="1090"/>
    <x v="0"/>
    <s v="US"/>
    <s v="USD"/>
    <n v="1318633200"/>
    <n v="1314947317"/>
    <b v="0"/>
    <n v="32"/>
    <b v="1"/>
    <x v="11"/>
    <n v="100.16666666666667"/>
    <n v="46.953125"/>
    <x v="4"/>
    <x v="11"/>
    <x v="1602"/>
    <x v="1601"/>
  </r>
  <r>
    <n v="1603"/>
    <s v="Max's First Solo Album!"/>
    <s v="An exercise in the wild and dangerous world of solo musicianship by Maxwell D Feinstein."/>
    <x v="13"/>
    <x v="1091"/>
    <x v="0"/>
    <s v="US"/>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x v="70"/>
    <x v="1092"/>
    <x v="0"/>
    <s v="US"/>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x v="12"/>
    <x v="1093"/>
    <x v="0"/>
    <s v="US"/>
    <s v="USD"/>
    <n v="1312182000"/>
    <n v="1311380313"/>
    <b v="0"/>
    <n v="44"/>
    <b v="1"/>
    <x v="11"/>
    <n v="100.69333333333334"/>
    <n v="137.30909090909091"/>
    <x v="4"/>
    <x v="11"/>
    <x v="1605"/>
    <x v="1604"/>
  </r>
  <r>
    <n v="1606"/>
    <s v="The Scurvies to release new album this summer! Check it out!"/>
    <s v="The Scurvies, an independent punk rock 'n' roll band are recording a new album to be released on vinyl and CD, on their very own label."/>
    <x v="6"/>
    <x v="1094"/>
    <x v="0"/>
    <s v="US"/>
    <s v="USD"/>
    <n v="1300930838"/>
    <n v="1293158438"/>
    <b v="0"/>
    <n v="92"/>
    <b v="1"/>
    <x v="11"/>
    <n v="101.004125"/>
    <n v="87.829673913043479"/>
    <x v="4"/>
    <x v="11"/>
    <x v="1606"/>
    <x v="1605"/>
  </r>
  <r>
    <n v="1607"/>
    <s v="New Tour Bus for The Slants"/>
    <s v="The world's only all-Asian American dance rock band, The Slants, needs a bus to tour cons, shows, and festivals."/>
    <x v="3"/>
    <x v="1095"/>
    <x v="0"/>
    <s v="US"/>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x v="38"/>
    <x v="1096"/>
    <x v="0"/>
    <s v="US"/>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x v="15"/>
    <x v="1097"/>
    <x v="0"/>
    <s v="US"/>
    <s v="USD"/>
    <n v="1320220800"/>
    <n v="1315612909"/>
    <b v="0"/>
    <n v="4"/>
    <b v="1"/>
    <x v="11"/>
    <n v="118.33333333333333"/>
    <n v="443.75"/>
    <x v="4"/>
    <x v="11"/>
    <x v="1609"/>
    <x v="1608"/>
  </r>
  <r>
    <n v="1610"/>
    <s v="So The Story Goes: The New Album by &quot;Just Joe&quot; Altier"/>
    <s v="So The Story Goes is the upcoming album from &quot;Just Joe&quot; Altier."/>
    <x v="13"/>
    <x v="1098"/>
    <x v="0"/>
    <s v="US"/>
    <s v="USD"/>
    <n v="1355609510"/>
    <n v="1353017510"/>
    <b v="0"/>
    <n v="112"/>
    <b v="1"/>
    <x v="11"/>
    <n v="271.85000000000002"/>
    <n v="48.544642857142854"/>
    <x v="4"/>
    <x v="11"/>
    <x v="1610"/>
    <x v="1609"/>
  </r>
  <r>
    <n v="1611"/>
    <s v="Skelton-Luns CD/7&quot;             No Big Deal."/>
    <s v="Skelton-Luns CD/7&quot; No Big Deal."/>
    <x v="134"/>
    <x v="1099"/>
    <x v="0"/>
    <s v="US"/>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x v="2"/>
    <x v="1100"/>
    <x v="0"/>
    <s v="US"/>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x v="28"/>
    <x v="1101"/>
    <x v="0"/>
    <s v="US"/>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x v="10"/>
    <x v="1102"/>
    <x v="0"/>
    <s v="US"/>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x v="6"/>
    <x v="1103"/>
    <x v="0"/>
    <s v="US"/>
    <s v="USD"/>
    <n v="1323742396"/>
    <n v="1319850796"/>
    <b v="0"/>
    <n v="136"/>
    <b v="1"/>
    <x v="11"/>
    <n v="114.12500000000001"/>
    <n v="67.132352941176464"/>
    <x v="4"/>
    <x v="11"/>
    <x v="1615"/>
    <x v="1614"/>
  </r>
  <r>
    <n v="1616"/>
    <s v="Aly Jados: the New EP rOckNrOLLa"/>
    <s v="HELP! We don't have much time.....Join Aly Jados in making her new EP a reality before the world ends!!!!"/>
    <x v="3"/>
    <x v="1104"/>
    <x v="0"/>
    <s v="US"/>
    <s v="USD"/>
    <n v="1353621600"/>
    <n v="1350061821"/>
    <b v="0"/>
    <n v="157"/>
    <b v="1"/>
    <x v="11"/>
    <n v="104.2"/>
    <n v="66.369426751592357"/>
    <x v="4"/>
    <x v="11"/>
    <x v="1616"/>
    <x v="1615"/>
  </r>
  <r>
    <n v="1617"/>
    <s v="The Coffis Brothers 2nd Album!"/>
    <s v="The Coffis Brothers &amp;The Mountain Men are recording a brand new full length record."/>
    <x v="39"/>
    <x v="950"/>
    <x v="0"/>
    <s v="US"/>
    <s v="USD"/>
    <n v="1383332400"/>
    <n v="1380470188"/>
    <b v="0"/>
    <n v="158"/>
    <b v="1"/>
    <x v="11"/>
    <n v="145.85714285714286"/>
    <n v="64.620253164556956"/>
    <x v="4"/>
    <x v="11"/>
    <x v="1617"/>
    <x v="1616"/>
  </r>
  <r>
    <n v="1618"/>
    <s v="Janus Word Album"/>
    <s v="Janus Word combines hard rock with melodic acoustic music for a unique and awesome sound."/>
    <x v="15"/>
    <x v="1105"/>
    <x v="0"/>
    <s v="US"/>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x v="15"/>
    <x v="41"/>
    <x v="0"/>
    <s v="US"/>
    <s v="USD"/>
    <n v="1410755286"/>
    <n v="1408940886"/>
    <b v="0"/>
    <n v="23"/>
    <b v="1"/>
    <x v="11"/>
    <n v="133.33333333333331"/>
    <n v="86.956521739130437"/>
    <x v="4"/>
    <x v="11"/>
    <x v="1619"/>
    <x v="1618"/>
  </r>
  <r>
    <n v="1620"/>
    <s v="Kickstart my music career with 300 CDs"/>
    <s v="Kickstarting my music career with 300 hard copy CDs of my first release."/>
    <x v="28"/>
    <x v="932"/>
    <x v="0"/>
    <s v="US"/>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x v="10"/>
    <x v="1106"/>
    <x v="0"/>
    <s v="US"/>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x v="275"/>
    <x v="1107"/>
    <x v="0"/>
    <s v="US"/>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x v="47"/>
    <x v="1108"/>
    <x v="0"/>
    <s v="GB"/>
    <s v="GBP"/>
    <n v="1377621089"/>
    <n v="1372437089"/>
    <b v="0"/>
    <n v="18"/>
    <b v="1"/>
    <x v="11"/>
    <n v="101.06666666666666"/>
    <n v="42.111111111111114"/>
    <x v="4"/>
    <x v="11"/>
    <x v="1623"/>
    <x v="1622"/>
  </r>
  <r>
    <n v="1624"/>
    <s v="Joey De Noble needs YOUR help!"/>
    <s v="Joey De Noble is raising money to help record his latest music, and he wants YOU to be a part of it!"/>
    <x v="28"/>
    <x v="1109"/>
    <x v="0"/>
    <s v="US"/>
    <s v="USD"/>
    <n v="1357721335"/>
    <n v="1354265335"/>
    <b v="0"/>
    <n v="25"/>
    <b v="1"/>
    <x v="11"/>
    <n v="118"/>
    <n v="47.2"/>
    <x v="4"/>
    <x v="11"/>
    <x v="1624"/>
    <x v="1623"/>
  </r>
  <r>
    <n v="1625"/>
    <s v="Redemption's New DVD!"/>
    <s v="Progressive metal band Redemption is preparing to film its second live DVD at the Progpower festival in Atlanta, GA in September, 2012."/>
    <x v="51"/>
    <x v="1110"/>
    <x v="0"/>
    <s v="US"/>
    <s v="USD"/>
    <n v="1347382053"/>
    <n v="1344962853"/>
    <b v="0"/>
    <n v="104"/>
    <b v="1"/>
    <x v="11"/>
    <n v="155.33333333333331"/>
    <n v="112.01923076923077"/>
    <x v="4"/>
    <x v="11"/>
    <x v="1625"/>
    <x v="1624"/>
  </r>
  <r>
    <n v="1626"/>
    <s v="The Protest's Next Album"/>
    <s v="Help Christian Rock Band &quot;The Protest&quot; fund their new album and further their mission of positively impacting lives."/>
    <x v="6"/>
    <x v="1111"/>
    <x v="0"/>
    <s v="US"/>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x v="13"/>
    <x v="859"/>
    <x v="0"/>
    <s v="US"/>
    <s v="USD"/>
    <n v="1353905940"/>
    <n v="1351011489"/>
    <b v="0"/>
    <n v="38"/>
    <b v="1"/>
    <x v="11"/>
    <n v="117"/>
    <n v="61.578947368421055"/>
    <x v="4"/>
    <x v="11"/>
    <x v="1627"/>
    <x v="1626"/>
  </r>
  <r>
    <n v="1628"/>
    <s v="&quot;Songs for Tsippora&quot; Byronâ€™s DEBUT EP"/>
    <s v="Original Jewish rock music on human relationships and identity"/>
    <x v="23"/>
    <x v="1112"/>
    <x v="0"/>
    <s v="US"/>
    <s v="USD"/>
    <n v="1403026882"/>
    <n v="1400175682"/>
    <b v="0"/>
    <n v="88"/>
    <b v="1"/>
    <x v="11"/>
    <n v="100.925"/>
    <n v="45.875"/>
    <x v="4"/>
    <x v="11"/>
    <x v="1628"/>
    <x v="1627"/>
  </r>
  <r>
    <n v="1629"/>
    <s v="Off The Turnpike | A Loud New Way to Release Loud New Music"/>
    <s v="Help Off The Turnpike release new music, and set fire to everything!"/>
    <x v="12"/>
    <x v="1113"/>
    <x v="0"/>
    <s v="US"/>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x v="23"/>
    <x v="1114"/>
    <x v="0"/>
    <s v="US"/>
    <s v="USD"/>
    <n v="1330671540"/>
    <n v="1328040375"/>
    <b v="0"/>
    <n v="126"/>
    <b v="1"/>
    <x v="11"/>
    <n v="265.25"/>
    <n v="84.206349206349202"/>
    <x v="4"/>
    <x v="11"/>
    <x v="1630"/>
    <x v="1629"/>
  </r>
  <r>
    <n v="1631"/>
    <s v="The Sweet Remains record their sophomore studio album!"/>
    <s v="We're putting together our next studio album, and we want you to be a part of it. Check out the video for some clips from the studio."/>
    <x v="3"/>
    <x v="1115"/>
    <x v="0"/>
    <s v="US"/>
    <s v="USD"/>
    <n v="1350074261"/>
    <n v="1347482261"/>
    <b v="0"/>
    <n v="133"/>
    <b v="1"/>
    <x v="11"/>
    <n v="155.91"/>
    <n v="117.22556390977444"/>
    <x v="4"/>
    <x v="11"/>
    <x v="1631"/>
    <x v="1630"/>
  </r>
  <r>
    <n v="1632"/>
    <s v="Culprit needs a van!"/>
    <s v="Hey everyone! If you don't already know, we're Culprit, a 4-piece rock band from Los Angeles &amp; we are in dire need of a new tour van!"/>
    <x v="23"/>
    <x v="1116"/>
    <x v="0"/>
    <s v="US"/>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x v="3"/>
    <x v="1117"/>
    <x v="0"/>
    <s v="US"/>
    <s v="USD"/>
    <n v="1326690000"/>
    <n v="1324329156"/>
    <b v="0"/>
    <n v="58"/>
    <b v="1"/>
    <x v="11"/>
    <n v="100"/>
    <n v="172.41379310344828"/>
    <x v="4"/>
    <x v="11"/>
    <x v="1633"/>
    <x v="1632"/>
  </r>
  <r>
    <n v="1634"/>
    <s v="RUBEDO: Debut Full Length Album"/>
    <s v="Recording Debut  Album w/ Producer Ikey Owens from Free Moral Agents/ The Mars Volta"/>
    <x v="13"/>
    <x v="1118"/>
    <x v="0"/>
    <s v="US"/>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x v="13"/>
    <x v="958"/>
    <x v="0"/>
    <s v="US"/>
    <s v="USD"/>
    <n v="1468270261"/>
    <n v="1463086261"/>
    <b v="0"/>
    <n v="37"/>
    <b v="1"/>
    <x v="11"/>
    <n v="125.29999999999998"/>
    <n v="67.729729729729726"/>
    <x v="4"/>
    <x v="11"/>
    <x v="1635"/>
    <x v="1634"/>
  </r>
  <r>
    <n v="1636"/>
    <s v="Butch County Rocks San Francisco Pride"/>
    <s v="Butch County is a hard rockin bunch of girls and boy-girls from Austin.  Help us show San Francisco  Pride how we do it in Texas!"/>
    <x v="37"/>
    <x v="1119"/>
    <x v="0"/>
    <s v="US"/>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x v="2"/>
    <x v="1120"/>
    <x v="0"/>
    <s v="US"/>
    <s v="USD"/>
    <n v="1262302740"/>
    <n v="1257444140"/>
    <b v="0"/>
    <n v="15"/>
    <b v="1"/>
    <x v="11"/>
    <n v="103.8"/>
    <n v="34.6"/>
    <x v="4"/>
    <x v="11"/>
    <x v="1637"/>
    <x v="1636"/>
  </r>
  <r>
    <n v="1638"/>
    <s v="Avenues EP 2013"/>
    <s v="Avenues will be going in to the studio to record a new EP with Matt Allison!"/>
    <x v="28"/>
    <x v="1121"/>
    <x v="0"/>
    <s v="US"/>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x v="40"/>
    <x v="1122"/>
    <x v="0"/>
    <s v="US"/>
    <s v="USD"/>
    <n v="1330789165"/>
    <n v="1328197165"/>
    <b v="0"/>
    <n v="19"/>
    <b v="1"/>
    <x v="11"/>
    <n v="100"/>
    <n v="94.736842105263165"/>
    <x v="4"/>
    <x v="11"/>
    <x v="1639"/>
    <x v="1638"/>
  </r>
  <r>
    <n v="1640"/>
    <s v="Lovers and Poets- music video"/>
    <s v="We are a friendly neighborhood electronic pop duo from Los Angeles. We want to shoot a music video for a song from our debut album."/>
    <x v="44"/>
    <x v="1123"/>
    <x v="0"/>
    <s v="US"/>
    <s v="USD"/>
    <n v="1280800740"/>
    <n v="1279603955"/>
    <b v="0"/>
    <n v="17"/>
    <b v="1"/>
    <x v="11"/>
    <n v="169.86"/>
    <n v="39.967058823529413"/>
    <x v="4"/>
    <x v="11"/>
    <x v="1640"/>
    <x v="1639"/>
  </r>
  <r>
    <n v="1641"/>
    <s v="Tanya Dartson- Run for Your Life music video"/>
    <s v="Music Video For Upbeat and Inspiring Song - Run For Your Life"/>
    <x v="30"/>
    <x v="535"/>
    <x v="0"/>
    <s v="US"/>
    <s v="USD"/>
    <n v="1418998744"/>
    <n v="1416406744"/>
    <b v="0"/>
    <n v="26"/>
    <b v="1"/>
    <x v="27"/>
    <n v="101.4"/>
    <n v="97.5"/>
    <x v="4"/>
    <x v="27"/>
    <x v="1641"/>
    <x v="1640"/>
  </r>
  <r>
    <n v="1642"/>
    <s v="Pop Garden Radio Presents: Season 2 CD"/>
    <s v="Pop Garden Radio Presents: The Rock on the Road Tour Season 2 CD. 23 great Pop tracks from independent Pop artists."/>
    <x v="38"/>
    <x v="647"/>
    <x v="0"/>
    <s v="US"/>
    <s v="USD"/>
    <n v="1308011727"/>
    <n v="1306283727"/>
    <b v="0"/>
    <n v="28"/>
    <b v="1"/>
    <x v="27"/>
    <n v="100"/>
    <n v="42.857142857142854"/>
    <x v="4"/>
    <x v="27"/>
    <x v="1642"/>
    <x v="1641"/>
  </r>
  <r>
    <n v="1643"/>
    <s v="This Is All Now's Brand New Album!!"/>
    <s v="This Is All Now is putting out a brand new record, and we need YOUR help to do it!"/>
    <x v="10"/>
    <x v="1124"/>
    <x v="0"/>
    <s v="US"/>
    <s v="USD"/>
    <n v="1348516012"/>
    <n v="1345924012"/>
    <b v="0"/>
    <n v="37"/>
    <b v="1"/>
    <x v="27"/>
    <n v="124.70000000000002"/>
    <n v="168.51351351351352"/>
    <x v="4"/>
    <x v="27"/>
    <x v="1643"/>
    <x v="1642"/>
  </r>
  <r>
    <n v="1644"/>
    <s v="Kevin Wood - Out Among The Wolves"/>
    <s v="Be a part of helping Singer/Songwriter Kevin Wood bring his 3rd Album &quot;Out Among The Wolves&quot; from the studio to you!"/>
    <x v="3"/>
    <x v="1125"/>
    <x v="0"/>
    <s v="US"/>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x v="10"/>
    <x v="1126"/>
    <x v="0"/>
    <s v="US"/>
    <s v="USD"/>
    <n v="1379515740"/>
    <n v="1378306140"/>
    <b v="0"/>
    <n v="10"/>
    <b v="1"/>
    <x v="27"/>
    <n v="110.80000000000001"/>
    <n v="554"/>
    <x v="4"/>
    <x v="27"/>
    <x v="1645"/>
    <x v="1644"/>
  </r>
  <r>
    <n v="1646"/>
    <s v="MADAM Album"/>
    <s v="Album 3 funds.We have 13 amazing songs ready to go . a fantastic engineer to mix them, James Aparicio(Depeche Mode/Liars.We need you xx"/>
    <x v="13"/>
    <x v="1127"/>
    <x v="0"/>
    <s v="GB"/>
    <s v="GBP"/>
    <n v="1408039860"/>
    <n v="1405248503"/>
    <b v="0"/>
    <n v="83"/>
    <b v="1"/>
    <x v="27"/>
    <n v="110.2"/>
    <n v="26.554216867469879"/>
    <x v="4"/>
    <x v="27"/>
    <x v="1646"/>
    <x v="1645"/>
  </r>
  <r>
    <n v="1647"/>
    <s v="JAYSIN + HOT MUSIC VIDEO = EPICNESS!! GRAMMY POP SOUL"/>
    <s v="Grammy Pop Soul Artist Jaysin is raising funds to make the most EPIC Music Video ever and he wants to PUT YOU IN IT!"/>
    <x v="10"/>
    <x v="1128"/>
    <x v="0"/>
    <s v="US"/>
    <s v="USD"/>
    <n v="1339235377"/>
    <n v="1336643377"/>
    <b v="0"/>
    <n v="46"/>
    <b v="1"/>
    <x v="27"/>
    <n v="104.71999999999998"/>
    <n v="113.82608695652173"/>
    <x v="4"/>
    <x v="27"/>
    <x v="1647"/>
    <x v="1646"/>
  </r>
  <r>
    <n v="1648"/>
    <s v="Arches - Wide Awake on Vinyl "/>
    <s v="We've finished recording our debut LP &quot;Wide Awake&quot; and would love to have it pressed on vinyl, but we need your help"/>
    <x v="98"/>
    <x v="1129"/>
    <x v="0"/>
    <s v="US"/>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x v="276"/>
    <x v="1130"/>
    <x v="0"/>
    <s v="US"/>
    <s v="USD"/>
    <n v="1400862355"/>
    <n v="1396974355"/>
    <b v="0"/>
    <n v="81"/>
    <b v="1"/>
    <x v="27"/>
    <n v="100.58763157894737"/>
    <n v="47.189259259259259"/>
    <x v="4"/>
    <x v="27"/>
    <x v="1649"/>
    <x v="1648"/>
  </r>
  <r>
    <n v="1650"/>
    <s v="The Psalm Praise Project, Vol. 2"/>
    <s v="Help me record a CD that uses pop styling to give a fresh sound to ancient wisdom from scripture!"/>
    <x v="13"/>
    <x v="1131"/>
    <x v="0"/>
    <s v="US"/>
    <s v="USD"/>
    <n v="1381314437"/>
    <n v="1378722437"/>
    <b v="0"/>
    <n v="32"/>
    <b v="1"/>
    <x v="27"/>
    <n v="141.55000000000001"/>
    <n v="88.46875"/>
    <x v="4"/>
    <x v="27"/>
    <x v="1650"/>
    <x v="1649"/>
  </r>
  <r>
    <n v="1651"/>
    <s v="Music Video For &quot;Altruism (We Can Change The World)&quot;"/>
    <s v="Pop/Alternative/Classical/Electronic artist Dakota Lillie is making a music video for the opening track on his album &quot;The Dream&quot;"/>
    <x v="13"/>
    <x v="1132"/>
    <x v="0"/>
    <s v="US"/>
    <s v="USD"/>
    <n v="1303801140"/>
    <n v="1300916220"/>
    <b v="0"/>
    <n v="20"/>
    <b v="1"/>
    <x v="27"/>
    <n v="100.75"/>
    <n v="100.75"/>
    <x v="4"/>
    <x v="27"/>
    <x v="1651"/>
    <x v="1650"/>
  </r>
  <r>
    <n v="1652"/>
    <s v="Autumn Ashley: The Bold New EP &quot;Battle Grounds&quot;"/>
    <s v="A stunning musical story, telling of the triumphs and struggles we experience through our relationships with life, friends and lovers."/>
    <x v="37"/>
    <x v="1133"/>
    <x v="0"/>
    <s v="US"/>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x v="10"/>
    <x v="1134"/>
    <x v="0"/>
    <s v="US"/>
    <s v="USD"/>
    <n v="1303675296"/>
    <n v="1300996896"/>
    <b v="0"/>
    <n v="168"/>
    <b v="1"/>
    <x v="27"/>
    <n v="174.2304"/>
    <n v="51.854285714285716"/>
    <x v="4"/>
    <x v="27"/>
    <x v="1653"/>
    <x v="1652"/>
  </r>
  <r>
    <n v="1654"/>
    <s v="sandy mcknight records 3 new songs with your kind assistance"/>
    <s v="i have 3 new, killer songs that i must record immediately. i can certify the lethal-ness of the songs. these may be my best songs yet!"/>
    <x v="184"/>
    <x v="1135"/>
    <x v="0"/>
    <s v="US"/>
    <s v="USD"/>
    <n v="1334784160"/>
    <n v="1332192160"/>
    <b v="0"/>
    <n v="34"/>
    <b v="1"/>
    <x v="27"/>
    <n v="119.90909090909089"/>
    <n v="38.794117647058826"/>
    <x v="4"/>
    <x v="27"/>
    <x v="1654"/>
    <x v="1653"/>
  </r>
  <r>
    <n v="1655"/>
    <s v="Meg Porter Debut EP!"/>
    <s v="Berklee College of Music student, Meg Porter needs YOUR help to fund her very first EP!"/>
    <x v="15"/>
    <x v="1136"/>
    <x v="0"/>
    <s v="US"/>
    <s v="USD"/>
    <n v="1333648820"/>
    <n v="1331060420"/>
    <b v="0"/>
    <n v="48"/>
    <b v="1"/>
    <x v="27"/>
    <n v="142.86666666666667"/>
    <n v="44.645833333333336"/>
    <x v="4"/>
    <x v="27"/>
    <x v="1655"/>
    <x v="1654"/>
  </r>
  <r>
    <n v="1656"/>
    <s v="Jared Mitchell: The Maiden Voyage"/>
    <s v="The making of a quality, full length album journeying through a pop/folk/rock/americana sound_x000a_noisetrade.com/jaredmitchellmusic"/>
    <x v="51"/>
    <x v="1137"/>
    <x v="0"/>
    <s v="US"/>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x v="31"/>
    <x v="1138"/>
    <x v="0"/>
    <s v="US"/>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x v="12"/>
    <x v="1139"/>
    <x v="0"/>
    <s v="US"/>
    <s v="USD"/>
    <n v="1355840400"/>
    <n v="1352524767"/>
    <b v="0"/>
    <n v="107"/>
    <b v="1"/>
    <x v="27"/>
    <n v="132.23333333333335"/>
    <n v="74.149532710280369"/>
    <x v="4"/>
    <x v="27"/>
    <x v="1658"/>
    <x v="1657"/>
  </r>
  <r>
    <n v="1659"/>
    <s v="The Penny Arcade Quartet's Christmas EP"/>
    <s v="The long awaited Christmas EP is in session! We need your help to get it professionally mixed, produced and manufactured."/>
    <x v="2"/>
    <x v="1140"/>
    <x v="0"/>
    <s v="GB"/>
    <s v="GBP"/>
    <n v="1387281600"/>
    <n v="1384811721"/>
    <b v="0"/>
    <n v="45"/>
    <b v="1"/>
    <x v="27"/>
    <n v="112.79999999999998"/>
    <n v="12.533333333333333"/>
    <x v="4"/>
    <x v="27"/>
    <x v="1659"/>
    <x v="1658"/>
  </r>
  <r>
    <n v="1660"/>
    <s v="Risotto fragole e champagne"/>
    <s v="Vogliamo realizzare un risotto fragole e champagne e condividerlo con i nostri fan. Faremo il risotto durante un concerto casalingo."/>
    <x v="277"/>
    <x v="1141"/>
    <x v="0"/>
    <s v="IT"/>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x v="278"/>
    <x v="1142"/>
    <x v="0"/>
    <s v="AT"/>
    <s v="EUR"/>
    <n v="1453064400"/>
    <n v="1449359831"/>
    <b v="0"/>
    <n v="101"/>
    <b v="1"/>
    <x v="27"/>
    <n v="102.50632911392405"/>
    <n v="80.178217821782184"/>
    <x v="4"/>
    <x v="27"/>
    <x v="1661"/>
    <x v="1660"/>
  </r>
  <r>
    <n v="1662"/>
    <s v="Miami Singer/Songwriter Cat Shell- Album &quot;Illusion&quot;"/>
    <s v="I am a singer/songwriter from Miami Beach working on my first fully produced album entitled &quot;Illusion&quot;. Support independent music!!"/>
    <x v="6"/>
    <x v="1143"/>
    <x v="0"/>
    <s v="US"/>
    <s v="USD"/>
    <n v="1325310336"/>
    <n v="1320122736"/>
    <b v="0"/>
    <n v="62"/>
    <b v="1"/>
    <x v="27"/>
    <n v="102.6375"/>
    <n v="132.43548387096774"/>
    <x v="4"/>
    <x v="27"/>
    <x v="1662"/>
    <x v="1661"/>
  </r>
  <r>
    <n v="1663"/>
    <s v="ghost -- a music video"/>
    <s v="music is as important to the eyes as it is to the ears. help bring ghost to life in front of your eyes."/>
    <x v="28"/>
    <x v="1144"/>
    <x v="0"/>
    <s v="US"/>
    <s v="USD"/>
    <n v="1422750707"/>
    <n v="1420158707"/>
    <b v="0"/>
    <n v="32"/>
    <b v="1"/>
    <x v="27"/>
    <n v="108"/>
    <n v="33.75"/>
    <x v="4"/>
    <x v="27"/>
    <x v="1663"/>
    <x v="1662"/>
  </r>
  <r>
    <n v="1664"/>
    <s v="Grace Sings Grace"/>
    <s v="Korean-American Soprano Grace's Debut Album - coming up in June 2012. Come and be part of this exciting project!"/>
    <x v="30"/>
    <x v="1145"/>
    <x v="0"/>
    <s v="US"/>
    <s v="USD"/>
    <n v="1331870340"/>
    <n v="1328033818"/>
    <b v="0"/>
    <n v="89"/>
    <b v="1"/>
    <x v="27"/>
    <n v="122.40879999999999"/>
    <n v="34.384494382022467"/>
    <x v="4"/>
    <x v="27"/>
    <x v="1664"/>
    <x v="1663"/>
  </r>
  <r>
    <n v="1665"/>
    <s v="Simply Put is recording an album!"/>
    <s v="Simply Put is recording our debut album and needs to raise funds for studio time, printing and possibly the start of a sound system.  "/>
    <x v="8"/>
    <x v="1146"/>
    <x v="0"/>
    <s v="US"/>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x v="30"/>
    <x v="1147"/>
    <x v="0"/>
    <s v="US"/>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x v="104"/>
    <x v="1148"/>
    <x v="0"/>
    <s v="US"/>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x v="6"/>
    <x v="1143"/>
    <x v="0"/>
    <s v="US"/>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x v="13"/>
    <x v="1149"/>
    <x v="0"/>
    <s v="US"/>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x v="28"/>
    <x v="772"/>
    <x v="0"/>
    <s v="US"/>
    <s v="USD"/>
    <n v="1278302400"/>
    <n v="1273961999"/>
    <b v="0"/>
    <n v="23"/>
    <b v="1"/>
    <x v="27"/>
    <n v="102.60000000000001"/>
    <n v="44.608695652173914"/>
    <x v="4"/>
    <x v="27"/>
    <x v="1670"/>
    <x v="1669"/>
  </r>
  <r>
    <n v="1671"/>
    <s v="Luke O'Brien's Kickstarter"/>
    <s v="I am seeking funding in order to help take my music from a hobby to a career."/>
    <x v="13"/>
    <x v="1150"/>
    <x v="0"/>
    <s v="US"/>
    <s v="USD"/>
    <n v="1470056614"/>
    <n v="1467464614"/>
    <b v="0"/>
    <n v="77"/>
    <b v="1"/>
    <x v="27"/>
    <n v="100.67349999999999"/>
    <n v="26.148961038961041"/>
    <x v="4"/>
    <x v="27"/>
    <x v="1671"/>
    <x v="1670"/>
  </r>
  <r>
    <n v="1672"/>
    <s v="High Altotude Debut Album"/>
    <s v="Sweet, sweet harmonies from Portland Oregon's premiere high school women's a cappella group."/>
    <x v="180"/>
    <x v="1151"/>
    <x v="0"/>
    <s v="US"/>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x v="190"/>
    <x v="1152"/>
    <x v="0"/>
    <s v="US"/>
    <s v="USD"/>
    <n v="1425675892"/>
    <n v="1423083892"/>
    <b v="0"/>
    <n v="59"/>
    <b v="1"/>
    <x v="27"/>
    <n v="128.09523809523807"/>
    <n v="45.593220338983052"/>
    <x v="4"/>
    <x v="27"/>
    <x v="1673"/>
    <x v="1672"/>
  </r>
  <r>
    <n v="1674"/>
    <s v="Candice Russell New EP: IGNITE"/>
    <s v="This is my biggest project YET! The songs are recorded &amp; I need your help to package &amp; promote this music. Let's finish this together!"/>
    <x v="10"/>
    <x v="413"/>
    <x v="0"/>
    <s v="US"/>
    <s v="USD"/>
    <n v="1471503540"/>
    <n v="1468852306"/>
    <b v="0"/>
    <n v="113"/>
    <b v="1"/>
    <x v="27"/>
    <n v="201.7"/>
    <n v="89.247787610619469"/>
    <x v="4"/>
    <x v="27"/>
    <x v="1674"/>
    <x v="1673"/>
  </r>
  <r>
    <n v="1675"/>
    <s v="The Great Party's Debut Album!"/>
    <s v="The Great Party is releasing their debut album. Here's your chance to be a part of it!"/>
    <x v="28"/>
    <x v="1153"/>
    <x v="0"/>
    <s v="US"/>
    <s v="USD"/>
    <n v="1318802580"/>
    <n v="1316194540"/>
    <b v="0"/>
    <n v="34"/>
    <b v="1"/>
    <x v="27"/>
    <n v="137.416"/>
    <n v="40.416470588235299"/>
    <x v="4"/>
    <x v="27"/>
    <x v="1675"/>
    <x v="1674"/>
  </r>
  <r>
    <n v="1676"/>
    <s v="Bridge 19 CD Release Tour"/>
    <s v="Help fund Bridge 19's tour in support of their first duo record, to be released in May 2012."/>
    <x v="9"/>
    <x v="1154"/>
    <x v="0"/>
    <s v="US"/>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x v="12"/>
    <x v="1155"/>
    <x v="0"/>
    <s v="ES"/>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x v="15"/>
    <x v="702"/>
    <x v="0"/>
    <s v="US"/>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x v="13"/>
    <x v="98"/>
    <x v="0"/>
    <s v="US"/>
    <s v="USD"/>
    <n v="1311298745"/>
    <n v="1309311545"/>
    <b v="0"/>
    <n v="56"/>
    <b v="1"/>
    <x v="27"/>
    <n v="175"/>
    <n v="62.5"/>
    <x v="4"/>
    <x v="27"/>
    <x v="1679"/>
    <x v="1678"/>
  </r>
  <r>
    <n v="1680"/>
    <s v="Kick Out a Record"/>
    <s v="Working Musician dilemma #164: how the taxman put Kick the Record 2.0 on hold"/>
    <x v="28"/>
    <x v="1156"/>
    <x v="0"/>
    <s v="US"/>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x v="99"/>
    <x v="1157"/>
    <x v="3"/>
    <s v="US"/>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x v="12"/>
    <x v="117"/>
    <x v="3"/>
    <s v="US"/>
    <s v="USD"/>
    <n v="1492142860"/>
    <n v="1486962460"/>
    <b v="0"/>
    <n v="0"/>
    <b v="0"/>
    <x v="28"/>
    <n v="0"/>
    <e v="#DIV/0!"/>
    <x v="4"/>
    <x v="28"/>
    <x v="1682"/>
    <x v="1681"/>
  </r>
  <r>
    <n v="1683"/>
    <s v="Manman doudou tÃ©moignage d'une mÃ¨re Album"/>
    <s v="Rendre tÃ©moignage de ce que Dieu fait chaque jour pour moi et venir en  aide  aux autres, c'est  mon but."/>
    <x v="8"/>
    <x v="1158"/>
    <x v="3"/>
    <s v="FR"/>
    <s v="EUR"/>
    <n v="1491590738"/>
    <n v="1489517138"/>
    <b v="0"/>
    <n v="10"/>
    <b v="0"/>
    <x v="28"/>
    <n v="21.714285714285715"/>
    <n v="76"/>
    <x v="4"/>
    <x v="28"/>
    <x v="1683"/>
    <x v="1682"/>
  </r>
  <r>
    <n v="1684"/>
    <s v="Goodness &amp; Mercy EP - Marty Mikles"/>
    <s v="New Music from Marty Mikles!  A new EP all about God's Goodness &amp; Mercy."/>
    <x v="6"/>
    <x v="1159"/>
    <x v="3"/>
    <s v="US"/>
    <s v="USD"/>
    <n v="1489775641"/>
    <n v="1487360041"/>
    <b v="0"/>
    <n v="101"/>
    <b v="0"/>
    <x v="28"/>
    <n v="109.125"/>
    <n v="86.43564356435644"/>
    <x v="4"/>
    <x v="28"/>
    <x v="1684"/>
    <x v="1683"/>
  </r>
  <r>
    <n v="1685"/>
    <s v="Help Support Brad Dassey's Music"/>
    <s v="My name is Brad Dassey.  I've been composing and making music for 18 years now.  I want to get my music out there even further."/>
    <x v="18"/>
    <x v="175"/>
    <x v="3"/>
    <s v="US"/>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x v="10"/>
    <x v="461"/>
    <x v="3"/>
    <s v="CA"/>
    <s v="CAD"/>
    <n v="1493320519"/>
    <n v="1488140119"/>
    <b v="0"/>
    <n v="1"/>
    <b v="0"/>
    <x v="28"/>
    <n v="0.36"/>
    <n v="18"/>
    <x v="4"/>
    <x v="28"/>
    <x v="1686"/>
    <x v="1685"/>
  </r>
  <r>
    <n v="1687"/>
    <s v="Fike // You Say Speak We Say Move"/>
    <s v="Be a part of bringing &quot;YOU SAY SPEAK WE SAY MOVE&quot; into existence with FIKE. This is our first album since moving back to Baton Rouge!"/>
    <x v="3"/>
    <x v="1160"/>
    <x v="3"/>
    <s v="US"/>
    <s v="USD"/>
    <n v="1491855300"/>
    <n v="1488935245"/>
    <b v="0"/>
    <n v="39"/>
    <b v="0"/>
    <x v="28"/>
    <n v="31.25"/>
    <n v="80.128205128205124"/>
    <x v="4"/>
    <x v="28"/>
    <x v="1687"/>
    <x v="1686"/>
  </r>
  <r>
    <n v="1688"/>
    <s v="Christofer Scott: Dive In EP"/>
    <s v="Professionally recording a worship and contemporary Christian music album that connects to people and connects their heart to God."/>
    <x v="23"/>
    <x v="1161"/>
    <x v="3"/>
    <s v="US"/>
    <s v="USD"/>
    <n v="1491738594"/>
    <n v="1489150194"/>
    <b v="0"/>
    <n v="7"/>
    <b v="0"/>
    <x v="28"/>
    <n v="44.3"/>
    <n v="253.14285714285714"/>
    <x v="4"/>
    <x v="28"/>
    <x v="1688"/>
    <x v="1687"/>
  </r>
  <r>
    <n v="1689"/>
    <s v="Fly Away"/>
    <s v="Praising the Living God in the second half of life."/>
    <x v="262"/>
    <x v="1162"/>
    <x v="3"/>
    <s v="US"/>
    <s v="USD"/>
    <n v="1489700230"/>
    <n v="1487111830"/>
    <b v="0"/>
    <n v="14"/>
    <b v="0"/>
    <x v="28"/>
    <n v="100"/>
    <n v="171.42857142857142"/>
    <x v="4"/>
    <x v="28"/>
    <x v="1689"/>
    <x v="1688"/>
  </r>
  <r>
    <n v="1690"/>
    <s v="NewKings Album &quot;Rise Up&quot;"/>
    <s v="Our newest project! We are hard at it trying to bring music that uplifts the spirit, and tells a story of life-changing love."/>
    <x v="30"/>
    <x v="1163"/>
    <x v="3"/>
    <s v="US"/>
    <s v="USD"/>
    <n v="1491470442"/>
    <n v="1488882042"/>
    <b v="0"/>
    <n v="11"/>
    <b v="0"/>
    <x v="28"/>
    <n v="25.4"/>
    <n v="57.727272727272727"/>
    <x v="4"/>
    <x v="28"/>
    <x v="1690"/>
    <x v="1689"/>
  </r>
  <r>
    <n v="1691"/>
    <s v="Sing Like You Were Meant To!"/>
    <s v="TUV Online is making highly effective vocal training available &amp; affordable to churches, worship leaders and singers around the world!"/>
    <x v="11"/>
    <x v="1164"/>
    <x v="3"/>
    <s v="US"/>
    <s v="USD"/>
    <n v="1491181200"/>
    <n v="1488387008"/>
    <b v="0"/>
    <n v="38"/>
    <b v="0"/>
    <x v="28"/>
    <n v="33.473333333333329"/>
    <n v="264.26315789473682"/>
    <x v="4"/>
    <x v="28"/>
    <x v="1691"/>
    <x v="1690"/>
  </r>
  <r>
    <n v="1692"/>
    <s v="Get Your Hopes Up"/>
    <s v="After 3 years.....It's time for some new music! Album #2 is in motion and I can't wait to share it with all of you!"/>
    <x v="10"/>
    <x v="1165"/>
    <x v="3"/>
    <s v="US"/>
    <s v="USD"/>
    <n v="1490572740"/>
    <n v="1487734667"/>
    <b v="0"/>
    <n v="15"/>
    <b v="0"/>
    <x v="28"/>
    <n v="47.8"/>
    <n v="159.33333333333334"/>
    <x v="4"/>
    <x v="28"/>
    <x v="1692"/>
    <x v="1691"/>
  </r>
  <r>
    <n v="1693"/>
    <s v="Debut Studio EP // Sam Hibbard"/>
    <s v="Creating and playing music is what i love. I long to produce &amp; release fresh, raw and relevant songs that come straight from the heart."/>
    <x v="9"/>
    <x v="668"/>
    <x v="3"/>
    <s v="GB"/>
    <s v="GBP"/>
    <n v="1491768000"/>
    <n v="1489097112"/>
    <b v="0"/>
    <n v="8"/>
    <b v="0"/>
    <x v="28"/>
    <n v="9.3333333333333339"/>
    <n v="35"/>
    <x v="4"/>
    <x v="28"/>
    <x v="1693"/>
    <x v="1692"/>
  </r>
  <r>
    <n v="1694"/>
    <s v="Thundercreek Studios"/>
    <s v="Hey all I'm building out my Christian Recording studio in a new building. I have the building but lack the funds to build it out!!!"/>
    <x v="3"/>
    <x v="139"/>
    <x v="3"/>
    <s v="US"/>
    <s v="USD"/>
    <n v="1490589360"/>
    <n v="1488038674"/>
    <b v="0"/>
    <n v="1"/>
    <b v="0"/>
    <x v="28"/>
    <n v="0.05"/>
    <n v="5"/>
    <x v="4"/>
    <x v="28"/>
    <x v="1694"/>
    <x v="1693"/>
  </r>
  <r>
    <n v="1695"/>
    <s v="THE PREACHER'S DAUGHTERS CD Hymns Recording Project"/>
    <s v="We are the Preacher's Daughters &amp; recording a HYMNS CD with our unique vocal duo &amp; interwoven Cello. Hymns in a fresh, beautiful way."/>
    <x v="14"/>
    <x v="1166"/>
    <x v="3"/>
    <s v="US"/>
    <s v="USD"/>
    <n v="1491786000"/>
    <n v="1488847514"/>
    <b v="0"/>
    <n v="23"/>
    <b v="0"/>
    <x v="28"/>
    <n v="11.708333333333334"/>
    <n v="61.086956521739133"/>
    <x v="4"/>
    <x v="28"/>
    <x v="1695"/>
    <x v="1694"/>
  </r>
  <r>
    <n v="1696"/>
    <s v="Angel Talking truth to share with the world."/>
    <s v="I was dying. No will to live. Angel spoke to me. Changed my life. Help me to Share the message with the world. My life changing story."/>
    <x v="82"/>
    <x v="117"/>
    <x v="3"/>
    <s v="US"/>
    <s v="USD"/>
    <n v="1491007211"/>
    <n v="1488418811"/>
    <b v="0"/>
    <n v="0"/>
    <b v="0"/>
    <x v="28"/>
    <n v="0"/>
    <e v="#DIV/0!"/>
    <x v="4"/>
    <x v="28"/>
    <x v="1696"/>
    <x v="1695"/>
  </r>
  <r>
    <n v="1697"/>
    <s v="Undivided Heart - a worship album by John Gabriel Arends"/>
    <s v="You can help create an awesome new worship album and in return get exclusive rewards ONLY for backers of this project."/>
    <x v="78"/>
    <x v="1167"/>
    <x v="3"/>
    <s v="US"/>
    <s v="USD"/>
    <n v="1491781648"/>
    <n v="1489193248"/>
    <b v="0"/>
    <n v="22"/>
    <b v="0"/>
    <x v="28"/>
    <n v="20.208000000000002"/>
    <n v="114.81818181818181"/>
    <x v="4"/>
    <x v="28"/>
    <x v="1697"/>
    <x v="1696"/>
  </r>
  <r>
    <n v="1698"/>
    <s v="I'M For Peace Music Ministry By R.Gerald's IMFP SOCIETY"/>
    <s v="This Music is a Powerful Tool / Ministry to the mindset_x000a_of Global Christianity in an Artistic &amp; innovative Musical_x000a_Format_ Album &amp; Tour"/>
    <x v="152"/>
    <x v="117"/>
    <x v="3"/>
    <s v="US"/>
    <s v="USD"/>
    <n v="1490499180"/>
    <n v="1488430760"/>
    <b v="0"/>
    <n v="0"/>
    <b v="0"/>
    <x v="28"/>
    <n v="0"/>
    <e v="#DIV/0!"/>
    <x v="4"/>
    <x v="28"/>
    <x v="1698"/>
    <x v="1697"/>
  </r>
  <r>
    <n v="1699"/>
    <s v="THE WORSHIP ALBUM!"/>
    <s v="Friends! Will you help me create a new worship album??! I want this album to give God the worship he deserves and draw people to Him."/>
    <x v="279"/>
    <x v="1168"/>
    <x v="3"/>
    <s v="US"/>
    <s v="USD"/>
    <n v="1491943445"/>
    <n v="1489351445"/>
    <b v="0"/>
    <n v="4"/>
    <b v="0"/>
    <x v="28"/>
    <n v="4.2311459353574925"/>
    <n v="54"/>
    <x v="4"/>
    <x v="28"/>
    <x v="1699"/>
    <x v="1698"/>
  </r>
  <r>
    <n v="1700"/>
    <s v="Camp Songs: original worship songs inspired by summer camp"/>
    <s v="My debut full-length album. This album will be a new direction as we hope to capture the worship that happens when you're at camp."/>
    <x v="22"/>
    <x v="1169"/>
    <x v="3"/>
    <s v="US"/>
    <s v="USD"/>
    <n v="1491019200"/>
    <n v="1488418990"/>
    <b v="0"/>
    <n v="79"/>
    <b v="0"/>
    <x v="28"/>
    <n v="26.06"/>
    <n v="65.974683544303801"/>
    <x v="4"/>
    <x v="28"/>
    <x v="1700"/>
    <x v="1699"/>
  </r>
  <r>
    <n v="1701"/>
    <s v="&quot;Holy Realm Music Group&quot; Anointed Purpose, Heavenly Good"/>
    <s v="The passion I have for music is intense, super natural and uniquely divine.The encompassing vibe of a great song dressed in great beat"/>
    <x v="280"/>
    <x v="115"/>
    <x v="2"/>
    <s v="US"/>
    <s v="USD"/>
    <n v="1421337405"/>
    <n v="1418745405"/>
    <b v="0"/>
    <n v="2"/>
    <b v="0"/>
    <x v="28"/>
    <n v="0.19801980198019803"/>
    <n v="5"/>
    <x v="4"/>
    <x v="28"/>
    <x v="1701"/>
    <x v="1700"/>
  </r>
  <r>
    <n v="1702"/>
    <s v="lyndale lewis and new vision prosper cd release"/>
    <s v="I can do all things through christ jesus"/>
    <x v="281"/>
    <x v="116"/>
    <x v="2"/>
    <s v="US"/>
    <s v="USD"/>
    <n v="1427745150"/>
    <n v="1425156750"/>
    <b v="0"/>
    <n v="1"/>
    <b v="0"/>
    <x v="28"/>
    <n v="6.0606060606060606E-3"/>
    <n v="1"/>
    <x v="4"/>
    <x v="28"/>
    <x v="1702"/>
    <x v="1701"/>
  </r>
  <r>
    <n v="1703"/>
    <s v="Joy Full Noise!"/>
    <s v="I would love for you to be a part of helping me raise money for music and video production to launch my first Worship album!"/>
    <x v="10"/>
    <x v="152"/>
    <x v="2"/>
    <s v="US"/>
    <s v="USD"/>
    <n v="1441003537"/>
    <n v="1435819537"/>
    <b v="0"/>
    <n v="2"/>
    <b v="0"/>
    <x v="28"/>
    <n v="1.02"/>
    <n v="25.5"/>
    <x v="4"/>
    <x v="28"/>
    <x v="1703"/>
    <x v="1702"/>
  </r>
  <r>
    <n v="1704"/>
    <s v="Jericho Down Worship Album"/>
    <s v="We want to record an album of popular praise &amp; worship songs with our own influence and style."/>
    <x v="13"/>
    <x v="1170"/>
    <x v="2"/>
    <s v="US"/>
    <s v="USD"/>
    <n v="1424056873"/>
    <n v="1421464873"/>
    <b v="0"/>
    <n v="11"/>
    <b v="0"/>
    <x v="28"/>
    <n v="65.100000000000009"/>
    <n v="118.36363636363636"/>
    <x v="4"/>
    <x v="28"/>
    <x v="1704"/>
    <x v="1703"/>
  </r>
  <r>
    <n v="1705"/>
    <s v="Piano Prayer Album - Russ James"/>
    <s v="An instrumental album that ranges from hymns to contemporary music. All the music is recorded by myself."/>
    <x v="13"/>
    <x v="117"/>
    <x v="2"/>
    <s v="US"/>
    <s v="USD"/>
    <n v="1441814400"/>
    <n v="1440807846"/>
    <b v="0"/>
    <n v="0"/>
    <b v="0"/>
    <x v="28"/>
    <n v="0"/>
    <e v="#DIV/0!"/>
    <x v="4"/>
    <x v="28"/>
    <x v="1705"/>
    <x v="1704"/>
  </r>
  <r>
    <n v="1706"/>
    <s v="Gemeinde in Bremen"/>
    <s v="Unsere &quot;Aufgabe&quot; ist es, fÃ¼r Christen da zu sein die keiner Gemeinde angehÃ¶ren. Zudem spielt Lobpreis eine Zentrale Rolle."/>
    <x v="62"/>
    <x v="117"/>
    <x v="2"/>
    <s v="DE"/>
    <s v="EUR"/>
    <n v="1440314472"/>
    <n v="1435130472"/>
    <b v="0"/>
    <n v="0"/>
    <b v="0"/>
    <x v="28"/>
    <n v="0"/>
    <e v="#DIV/0!"/>
    <x v="4"/>
    <x v="28"/>
    <x v="1706"/>
    <x v="1705"/>
  </r>
  <r>
    <n v="1707"/>
    <s v="Hurricanes and Coastal Storms- Chapel Studio Project"/>
    <s v="We exist to proclaim the love of Christ through music! Partner with our ministry and help us spread God's love with a new studio album!"/>
    <x v="10"/>
    <x v="1171"/>
    <x v="2"/>
    <s v="US"/>
    <s v="USD"/>
    <n v="1459181895"/>
    <n v="1456593495"/>
    <b v="0"/>
    <n v="9"/>
    <b v="0"/>
    <x v="28"/>
    <n v="9.74"/>
    <n v="54.111111111111114"/>
    <x v="4"/>
    <x v="28"/>
    <x v="1707"/>
    <x v="1706"/>
  </r>
  <r>
    <n v="1708"/>
    <s v="Praise: It's what we do"/>
    <s v="A debut album for the New Gate Church's praise team; making a cd filled with original songs from a team of misfits with 1 goal in mind"/>
    <x v="39"/>
    <x v="117"/>
    <x v="2"/>
    <s v="US"/>
    <s v="USD"/>
    <n v="1462135706"/>
    <n v="1458679706"/>
    <b v="0"/>
    <n v="0"/>
    <b v="0"/>
    <x v="28"/>
    <n v="0"/>
    <e v="#DIV/0!"/>
    <x v="4"/>
    <x v="28"/>
    <x v="1708"/>
    <x v="1707"/>
  </r>
  <r>
    <n v="1709"/>
    <s v="Psalms"/>
    <s v="A project to set psalms to music. The psalms are taken from the English Standard Version (ESV) of the Bible."/>
    <x v="257"/>
    <x v="1079"/>
    <x v="2"/>
    <s v="US"/>
    <s v="USD"/>
    <n v="1409513940"/>
    <n v="1405949514"/>
    <b v="0"/>
    <n v="4"/>
    <b v="0"/>
    <x v="28"/>
    <n v="4.8571428571428568"/>
    <n v="21.25"/>
    <x v="4"/>
    <x v="28"/>
    <x v="1709"/>
    <x v="1708"/>
  </r>
  <r>
    <n v="1710"/>
    <s v="Producing a live album of our upcoming Europe tour"/>
    <s v="We want to create a gospel live album which has never been produced before."/>
    <x v="10"/>
    <x v="1172"/>
    <x v="2"/>
    <s v="DE"/>
    <s v="EUR"/>
    <n v="1453122000"/>
    <n v="1449151888"/>
    <b v="0"/>
    <n v="1"/>
    <b v="0"/>
    <x v="28"/>
    <n v="0.67999999999999994"/>
    <n v="34"/>
    <x v="4"/>
    <x v="28"/>
    <x v="1710"/>
    <x v="1709"/>
  </r>
  <r>
    <n v="1711"/>
    <s v="Redemption - Debut Multi-cultural Worship Album"/>
    <s v="&quot;Redemption&quot; is a multi-cultural worship album aimed at giving you an 'around-the-world' experience of Jesus-focused worship."/>
    <x v="3"/>
    <x v="1121"/>
    <x v="2"/>
    <s v="US"/>
    <s v="USD"/>
    <n v="1409585434"/>
    <n v="1406907034"/>
    <b v="0"/>
    <n v="2"/>
    <b v="0"/>
    <x v="28"/>
    <n v="10.5"/>
    <n v="525"/>
    <x v="4"/>
    <x v="28"/>
    <x v="1711"/>
    <x v="1710"/>
  </r>
  <r>
    <n v="1712"/>
    <s v="Midwest Cowboy Ministries"/>
    <s v="Recording/equipment for MCM - a team of musicians who will help your local musicians to hold your own Cowboy Church with Gospel Music"/>
    <x v="10"/>
    <x v="117"/>
    <x v="2"/>
    <s v="US"/>
    <s v="USD"/>
    <n v="1435701353"/>
    <n v="1430517353"/>
    <b v="0"/>
    <n v="0"/>
    <b v="0"/>
    <x v="28"/>
    <n v="0"/>
    <e v="#DIV/0!"/>
    <x v="4"/>
    <x v="28"/>
    <x v="1712"/>
    <x v="1711"/>
  </r>
  <r>
    <n v="1713"/>
    <s v="&quot;UNCOVERED ME&quot;"/>
    <s v="This music project is a compilation to my up-coming book UNCOVERED ME, I need your support to help me go to New York and complete it."/>
    <x v="9"/>
    <x v="155"/>
    <x v="2"/>
    <s v="US"/>
    <s v="USD"/>
    <n v="1412536412"/>
    <n v="1409944412"/>
    <b v="0"/>
    <n v="1"/>
    <b v="0"/>
    <x v="28"/>
    <n v="1.6666666666666667"/>
    <n v="50"/>
    <x v="4"/>
    <x v="28"/>
    <x v="1713"/>
    <x v="1712"/>
  </r>
  <r>
    <n v="1714"/>
    <s v="Positive music. Zachary Freedoms NEW album, campaign."/>
    <s v="Change the world. Music should be more fun, positive, and compassionate. What goes into your ears is important- same for your kids."/>
    <x v="31"/>
    <x v="1173"/>
    <x v="2"/>
    <s v="US"/>
    <s v="USD"/>
    <n v="1430517761"/>
    <n v="1427925761"/>
    <b v="0"/>
    <n v="17"/>
    <b v="0"/>
    <x v="28"/>
    <n v="7.8680000000000003"/>
    <n v="115.70588235294117"/>
    <x v="4"/>
    <x v="28"/>
    <x v="1714"/>
    <x v="1713"/>
  </r>
  <r>
    <n v="1715"/>
    <s v="The Heart of a P.K."/>
    <s v="Kimberly Stokes the daughter of Elder Baby Stokes Jr, of Bibleway C.O.G.I.C, is currently working on a EP. She is sharing her heart"/>
    <x v="10"/>
    <x v="143"/>
    <x v="2"/>
    <s v="US"/>
    <s v="USD"/>
    <n v="1427772120"/>
    <n v="1425186785"/>
    <b v="0"/>
    <n v="2"/>
    <b v="0"/>
    <x v="28"/>
    <n v="0.22"/>
    <n v="5.5"/>
    <x v="4"/>
    <x v="28"/>
    <x v="1715"/>
    <x v="1714"/>
  </r>
  <r>
    <n v="1716"/>
    <s v="ALIVE! Gospel Chorus debuts Feb 11th, 2017: &quot;Love is ALIVE!&quot;"/>
    <s v="New Twin Cities based Gospel Chorus and music ministry. Join us as we grow and support this exciting mission with our launch Feb 11th!!"/>
    <x v="13"/>
    <x v="403"/>
    <x v="2"/>
    <s v="US"/>
    <s v="USD"/>
    <n v="1481295099"/>
    <n v="1477835499"/>
    <b v="0"/>
    <n v="3"/>
    <b v="0"/>
    <x v="28"/>
    <n v="7.5"/>
    <n v="50"/>
    <x v="4"/>
    <x v="28"/>
    <x v="1716"/>
    <x v="1715"/>
  </r>
  <r>
    <n v="1717"/>
    <s v="Shift Records A New EP!"/>
    <s v="Our first record created to reach, inspire, and ultimately express the love of Jesus to our generation."/>
    <x v="282"/>
    <x v="1174"/>
    <x v="2"/>
    <s v="US"/>
    <s v="USD"/>
    <n v="1461211200"/>
    <n v="1459467238"/>
    <b v="0"/>
    <n v="41"/>
    <b v="0"/>
    <x v="28"/>
    <n v="42.725880551301685"/>
    <n v="34.024390243902438"/>
    <x v="4"/>
    <x v="28"/>
    <x v="1717"/>
    <x v="1716"/>
  </r>
  <r>
    <n v="1718"/>
    <s v="The Prodigal Son"/>
    <s v="A melody for the galaxy."/>
    <x v="19"/>
    <x v="735"/>
    <x v="2"/>
    <s v="US"/>
    <s v="USD"/>
    <n v="1463201940"/>
    <n v="1459435149"/>
    <b v="0"/>
    <n v="2"/>
    <b v="0"/>
    <x v="28"/>
    <n v="0.2142857142857143"/>
    <n v="37.5"/>
    <x v="4"/>
    <x v="28"/>
    <x v="1718"/>
    <x v="1717"/>
  </r>
  <r>
    <n v="1719"/>
    <s v="Messiah's Call &quot;He'll Do It Today&quot; 2014"/>
    <s v="Building the foundation for a great work! Join us on our journey to bring a fresh approach to ministry through song and testimony!"/>
    <x v="23"/>
    <x v="428"/>
    <x v="2"/>
    <s v="US"/>
    <s v="USD"/>
    <n v="1410958191"/>
    <n v="1408366191"/>
    <b v="0"/>
    <n v="3"/>
    <b v="0"/>
    <x v="28"/>
    <n v="0.87500000000000011"/>
    <n v="11.666666666666666"/>
    <x v="4"/>
    <x v="28"/>
    <x v="1719"/>
    <x v="1718"/>
  </r>
  <r>
    <n v="1720"/>
    <s v="Justin &amp; Elly Heckel DEBUT ALBUM!"/>
    <s v="Justin and Elly Heckel just finished recording their Debut Album and need your help to release it to the rest of the World!"/>
    <x v="23"/>
    <x v="1175"/>
    <x v="2"/>
    <s v="US"/>
    <s v="USD"/>
    <n v="1415562471"/>
    <n v="1412966871"/>
    <b v="0"/>
    <n v="8"/>
    <b v="0"/>
    <x v="28"/>
    <n v="5.625"/>
    <n v="28.125"/>
    <x v="4"/>
    <x v="28"/>
    <x v="1720"/>
    <x v="1719"/>
  </r>
  <r>
    <n v="1721"/>
    <s v="&quot;HEAVEN'S CALLING&quot;"/>
    <s v="Heavens calling is an album for people all over the world in need of a healing for the soul, positive mindset and total prosperity"/>
    <x v="10"/>
    <x v="117"/>
    <x v="2"/>
    <s v="US"/>
    <s v="USD"/>
    <n v="1449831863"/>
    <n v="1447239863"/>
    <b v="0"/>
    <n v="0"/>
    <b v="0"/>
    <x v="28"/>
    <n v="0"/>
    <e v="#DIV/0!"/>
    <x v="4"/>
    <x v="28"/>
    <x v="1721"/>
    <x v="1720"/>
  </r>
  <r>
    <n v="1722"/>
    <s v="Preserving the DC Gospel Stars"/>
    <s v="I am raising money to leave a legacy for the DC Gospel Stars and preserve this art form for music lovers of this style."/>
    <x v="283"/>
    <x v="116"/>
    <x v="2"/>
    <s v="US"/>
    <s v="USD"/>
    <n v="1459642200"/>
    <n v="1456441429"/>
    <b v="0"/>
    <n v="1"/>
    <b v="0"/>
    <x v="28"/>
    <n v="3.4722222222222224E-2"/>
    <n v="1"/>
    <x v="4"/>
    <x v="28"/>
    <x v="1722"/>
    <x v="1721"/>
  </r>
  <r>
    <n v="1723"/>
    <s v="Straighter Road Album Fundraiser"/>
    <s v="We are a vocal group from the Northwest looking to create a gospel, jazz, a cappella ablum and would love the support of music lovers."/>
    <x v="3"/>
    <x v="1084"/>
    <x v="2"/>
    <s v="US"/>
    <s v="USD"/>
    <n v="1435730400"/>
    <n v="1430855315"/>
    <b v="0"/>
    <n v="3"/>
    <b v="0"/>
    <x v="28"/>
    <n v="6.5"/>
    <n v="216.66666666666666"/>
    <x v="4"/>
    <x v="28"/>
    <x v="1723"/>
    <x v="1722"/>
  </r>
  <r>
    <n v="1724"/>
    <s v="Die Another Day 1st CD (Christian Rock)"/>
    <s v="We are just some guys who Love the Lord and want to share our personal experiences of what GOD has done for us through our music."/>
    <x v="12"/>
    <x v="428"/>
    <x v="2"/>
    <s v="US"/>
    <s v="USD"/>
    <n v="1414707762"/>
    <n v="1412115762"/>
    <b v="0"/>
    <n v="4"/>
    <b v="0"/>
    <x v="28"/>
    <n v="0.58333333333333337"/>
    <n v="8.75"/>
    <x v="4"/>
    <x v="28"/>
    <x v="1724"/>
    <x v="1723"/>
  </r>
  <r>
    <n v="1725"/>
    <s v="Unveiled Debut Album"/>
    <s v="Christian band signed to VECA Records to release their debut album in Spring 2015.  This ministry is relying on faith-based donations."/>
    <x v="62"/>
    <x v="145"/>
    <x v="2"/>
    <s v="US"/>
    <s v="USD"/>
    <n v="1408922049"/>
    <n v="1406330049"/>
    <b v="0"/>
    <n v="9"/>
    <b v="0"/>
    <x v="28"/>
    <n v="10.181818181818182"/>
    <n v="62.222222222222221"/>
    <x v="4"/>
    <x v="28"/>
    <x v="1725"/>
    <x v="1724"/>
  </r>
  <r>
    <n v="1726"/>
    <s v="&quot;Every Day&quot; CD by Amanda Joy Hall"/>
    <s v="Amanda Joy Hall's sophomore album, &quot;Every Day&quot;. Release expected July 2014"/>
    <x v="115"/>
    <x v="1176"/>
    <x v="2"/>
    <s v="US"/>
    <s v="USD"/>
    <n v="1403906664"/>
    <n v="1401401064"/>
    <b v="0"/>
    <n v="16"/>
    <b v="0"/>
    <x v="28"/>
    <n v="33.784615384615385"/>
    <n v="137.25"/>
    <x v="4"/>
    <x v="28"/>
    <x v="1726"/>
    <x v="1725"/>
  </r>
  <r>
    <n v="1727"/>
    <s v="New album - Prophetic guitar soundscapes, Volume 2"/>
    <s v="Please help fund my second Prophetic Guitar album. Be a part of a pioneering and groundbreaking sound released from Heaven."/>
    <x v="9"/>
    <x v="116"/>
    <x v="2"/>
    <s v="GB"/>
    <s v="GBP"/>
    <n v="1428231600"/>
    <n v="1423520177"/>
    <b v="0"/>
    <n v="1"/>
    <b v="0"/>
    <x v="28"/>
    <n v="3.3333333333333333E-2"/>
    <n v="1"/>
    <x v="4"/>
    <x v="28"/>
    <x v="1727"/>
    <x v="1726"/>
  </r>
  <r>
    <n v="1728"/>
    <s v="With His Presence"/>
    <s v="Be in God's presence through instrumental covers of hymns. Help me build a home studio to freely distribute this album."/>
    <x v="21"/>
    <x v="1177"/>
    <x v="2"/>
    <s v="US"/>
    <s v="USD"/>
    <n v="1445439674"/>
    <n v="1442847674"/>
    <b v="0"/>
    <n v="7"/>
    <b v="0"/>
    <x v="28"/>
    <n v="68.400000000000006"/>
    <n v="122.14285714285714"/>
    <x v="4"/>
    <x v="28"/>
    <x v="1728"/>
    <x v="1727"/>
  </r>
  <r>
    <n v="1729"/>
    <s v="Message from Beyond - A Gospel Music Project"/>
    <s v="A few years back, I was inspired to write some songs, turned out the messages are real but a little scary, I need help to produce."/>
    <x v="3"/>
    <x v="117"/>
    <x v="2"/>
    <s v="US"/>
    <s v="USD"/>
    <n v="1465521306"/>
    <n v="1460337306"/>
    <b v="0"/>
    <n v="0"/>
    <b v="0"/>
    <x v="28"/>
    <n v="0"/>
    <e v="#DIV/0!"/>
    <x v="4"/>
    <x v="28"/>
    <x v="1729"/>
    <x v="1728"/>
  </r>
  <r>
    <n v="1730"/>
    <s v="Triumph Over Trials/ Hope Through the Hurt"/>
    <s v="Hello, I am raising money to fund my first solo Album.  This project is my testimony that God is truly our shelter in the storm."/>
    <x v="9"/>
    <x v="117"/>
    <x v="2"/>
    <s v="US"/>
    <s v="USD"/>
    <n v="1445738783"/>
    <n v="1443146783"/>
    <b v="0"/>
    <n v="0"/>
    <b v="0"/>
    <x v="28"/>
    <n v="0"/>
    <e v="#DIV/0!"/>
    <x v="4"/>
    <x v="28"/>
    <x v="1730"/>
    <x v="1729"/>
  </r>
  <r>
    <n v="1731"/>
    <s v="Sam Cox Band First Christian Tour"/>
    <s v="We are a Christin Worship band looking to midwest tour. God Bless!"/>
    <x v="28"/>
    <x v="117"/>
    <x v="2"/>
    <s v="US"/>
    <s v="USD"/>
    <n v="1434034800"/>
    <n v="1432849552"/>
    <b v="0"/>
    <n v="0"/>
    <b v="0"/>
    <x v="28"/>
    <n v="0"/>
    <e v="#DIV/0!"/>
    <x v="4"/>
    <x v="28"/>
    <x v="1731"/>
    <x v="1730"/>
  </r>
  <r>
    <n v="1732"/>
    <s v="Christian Lifestyle Multicultural Expo"/>
    <s v="This event will be free to the public with approximately 20 Christian vocalist and choirs from several genres. Rock,Blue Grass,Hip Hop."/>
    <x v="23"/>
    <x v="117"/>
    <x v="2"/>
    <s v="US"/>
    <s v="USD"/>
    <n v="1452920400"/>
    <n v="1447777481"/>
    <b v="0"/>
    <n v="0"/>
    <b v="0"/>
    <x v="28"/>
    <n v="0"/>
    <e v="#DIV/0!"/>
    <x v="4"/>
    <x v="28"/>
    <x v="1732"/>
    <x v="1731"/>
  </r>
  <r>
    <n v="1733"/>
    <s v="What Faith Is EP/Album"/>
    <s v="I am trying to share the music I am blessed to have written. https://www.johncox4.com or https://reverbnation.com/johncox4"/>
    <x v="3"/>
    <x v="117"/>
    <x v="2"/>
    <s v="US"/>
    <s v="USD"/>
    <n v="1473802200"/>
    <n v="1472746374"/>
    <b v="0"/>
    <n v="0"/>
    <b v="0"/>
    <x v="28"/>
    <n v="0"/>
    <e v="#DIV/0!"/>
    <x v="4"/>
    <x v="28"/>
    <x v="1733"/>
    <x v="1732"/>
  </r>
  <r>
    <n v="1734"/>
    <s v="Street Prophet Los CD and new book"/>
    <s v="This is a double venture project. I have finished a new manuscript and currently working on creating a Christian rap CD."/>
    <x v="37"/>
    <x v="116"/>
    <x v="2"/>
    <s v="US"/>
    <s v="USD"/>
    <n v="1431046356"/>
    <n v="1428454356"/>
    <b v="0"/>
    <n v="1"/>
    <b v="0"/>
    <x v="28"/>
    <n v="2.2222222222222223E-2"/>
    <n v="1"/>
    <x v="4"/>
    <x v="28"/>
    <x v="1734"/>
    <x v="1733"/>
  </r>
  <r>
    <n v="1735"/>
    <s v="Leo's RainSong Artist program"/>
    <s v="RainSong is letting my buy a discounted guitar. I will use this to offer my talents to the ministry programs I'm a part of."/>
    <x v="28"/>
    <x v="178"/>
    <x v="2"/>
    <s v="US"/>
    <s v="USD"/>
    <n v="1470598345"/>
    <n v="1468006345"/>
    <b v="0"/>
    <n v="2"/>
    <b v="0"/>
    <x v="28"/>
    <n v="11"/>
    <n v="55"/>
    <x v="4"/>
    <x v="28"/>
    <x v="1735"/>
    <x v="1734"/>
  </r>
  <r>
    <n v="1736"/>
    <s v="In His Presence"/>
    <s v="A unique meditative album reflecting on the life of Christ, inviting Him into your presence"/>
    <x v="9"/>
    <x v="1178"/>
    <x v="2"/>
    <s v="US"/>
    <s v="USD"/>
    <n v="1447018833"/>
    <n v="1444423233"/>
    <b v="0"/>
    <n v="1"/>
    <b v="0"/>
    <x v="28"/>
    <n v="0.73333333333333328"/>
    <n v="22"/>
    <x v="4"/>
    <x v="28"/>
    <x v="1736"/>
    <x v="1735"/>
  </r>
  <r>
    <n v="1737"/>
    <s v="Healing"/>
    <s v="An instrumental project in which all songs are incorporated around the healing power of our God. Used for times of prayer &amp; devotion"/>
    <x v="23"/>
    <x v="447"/>
    <x v="2"/>
    <s v="US"/>
    <s v="USD"/>
    <n v="1437432392"/>
    <n v="1434840392"/>
    <b v="0"/>
    <n v="15"/>
    <b v="0"/>
    <x v="28"/>
    <n v="21.25"/>
    <n v="56.666666666666664"/>
    <x v="4"/>
    <x v="28"/>
    <x v="1737"/>
    <x v="1736"/>
  </r>
  <r>
    <n v="1738"/>
    <s v="The Flashing Lights"/>
    <s v="Music that inspires and gives hope for overcoming and change. And it is good music."/>
    <x v="10"/>
    <x v="170"/>
    <x v="2"/>
    <s v="US"/>
    <s v="USD"/>
    <n v="1412283542"/>
    <n v="1409691542"/>
    <b v="0"/>
    <n v="1"/>
    <b v="0"/>
    <x v="28"/>
    <n v="0.4"/>
    <n v="20"/>
    <x v="4"/>
    <x v="28"/>
    <x v="1738"/>
    <x v="1737"/>
  </r>
  <r>
    <n v="1739"/>
    <s v="SWEET LOVE - a Lovely Christian WEDDING SONG Happy Marriage"/>
    <s v="HELP US RECORD -- SWEET LOVE -- Listen to this sped up ROUGH version and be sure and check out the unique REWARDS ---"/>
    <x v="28"/>
    <x v="116"/>
    <x v="2"/>
    <s v="US"/>
    <s v="USD"/>
    <n v="1462391932"/>
    <n v="1457297932"/>
    <b v="0"/>
    <n v="1"/>
    <b v="0"/>
    <x v="28"/>
    <n v="0.1"/>
    <n v="1"/>
    <x v="4"/>
    <x v="28"/>
    <x v="1739"/>
    <x v="1738"/>
  </r>
  <r>
    <n v="1740"/>
    <s v="Recording Studio Time"/>
    <s v="I recently recorded a new single. With your help I can return to the studio. Would you like to be part of my next worship project?"/>
    <x v="9"/>
    <x v="117"/>
    <x v="2"/>
    <s v="US"/>
    <s v="USD"/>
    <n v="1437075422"/>
    <n v="1434483422"/>
    <b v="0"/>
    <n v="0"/>
    <b v="0"/>
    <x v="28"/>
    <n v="0"/>
    <e v="#DIV/0!"/>
    <x v="4"/>
    <x v="28"/>
    <x v="1740"/>
    <x v="1739"/>
  </r>
  <r>
    <n v="1741"/>
    <s v="Caught off Guard"/>
    <s v="A photo journal documenting my experiences and travels across New Zealand"/>
    <x v="38"/>
    <x v="414"/>
    <x v="0"/>
    <s v="GB"/>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x v="13"/>
    <x v="1179"/>
    <x v="0"/>
    <s v="US"/>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x v="12"/>
    <x v="11"/>
    <x v="0"/>
    <s v="US"/>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x v="62"/>
    <x v="1180"/>
    <x v="0"/>
    <s v="GB"/>
    <s v="GBP"/>
    <n v="1425821477"/>
    <n v="1421937077"/>
    <b v="0"/>
    <n v="70"/>
    <b v="1"/>
    <x v="20"/>
    <n v="118.45454545454545"/>
    <n v="93.071428571428569"/>
    <x v="8"/>
    <x v="20"/>
    <x v="1744"/>
    <x v="1743"/>
  </r>
  <r>
    <n v="1745"/>
    <s v="Things I do in Detroit - A Guidebook by The Nain Rouge"/>
    <s v="A Guidebook to the Coolest Places and Things About Detroit by The Nain Rouge, or Red Gnome, Detroit's oldest and coolest resident."/>
    <x v="39"/>
    <x v="1181"/>
    <x v="0"/>
    <s v="US"/>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x v="36"/>
    <x v="1182"/>
    <x v="0"/>
    <s v="US"/>
    <s v="USD"/>
    <n v="1479952800"/>
    <n v="1477368867"/>
    <b v="0"/>
    <n v="107"/>
    <b v="1"/>
    <x v="20"/>
    <n v="148.10000000000002"/>
    <n v="207.61682242990653"/>
    <x v="8"/>
    <x v="20"/>
    <x v="1746"/>
    <x v="1745"/>
  </r>
  <r>
    <n v="1747"/>
    <s v="'Tulip, my mother's favourite flower' - A Photo Book."/>
    <s v="A beautiful, limited edition, photobook about the story of the last year of my mother's life, to be published by Dewi Lewis."/>
    <x v="7"/>
    <x v="1183"/>
    <x v="0"/>
    <s v="GB"/>
    <s v="GBP"/>
    <n v="1447426800"/>
    <n v="1444904830"/>
    <b v="0"/>
    <n v="159"/>
    <b v="1"/>
    <x v="20"/>
    <n v="104.95555555555556"/>
    <n v="59.408805031446541"/>
    <x v="8"/>
    <x v="20"/>
    <x v="1747"/>
    <x v="1746"/>
  </r>
  <r>
    <n v="1748"/>
    <s v="So It Is: Vancouver"/>
    <s v="Telling the story of the city through remarkable people who live in Vancouver today."/>
    <x v="63"/>
    <x v="1184"/>
    <x v="0"/>
    <s v="CA"/>
    <s v="CAD"/>
    <n v="1441234143"/>
    <n v="1438642143"/>
    <b v="0"/>
    <n v="181"/>
    <b v="1"/>
    <x v="20"/>
    <n v="129.94800000000001"/>
    <n v="358.97237569060775"/>
    <x v="8"/>
    <x v="20"/>
    <x v="1748"/>
    <x v="1747"/>
  </r>
  <r>
    <n v="1749"/>
    <s v="E FOTOGRAFESCHE RECKBLECK - 367 DEEG AM AUSLAND ASAZ"/>
    <s v="Help me fund the production run of my first book by local Photographer Sandro Ortolani."/>
    <x v="284"/>
    <x v="1185"/>
    <x v="0"/>
    <s v="LU"/>
    <s v="EUR"/>
    <n v="1488394800"/>
    <n v="1485213921"/>
    <b v="0"/>
    <n v="131"/>
    <b v="1"/>
    <x v="20"/>
    <n v="123.48756218905473"/>
    <n v="94.736641221374043"/>
    <x v="8"/>
    <x v="20"/>
    <x v="1749"/>
    <x v="1748"/>
  </r>
  <r>
    <n v="1750"/>
    <s v="Love Wins- A Powerful Book of LGBTQ Love Stories"/>
    <s v="A book of portraits and histories making LGBT (Lesbian, Gay, Transgender, Bisexual) loving relationships visible, normal, and accepted."/>
    <x v="10"/>
    <x v="1186"/>
    <x v="0"/>
    <s v="US"/>
    <s v="USD"/>
    <n v="1461096304"/>
    <n v="1458936304"/>
    <b v="0"/>
    <n v="125"/>
    <b v="1"/>
    <x v="20"/>
    <n v="201.62"/>
    <n v="80.647999999999996"/>
    <x v="8"/>
    <x v="20"/>
    <x v="1750"/>
    <x v="1749"/>
  </r>
  <r>
    <n v="1751"/>
    <s v="Daily Bread: Stories from Rural Greece"/>
    <s v="Photographs and stories culled from 10 years of road trips through rural Greece"/>
    <x v="3"/>
    <x v="1187"/>
    <x v="0"/>
    <s v="US"/>
    <s v="USD"/>
    <n v="1426787123"/>
    <n v="1424198723"/>
    <b v="0"/>
    <n v="61"/>
    <b v="1"/>
    <x v="20"/>
    <n v="102.89999999999999"/>
    <n v="168.68852459016392"/>
    <x v="8"/>
    <x v="20"/>
    <x v="1751"/>
    <x v="1750"/>
  </r>
  <r>
    <n v="1752"/>
    <s v="Adfectus Book"/>
    <s v="A little book of calm, in picture form, that will soothe the soul and un-furrow the brow."/>
    <x v="38"/>
    <x v="1188"/>
    <x v="0"/>
    <s v="GB"/>
    <s v="GBP"/>
    <n v="1476425082"/>
    <n v="1473833082"/>
    <b v="0"/>
    <n v="90"/>
    <b v="1"/>
    <x v="20"/>
    <n v="260.16666666666663"/>
    <n v="34.68888888888889"/>
    <x v="8"/>
    <x v="20"/>
    <x v="1752"/>
    <x v="1751"/>
  </r>
  <r>
    <n v="1753"/>
    <s v="The Hero-In Me // Heroinmaleren - en mÃ¥de at leve pÃ¥"/>
    <s v="A friend or fiend? To me he is both, this is his story - in his words, out of his mind, in my photos and straight in to your hearts!"/>
    <x v="36"/>
    <x v="1189"/>
    <x v="0"/>
    <s v="DK"/>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x v="0"/>
    <x v="1190"/>
    <x v="0"/>
    <s v="CA"/>
    <s v="CAD"/>
    <n v="1428091353"/>
    <n v="1425502953"/>
    <b v="0"/>
    <n v="90"/>
    <b v="1"/>
    <x v="20"/>
    <n v="110.52941176470587"/>
    <n v="104.38888888888889"/>
    <x v="8"/>
    <x v="20"/>
    <x v="1754"/>
    <x v="1753"/>
  </r>
  <r>
    <n v="1755"/>
    <s v="Just One Block: The Extraordinary Journey Around The Block"/>
    <s v="For about a year I've been taking pictures while walking around the block with my dog. Want to publish a ebook of what I captured."/>
    <x v="251"/>
    <x v="134"/>
    <x v="0"/>
    <s v="US"/>
    <s v="USD"/>
    <n v="1444071361"/>
    <n v="1441479361"/>
    <b v="0"/>
    <n v="4"/>
    <b v="1"/>
    <x v="20"/>
    <n v="120"/>
    <n v="7.5"/>
    <x v="8"/>
    <x v="20"/>
    <x v="1755"/>
    <x v="1754"/>
  </r>
  <r>
    <n v="1756"/>
    <s v="214: A Photobook of Dallas Hip Hop"/>
    <s v="214 is a photobook about the local hip hop culture in Dallas, Texas between 2012 and 2014 by photographer, Mariah Tyler."/>
    <x v="62"/>
    <x v="1191"/>
    <x v="0"/>
    <s v="US"/>
    <s v="USD"/>
    <n v="1472443269"/>
    <n v="1468987269"/>
    <b v="0"/>
    <n v="120"/>
    <b v="1"/>
    <x v="20"/>
    <n v="102.82909090909091"/>
    <n v="47.13"/>
    <x v="8"/>
    <x v="20"/>
    <x v="1756"/>
    <x v="1755"/>
  </r>
  <r>
    <n v="1757"/>
    <s v="The Resurgence of Femininity Photo Thesis"/>
    <s v="I want to create a self published photo art book on the topic of the resurgence of femininity."/>
    <x v="10"/>
    <x v="1192"/>
    <x v="0"/>
    <s v="US"/>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x v="28"/>
    <x v="1193"/>
    <x v="0"/>
    <s v="US"/>
    <s v="USD"/>
    <n v="1468536992"/>
    <n v="1463352992"/>
    <b v="0"/>
    <n v="27"/>
    <b v="1"/>
    <x v="20"/>
    <n v="114.7"/>
    <n v="42.481481481481481"/>
    <x v="8"/>
    <x v="20"/>
    <x v="1758"/>
    <x v="1757"/>
  </r>
  <r>
    <n v="1759"/>
    <s v="Death Valley"/>
    <s v="Death Valley will be the first photo book of Andi State"/>
    <x v="10"/>
    <x v="1194"/>
    <x v="0"/>
    <s v="US"/>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x v="10"/>
    <x v="1195"/>
    <x v="0"/>
    <s v="US"/>
    <s v="USD"/>
    <n v="1456416513"/>
    <n v="1454688513"/>
    <b v="0"/>
    <n v="102"/>
    <b v="1"/>
    <x v="20"/>
    <n v="165.44"/>
    <n v="81.098039215686271"/>
    <x v="8"/>
    <x v="20"/>
    <x v="1760"/>
    <x v="1759"/>
  </r>
  <r>
    <n v="1761"/>
    <s v="I Wanted To See Boobs"/>
    <s v="A hardcover photobook telling the naked truth of a young photographers journey."/>
    <x v="213"/>
    <x v="1196"/>
    <x v="0"/>
    <s v="GB"/>
    <s v="GBP"/>
    <n v="1442065060"/>
    <n v="1437745060"/>
    <b v="0"/>
    <n v="3"/>
    <b v="1"/>
    <x v="20"/>
    <n v="155"/>
    <n v="51.666666666666664"/>
    <x v="8"/>
    <x v="20"/>
    <x v="1761"/>
    <x v="1760"/>
  </r>
  <r>
    <n v="1762"/>
    <s v="&quot;The Naked Pixel&quot; Ali Pakele"/>
    <s v="Project rewards $25 gets you 190+ digital images"/>
    <x v="213"/>
    <x v="1197"/>
    <x v="0"/>
    <s v="US"/>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x v="14"/>
    <x v="1198"/>
    <x v="0"/>
    <s v="US"/>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x v="34"/>
    <x v="1199"/>
    <x v="2"/>
    <s v="GB"/>
    <s v="GBP"/>
    <n v="1407065979"/>
    <n v="1404560379"/>
    <b v="1"/>
    <n v="39"/>
    <b v="0"/>
    <x v="20"/>
    <n v="19.600000000000001"/>
    <n v="55.282051282051285"/>
    <x v="8"/>
    <x v="20"/>
    <x v="1764"/>
    <x v="1763"/>
  </r>
  <r>
    <n v="1765"/>
    <s v="Oklahoma, The Way I See It; The Book"/>
    <s v="Everyday I meet new people and everyday I learn a new story. These are the most popular of those stories from the first year of OTWISI."/>
    <x v="78"/>
    <x v="1200"/>
    <x v="2"/>
    <s v="US"/>
    <s v="USD"/>
    <n v="1407972712"/>
    <n v="1405380712"/>
    <b v="1"/>
    <n v="103"/>
    <b v="0"/>
    <x v="20"/>
    <n v="59.467839999999995"/>
    <n v="72.16970873786407"/>
    <x v="8"/>
    <x v="20"/>
    <x v="1765"/>
    <x v="1764"/>
  </r>
  <r>
    <n v="1766"/>
    <s v="Photographic book on Melbourne's music scene"/>
    <s v="I want to create a beautiful book which documents the Melbourne music scene."/>
    <x v="15"/>
    <x v="117"/>
    <x v="2"/>
    <s v="AU"/>
    <s v="AUD"/>
    <n v="1408999088"/>
    <n v="1407184688"/>
    <b v="1"/>
    <n v="0"/>
    <b v="0"/>
    <x v="20"/>
    <n v="0"/>
    <e v="#DIV/0!"/>
    <x v="8"/>
    <x v="20"/>
    <x v="1766"/>
    <x v="1765"/>
  </r>
  <r>
    <n v="1767"/>
    <s v="OR-GÃ“L-HO -A search for meaning during the World Cup"/>
    <s v="A photographic search for the true meaning of pride for ones country during the World Cup"/>
    <x v="10"/>
    <x v="1201"/>
    <x v="2"/>
    <s v="US"/>
    <s v="USD"/>
    <n v="1407080884"/>
    <n v="1404488884"/>
    <b v="1"/>
    <n v="39"/>
    <b v="0"/>
    <x v="20"/>
    <n v="45.72"/>
    <n v="58.615384615384613"/>
    <x v="8"/>
    <x v="20"/>
    <x v="1767"/>
    <x v="1766"/>
  </r>
  <r>
    <n v="1768"/>
    <s v="SWFTTR: Southwest Farm-to-Table Recipes"/>
    <s v="My goal is to create a catalog of farm-to-table recipes with stunning images from restaurants and farms in the southwest."/>
    <x v="10"/>
    <x v="1202"/>
    <x v="2"/>
    <s v="US"/>
    <s v="USD"/>
    <n v="1411824444"/>
    <n v="1406640444"/>
    <b v="1"/>
    <n v="15"/>
    <b v="0"/>
    <x v="20"/>
    <n v="3.74"/>
    <n v="12.466666666666667"/>
    <x v="8"/>
    <x v="20"/>
    <x v="1768"/>
    <x v="1767"/>
  </r>
  <r>
    <n v="1769"/>
    <s v="Navajo Textile Project"/>
    <s v="To create a publication, and exhibition documenting the collection of Jamie Ross, longtime collector of Navajo Textiles"/>
    <x v="79"/>
    <x v="1203"/>
    <x v="2"/>
    <s v="US"/>
    <s v="USD"/>
    <n v="1421177959"/>
    <n v="1418585959"/>
    <b v="1"/>
    <n v="22"/>
    <b v="0"/>
    <x v="20"/>
    <n v="2.7025000000000001"/>
    <n v="49.136363636363633"/>
    <x v="8"/>
    <x v="20"/>
    <x v="1769"/>
    <x v="1768"/>
  </r>
  <r>
    <n v="1770"/>
    <s v="Pit &amp; Paddock: Unseen 60s &amp; 70s European Motor Racing Images"/>
    <s v="Auto-Archives non-profit library will publish a book of previously unseen 60s and 70s motor racing images by photographer Peter Darley."/>
    <x v="142"/>
    <x v="1204"/>
    <x v="2"/>
    <s v="US"/>
    <s v="USD"/>
    <n v="1413312194"/>
    <n v="1410288194"/>
    <b v="1"/>
    <n v="92"/>
    <b v="0"/>
    <x v="20"/>
    <n v="56.51428571428572"/>
    <n v="150.5"/>
    <x v="8"/>
    <x v="20"/>
    <x v="1770"/>
    <x v="1769"/>
  </r>
  <r>
    <n v="1771"/>
    <s v="&quot;Drakes Folly&quot;"/>
    <s v="Photographic book on the historic oil region of Pennsylvania where Edwin Drake drilled the well that started the modern oil industry."/>
    <x v="285"/>
    <x v="1032"/>
    <x v="2"/>
    <s v="GB"/>
    <s v="GBP"/>
    <n v="1414107040"/>
    <n v="1411515040"/>
    <b v="1"/>
    <n v="25"/>
    <b v="0"/>
    <x v="20"/>
    <n v="21.30952380952381"/>
    <n v="35.799999999999997"/>
    <x v="8"/>
    <x v="20"/>
    <x v="1771"/>
    <x v="1770"/>
  </r>
  <r>
    <n v="1772"/>
    <s v="White Mountain"/>
    <s v="A photobook and a short documentary film telling the story of Holocaust in Northwestern Lithuania"/>
    <x v="62"/>
    <x v="1205"/>
    <x v="2"/>
    <s v="GB"/>
    <s v="GBP"/>
    <n v="1404666836"/>
    <n v="1399482836"/>
    <b v="1"/>
    <n v="19"/>
    <b v="0"/>
    <x v="20"/>
    <n v="15.6"/>
    <n v="45.157894736842103"/>
    <x v="8"/>
    <x v="20"/>
    <x v="1772"/>
    <x v="1771"/>
  </r>
  <r>
    <n v="1773"/>
    <s v="True Faith : A Guitar Makers Promise to God by Tim Hawley"/>
    <s v="True Faith is a book about the true story of Ed Stilley and his promise to God to make instruments and give them to children for free."/>
    <x v="11"/>
    <x v="1020"/>
    <x v="2"/>
    <s v="US"/>
    <s v="USD"/>
    <n v="1421691298"/>
    <n v="1417803298"/>
    <b v="1"/>
    <n v="19"/>
    <b v="0"/>
    <x v="20"/>
    <n v="6.2566666666666677"/>
    <n v="98.78947368421052"/>
    <x v="8"/>
    <x v="20"/>
    <x v="1773"/>
    <x v="1772"/>
  </r>
  <r>
    <n v="1774"/>
    <s v="The World Upside Down: Portraits"/>
    <s v="A photo book of the artist's present and future portraits from 2013 to 2015, including actor and human rights activist George Takei."/>
    <x v="30"/>
    <x v="1206"/>
    <x v="2"/>
    <s v="US"/>
    <s v="USD"/>
    <n v="1417273140"/>
    <n v="1413609292"/>
    <b v="1"/>
    <n v="13"/>
    <b v="0"/>
    <x v="20"/>
    <n v="45.92"/>
    <n v="88.307692307692307"/>
    <x v="8"/>
    <x v="20"/>
    <x v="1774"/>
    <x v="1773"/>
  </r>
  <r>
    <n v="1775"/>
    <s v="Muhammad Ali - The Comeback"/>
    <s v="Rarely seen images of Muhammad Ali in his prime as he trained in Miami Beach at the famous 5th Street Gym in the early 70s"/>
    <x v="286"/>
    <x v="1207"/>
    <x v="2"/>
    <s v="US"/>
    <s v="USD"/>
    <n v="1414193160"/>
    <n v="1410305160"/>
    <b v="1"/>
    <n v="124"/>
    <b v="0"/>
    <x v="20"/>
    <n v="65.101538461538468"/>
    <n v="170.62903225806451"/>
    <x v="8"/>
    <x v="20"/>
    <x v="1775"/>
    <x v="1774"/>
  </r>
  <r>
    <n v="1776"/>
    <s v="Dubai: A Synthetic City - Photobook &amp; Journal"/>
    <s v="A documentation of the implications of hedonistic architectural ventures in Dubai, the fastest growing city on the planet."/>
    <x v="10"/>
    <x v="400"/>
    <x v="2"/>
    <s v="GB"/>
    <s v="GBP"/>
    <n v="1414623471"/>
    <n v="1411513071"/>
    <b v="1"/>
    <n v="4"/>
    <b v="0"/>
    <x v="20"/>
    <n v="6.7"/>
    <n v="83.75"/>
    <x v="8"/>
    <x v="20"/>
    <x v="1776"/>
    <x v="1775"/>
  </r>
  <r>
    <n v="1777"/>
    <s v="All along the Control Tower"/>
    <s v="Photobook â€˜All along the Control Towerâ€™ by Theo and Frans Barten. Photos of more than 50 disused WW2 Control Towers in the UK."/>
    <x v="225"/>
    <x v="1208"/>
    <x v="2"/>
    <s v="NL"/>
    <s v="EUR"/>
    <n v="1424421253"/>
    <n v="1421829253"/>
    <b v="1"/>
    <n v="10"/>
    <b v="0"/>
    <x v="20"/>
    <n v="13.5625"/>
    <n v="65.099999999999994"/>
    <x v="8"/>
    <x v="20"/>
    <x v="1777"/>
    <x v="1776"/>
  </r>
  <r>
    <n v="1778"/>
    <s v="Portrait of Cuban Resilience: Faces and Voices of a Blockade"/>
    <s v="This book combines portraits of Cuban life and and society with quotes from a diverse group of Cubans that live in Cuba now."/>
    <x v="63"/>
    <x v="1209"/>
    <x v="2"/>
    <s v="US"/>
    <s v="USD"/>
    <n v="1427485395"/>
    <n v="1423600995"/>
    <b v="1"/>
    <n v="15"/>
    <b v="0"/>
    <x v="20"/>
    <n v="1.9900000000000002"/>
    <n v="66.333333333333329"/>
    <x v="8"/>
    <x v="20"/>
    <x v="1778"/>
    <x v="1777"/>
  </r>
  <r>
    <n v="1779"/>
    <s v="Ozymandias : a photo book"/>
    <s v="Publication of an award-winning photographic series that explores the endless and beautiful dance between creation and destruction."/>
    <x v="34"/>
    <x v="1210"/>
    <x v="2"/>
    <s v="US"/>
    <s v="USD"/>
    <n v="1472834180"/>
    <n v="1470242180"/>
    <b v="1"/>
    <n v="38"/>
    <b v="0"/>
    <x v="20"/>
    <n v="36.236363636363642"/>
    <n v="104.89473684210526"/>
    <x v="8"/>
    <x v="20"/>
    <x v="1779"/>
    <x v="1778"/>
  </r>
  <r>
    <n v="1780"/>
    <s v="Native Nation"/>
    <s v="It is time to recognize and give to the indigenus groups the credit they deserve. It is time to understand where we come from."/>
    <x v="11"/>
    <x v="1211"/>
    <x v="2"/>
    <s v="US"/>
    <s v="USD"/>
    <n v="1467469510"/>
    <n v="1462285510"/>
    <b v="1"/>
    <n v="152"/>
    <b v="0"/>
    <x v="20"/>
    <n v="39.743333333333339"/>
    <n v="78.440789473684205"/>
    <x v="8"/>
    <x v="20"/>
    <x v="1780"/>
    <x v="1779"/>
  </r>
  <r>
    <n v="1781"/>
    <s v="Political Views: 2016 US Presidential Election Photography"/>
    <s v="A photobook of the US presidential election from a citizen's point of view, showing the major conventions, rallies, and election day."/>
    <x v="62"/>
    <x v="1212"/>
    <x v="2"/>
    <s v="US"/>
    <s v="USD"/>
    <n v="1473950945"/>
    <n v="1471272545"/>
    <b v="1"/>
    <n v="24"/>
    <b v="0"/>
    <x v="20"/>
    <n v="25.763636363636365"/>
    <n v="59.041666666666664"/>
    <x v="8"/>
    <x v="20"/>
    <x v="1781"/>
    <x v="1780"/>
  </r>
  <r>
    <n v="1782"/>
    <s v="Keepers Of The Craft: Cocktails Across America. A Photobook"/>
    <s v="I am traveling across the entire USA documenting cocktail culture to publish a stunning hard cover photo book of the resulting work."/>
    <x v="19"/>
    <x v="1213"/>
    <x v="2"/>
    <s v="US"/>
    <s v="USD"/>
    <n v="1456062489"/>
    <n v="1453211289"/>
    <b v="1"/>
    <n v="76"/>
    <b v="0"/>
    <x v="20"/>
    <n v="15.491428571428573"/>
    <n v="71.34210526315789"/>
    <x v="8"/>
    <x v="20"/>
    <x v="1782"/>
    <x v="1781"/>
  </r>
  <r>
    <n v="1783"/>
    <s v="Hues of my Vision"/>
    <s v="My Buddy Spirit and I, Ara, camping full time camera on hand for a bit over nine years. &quot;Hue of my Vision&quot; is our Photo Book."/>
    <x v="79"/>
    <x v="1214"/>
    <x v="2"/>
    <s v="US"/>
    <s v="USD"/>
    <n v="1432248478"/>
    <n v="1429656478"/>
    <b v="1"/>
    <n v="185"/>
    <b v="0"/>
    <x v="20"/>
    <n v="23.692499999999999"/>
    <n v="51.227027027027027"/>
    <x v="8"/>
    <x v="20"/>
    <x v="1783"/>
    <x v="1782"/>
  </r>
  <r>
    <n v="1784"/>
    <s v="Vantage Point: Photographs of Milwaukee from on high"/>
    <s v="I want to publish my first photo book and make prints based on a series of rooftop cityscapes I took in 2014 of the city that I love."/>
    <x v="10"/>
    <x v="1215"/>
    <x v="2"/>
    <s v="US"/>
    <s v="USD"/>
    <n v="1422674700"/>
    <n v="1419954240"/>
    <b v="1"/>
    <n v="33"/>
    <b v="0"/>
    <x v="20"/>
    <n v="39.76"/>
    <n v="60.242424242424242"/>
    <x v="8"/>
    <x v="20"/>
    <x v="1784"/>
    <x v="1783"/>
  </r>
  <r>
    <n v="1785"/>
    <s v="Hank Bought A Bus - A photobook of our bus and adventure."/>
    <s v="A book about a school bus converted into a living space, and the adventure shared by friends on its maiden voyage."/>
    <x v="95"/>
    <x v="1216"/>
    <x v="2"/>
    <s v="US"/>
    <s v="USD"/>
    <n v="1413417600"/>
    <n v="1410750855"/>
    <b v="1"/>
    <n v="108"/>
    <b v="0"/>
    <x v="20"/>
    <n v="20.220833333333331"/>
    <n v="44.935185185185183"/>
    <x v="8"/>
    <x v="20"/>
    <x v="1785"/>
    <x v="1784"/>
  </r>
  <r>
    <n v="1786"/>
    <s v="Observations in 6x6"/>
    <s v="A photo book that shows a timeless trip from Portugal to Sri Lanka in a subjective point of view through an old Hasselblad objective."/>
    <x v="168"/>
    <x v="1217"/>
    <x v="2"/>
    <s v="NL"/>
    <s v="EUR"/>
    <n v="1418649177"/>
    <n v="1416057177"/>
    <b v="1"/>
    <n v="29"/>
    <b v="0"/>
    <x v="20"/>
    <n v="47.631578947368418"/>
    <n v="31.206896551724139"/>
    <x v="8"/>
    <x v="20"/>
    <x v="1786"/>
    <x v="1785"/>
  </r>
  <r>
    <n v="1787"/>
    <s v="Alpamayo to Yerupaja"/>
    <s v="Raising awareness to the effects of global warming through photographs of the high mountains of Peru."/>
    <x v="3"/>
    <x v="1218"/>
    <x v="2"/>
    <s v="US"/>
    <s v="USD"/>
    <n v="1428158637"/>
    <n v="1425570237"/>
    <b v="1"/>
    <n v="24"/>
    <b v="0"/>
    <x v="20"/>
    <n v="15.329999999999998"/>
    <n v="63.875"/>
    <x v="8"/>
    <x v="20"/>
    <x v="1787"/>
    <x v="1786"/>
  </r>
  <r>
    <n v="1788"/>
    <s v="Beyond the Pale"/>
    <s v="A photo book celebrating Goths, exploring their lives and giving an insight into what Goth is for them."/>
    <x v="62"/>
    <x v="382"/>
    <x v="2"/>
    <s v="GB"/>
    <s v="GBP"/>
    <n v="1414795542"/>
    <n v="1412203542"/>
    <b v="1"/>
    <n v="4"/>
    <b v="0"/>
    <x v="20"/>
    <n v="1.3818181818181818"/>
    <n v="19"/>
    <x v="8"/>
    <x v="20"/>
    <x v="1788"/>
    <x v="1787"/>
  </r>
  <r>
    <n v="1789"/>
    <s v="Paintball: Beyond The Paint"/>
    <s v="I want to create a portfolio to show all the aspects of the adrenaline filled game of paintball. Focusing on tournament players"/>
    <x v="6"/>
    <x v="130"/>
    <x v="2"/>
    <s v="US"/>
    <s v="USD"/>
    <n v="1421042403"/>
    <n v="1415858403"/>
    <b v="1"/>
    <n v="4"/>
    <b v="0"/>
    <x v="20"/>
    <n v="0.5"/>
    <n v="10"/>
    <x v="8"/>
    <x v="20"/>
    <x v="1789"/>
    <x v="1788"/>
  </r>
  <r>
    <n v="1790"/>
    <s v="Return to Relevance: The Scott Hyde Archive"/>
    <s v="70 years of incredible photography sits patiently in old film sheet boxes, waiting for a return to relevance."/>
    <x v="287"/>
    <x v="1219"/>
    <x v="2"/>
    <s v="US"/>
    <s v="USD"/>
    <n v="1423152678"/>
    <n v="1420560678"/>
    <b v="1"/>
    <n v="15"/>
    <b v="0"/>
    <x v="20"/>
    <n v="4.957575757575758"/>
    <n v="109.06666666666666"/>
    <x v="8"/>
    <x v="20"/>
    <x v="1790"/>
    <x v="1789"/>
  </r>
  <r>
    <n v="1791"/>
    <s v="disCover: Napoli"/>
    <s v="For the love of street photography and the beauty of traditional cultures in southern Italy."/>
    <x v="9"/>
    <x v="1220"/>
    <x v="2"/>
    <s v="GB"/>
    <s v="GBP"/>
    <n v="1422553565"/>
    <n v="1417369565"/>
    <b v="1"/>
    <n v="4"/>
    <b v="0"/>
    <x v="20"/>
    <n v="3.5666666666666664"/>
    <n v="26.75"/>
    <x v="8"/>
    <x v="20"/>
    <x v="1791"/>
    <x v="1790"/>
  </r>
  <r>
    <n v="1792"/>
    <s v="Bensinger's: Photographs by Helaine Garren"/>
    <s v="In 1970 Helaine Garren shot a series of images at Bensingerâ€™s Pool Hall in Chicago, Illinois."/>
    <x v="31"/>
    <x v="1221"/>
    <x v="2"/>
    <s v="US"/>
    <s v="USD"/>
    <n v="1439189940"/>
    <n v="1435970682"/>
    <b v="1"/>
    <n v="139"/>
    <b v="0"/>
    <x v="20"/>
    <n v="61.124000000000002"/>
    <n v="109.93525179856115"/>
    <x v="8"/>
    <x v="20"/>
    <x v="1792"/>
    <x v="1791"/>
  </r>
  <r>
    <n v="1793"/>
    <s v="Live to Learn, Learn to Fight, Fight to Live - The Karen"/>
    <s v="The beginning of a long term project to document life of the Karen ethnic group on the border of Thailand and Burma."/>
    <x v="9"/>
    <x v="130"/>
    <x v="2"/>
    <s v="AU"/>
    <s v="AUD"/>
    <n v="1417127040"/>
    <n v="1414531440"/>
    <b v="1"/>
    <n v="2"/>
    <b v="0"/>
    <x v="20"/>
    <n v="1.3333333333333335"/>
    <n v="20"/>
    <x v="8"/>
    <x v="20"/>
    <x v="1793"/>
    <x v="1792"/>
  </r>
  <r>
    <n v="1794"/>
    <s v="Venus as Men"/>
    <s v="&quot;Venus as Menâ€ is a book about beauty of masculine nude. Is a reflection about men as a sensitive and sensual being and gender equity."/>
    <x v="7"/>
    <x v="1222"/>
    <x v="2"/>
    <s v="US"/>
    <s v="USD"/>
    <n v="1423660422"/>
    <n v="1420636422"/>
    <b v="1"/>
    <n v="18"/>
    <b v="0"/>
    <x v="20"/>
    <n v="11.077777777777778"/>
    <n v="55.388888888888886"/>
    <x v="8"/>
    <x v="20"/>
    <x v="1794"/>
    <x v="1793"/>
  </r>
  <r>
    <n v="1795"/>
    <s v="THE AFGHANS - A Photo Book"/>
    <s v="A photography book documenting the impact of the ISAF mission on the Afghan people of Mazar-e Sharif."/>
    <x v="89"/>
    <x v="1223"/>
    <x v="2"/>
    <s v="DE"/>
    <s v="EUR"/>
    <n v="1476460800"/>
    <n v="1473922541"/>
    <b v="1"/>
    <n v="81"/>
    <b v="0"/>
    <x v="20"/>
    <n v="38.735714285714288"/>
    <n v="133.90123456790124"/>
    <x v="8"/>
    <x v="20"/>
    <x v="1795"/>
    <x v="1794"/>
  </r>
  <r>
    <n v="1796"/>
    <s v="Kenema"/>
    <s v="Kenema is a stunning portrait photography book by British Photographer, Peter Dibdin, capturing community life in Kenema, Sierra Leone."/>
    <x v="266"/>
    <x v="1224"/>
    <x v="2"/>
    <s v="GB"/>
    <s v="GBP"/>
    <n v="1469356366"/>
    <n v="1464172366"/>
    <b v="1"/>
    <n v="86"/>
    <b v="0"/>
    <x v="20"/>
    <n v="22.05263157894737"/>
    <n v="48.720930232558139"/>
    <x v="8"/>
    <x v="20"/>
    <x v="1796"/>
    <x v="1795"/>
  </r>
  <r>
    <n v="1797"/>
    <s v="Remnants, A Photography Book to Send to Congress"/>
    <s v="A photography book that serves as a call to action for Congress to stand up for survivors of domestic and sexual assault."/>
    <x v="3"/>
    <x v="1225"/>
    <x v="2"/>
    <s v="US"/>
    <s v="USD"/>
    <n v="1481809189"/>
    <n v="1479217189"/>
    <b v="1"/>
    <n v="140"/>
    <b v="0"/>
    <x v="20"/>
    <n v="67.55"/>
    <n v="48.25"/>
    <x v="8"/>
    <x v="20"/>
    <x v="1797"/>
    <x v="1796"/>
  </r>
  <r>
    <n v="1798"/>
    <s v="Amoung Charros and Poetry/Entre Charros y Poesias"/>
    <s v="A photographic series on Mexican cowboys that I want to have published as a fine art book that will also include cowboy poetry."/>
    <x v="194"/>
    <x v="1226"/>
    <x v="2"/>
    <s v="US"/>
    <s v="USD"/>
    <n v="1454572233"/>
    <n v="1449388233"/>
    <b v="1"/>
    <n v="37"/>
    <b v="0"/>
    <x v="20"/>
    <n v="13.637499999999999"/>
    <n v="58.972972972972975"/>
    <x v="8"/>
    <x v="20"/>
    <x v="1798"/>
    <x v="1797"/>
  </r>
  <r>
    <n v="1799"/>
    <s v="The UnDiscovered Image"/>
    <s v="The UnDiscovered Image, a monthly publication dedicated to photographers."/>
    <x v="23"/>
    <x v="1227"/>
    <x v="2"/>
    <s v="GB"/>
    <s v="GBP"/>
    <n v="1415740408"/>
    <n v="1414008808"/>
    <b v="1"/>
    <n v="6"/>
    <b v="0"/>
    <x v="20"/>
    <n v="1.7457500000000001"/>
    <n v="11.638333333333334"/>
    <x v="8"/>
    <x v="20"/>
    <x v="1799"/>
    <x v="1798"/>
  </r>
  <r>
    <n v="1800"/>
    <s v="The Sikh Project Book"/>
    <s v="Shot over 3 years in the U.K &amp; U.S, and featured in press worldwide, we need your help to back the highly anticipated Sikh Project book"/>
    <x v="288"/>
    <x v="1228"/>
    <x v="2"/>
    <s v="GB"/>
    <s v="GBP"/>
    <n v="1476109970"/>
    <n v="1473517970"/>
    <b v="1"/>
    <n v="113"/>
    <b v="0"/>
    <x v="20"/>
    <n v="20.44963251188932"/>
    <n v="83.716814159292042"/>
    <x v="8"/>
    <x v="20"/>
    <x v="1800"/>
    <x v="1799"/>
  </r>
  <r>
    <n v="1801"/>
    <s v="Come, Bring, Punish"/>
    <s v="Get involved in Come, Bring, Punish, a new photo book by Ewen Spencer, documenting the European Ballroom scene and the life around it"/>
    <x v="73"/>
    <x v="1229"/>
    <x v="2"/>
    <s v="GB"/>
    <s v="GBP"/>
    <n v="1450181400"/>
    <n v="1447429868"/>
    <b v="1"/>
    <n v="37"/>
    <b v="0"/>
    <x v="20"/>
    <n v="13.852941176470587"/>
    <n v="63.648648648648646"/>
    <x v="8"/>
    <x v="20"/>
    <x v="1801"/>
    <x v="1800"/>
  </r>
  <r>
    <n v="1802"/>
    <s v="Out Of The Dark"/>
    <s v="Inner Darkness turned into a photobook. Personal work i shot during my recovery...in Berlin."/>
    <x v="8"/>
    <x v="1230"/>
    <x v="2"/>
    <s v="DE"/>
    <s v="EUR"/>
    <n v="1435442340"/>
    <n v="1433416830"/>
    <b v="1"/>
    <n v="18"/>
    <b v="0"/>
    <x v="20"/>
    <n v="48.485714285714288"/>
    <n v="94.277777777777771"/>
    <x v="8"/>
    <x v="20"/>
    <x v="1802"/>
    <x v="1801"/>
  </r>
  <r>
    <n v="1803"/>
    <s v="On the Verge, the book."/>
    <s v="Photographs capture fleeting experiences, where childhood is our past and adulthood is our future. In between. On the verge."/>
    <x v="178"/>
    <x v="1231"/>
    <x v="2"/>
    <s v="US"/>
    <s v="USD"/>
    <n v="1423878182"/>
    <n v="1421199782"/>
    <b v="1"/>
    <n v="75"/>
    <b v="0"/>
    <x v="20"/>
    <n v="30.8"/>
    <n v="71.86666666666666"/>
    <x v="8"/>
    <x v="20"/>
    <x v="1803"/>
    <x v="1802"/>
  </r>
  <r>
    <n v="1804"/>
    <s v="No Dar Papaya:  Photographs from Colombia 2003-2013"/>
    <s v="A beautiful book of Polaroid photographs which celebrates the beauty, diversity, and distinctive character of Colombia"/>
    <x v="289"/>
    <x v="1232"/>
    <x v="2"/>
    <s v="US"/>
    <s v="USD"/>
    <n v="1447521404"/>
    <n v="1444061804"/>
    <b v="1"/>
    <n v="52"/>
    <b v="0"/>
    <x v="20"/>
    <n v="35.174193548387095"/>
    <n v="104.84615384615384"/>
    <x v="8"/>
    <x v="20"/>
    <x v="1804"/>
    <x v="1803"/>
  </r>
  <r>
    <n v="1805"/>
    <s v="Book &quot;The Travellers&quot;"/>
    <s v="The production of the book about my long term project &quot;The Travellers&quot;, Ireland`s biggest minority group with a nomadic origin."/>
    <x v="290"/>
    <x v="1233"/>
    <x v="2"/>
    <s v="DE"/>
    <s v="EUR"/>
    <n v="1443808800"/>
    <n v="1441048658"/>
    <b v="1"/>
    <n v="122"/>
    <b v="0"/>
    <x v="20"/>
    <n v="36.404444444444444"/>
    <n v="67.139344262295083"/>
    <x v="8"/>
    <x v="20"/>
    <x v="1805"/>
    <x v="1804"/>
  </r>
  <r>
    <n v="1806"/>
    <s v="American Presidents Naked"/>
    <s v="Join me in publishing an amazing and unprecedented book with full frontal photopraphs of 8 American Presidents Naked"/>
    <x v="22"/>
    <x v="1234"/>
    <x v="2"/>
    <s v="GB"/>
    <s v="GBP"/>
    <n v="1412090349"/>
    <n v="1409066349"/>
    <b v="1"/>
    <n v="8"/>
    <b v="0"/>
    <x v="20"/>
    <n v="2.9550000000000001"/>
    <n v="73.875"/>
    <x v="8"/>
    <x v="20"/>
    <x v="1806"/>
    <x v="1805"/>
  </r>
  <r>
    <n v="1807"/>
    <s v="Anywhere but Here"/>
    <s v="I want to explore alternative cultures and lifestyles in America."/>
    <x v="10"/>
    <x v="503"/>
    <x v="2"/>
    <s v="US"/>
    <s v="USD"/>
    <n v="1411868313"/>
    <n v="1409276313"/>
    <b v="1"/>
    <n v="8"/>
    <b v="0"/>
    <x v="20"/>
    <n v="11.06"/>
    <n v="69.125"/>
    <x v="8"/>
    <x v="20"/>
    <x v="1807"/>
    <x v="1806"/>
  </r>
  <r>
    <n v="1808"/>
    <s v="An Iranian Journey"/>
    <s v="An Iranian Journey exposes the duality of life in modern Iran where youth navigate a thicket of Islamic laws and customs to live freely"/>
    <x v="89"/>
    <x v="1235"/>
    <x v="2"/>
    <s v="US"/>
    <s v="USD"/>
    <n v="1486830030"/>
    <n v="1483806030"/>
    <b v="1"/>
    <n v="96"/>
    <b v="0"/>
    <x v="20"/>
    <n v="41.407142857142858"/>
    <n v="120.77083333333333"/>
    <x v="8"/>
    <x v="20"/>
    <x v="1808"/>
    <x v="1807"/>
  </r>
  <r>
    <n v="1809"/>
    <s v="Hamilton: A Different Perspective"/>
    <s v="A stunning photo book highlighting the visual diversity of the City of Hamilton and showcasing it in a new light."/>
    <x v="8"/>
    <x v="163"/>
    <x v="2"/>
    <s v="CA"/>
    <s v="CAD"/>
    <n v="1425246439"/>
    <n v="1422222439"/>
    <b v="1"/>
    <n v="9"/>
    <b v="0"/>
    <x v="20"/>
    <n v="10.857142857142858"/>
    <n v="42.222222222222221"/>
    <x v="8"/>
    <x v="20"/>
    <x v="1809"/>
    <x v="1808"/>
  </r>
  <r>
    <n v="1810"/>
    <s v="Film Speed"/>
    <s v="Film Speed is a series of Zines focusing on architecture shot completely on 35 and 120mm film."/>
    <x v="52"/>
    <x v="493"/>
    <x v="2"/>
    <s v="US"/>
    <s v="USD"/>
    <n v="1408657826"/>
    <n v="1407621026"/>
    <b v="0"/>
    <n v="2"/>
    <b v="0"/>
    <x v="20"/>
    <n v="3.3333333333333335"/>
    <n v="7.5"/>
    <x v="8"/>
    <x v="20"/>
    <x v="1810"/>
    <x v="1809"/>
  </r>
  <r>
    <n v="1811"/>
    <s v="The Year of Sunsets"/>
    <s v="A collection of 365 color photographs of sunsets in 2014, beautifully presented in a hardcover book."/>
    <x v="214"/>
    <x v="130"/>
    <x v="2"/>
    <s v="US"/>
    <s v="USD"/>
    <n v="1414123200"/>
    <n v="1408962270"/>
    <b v="0"/>
    <n v="26"/>
    <b v="0"/>
    <x v="20"/>
    <n v="7.407407407407407E-2"/>
    <n v="1.5384615384615385"/>
    <x v="8"/>
    <x v="20"/>
    <x v="1811"/>
    <x v="1810"/>
  </r>
  <r>
    <n v="1812"/>
    <s v="Run Rwanda: A Photo Book showcasing contemporary Rwanda"/>
    <s v="Run Rwanda - 211 miles, 100 photos:  An intimate visual documentation  of the inspiring and innovative reality of modern day Rwanda"/>
    <x v="115"/>
    <x v="1236"/>
    <x v="2"/>
    <s v="GB"/>
    <s v="GBP"/>
    <n v="1467531536"/>
    <n v="1464939536"/>
    <b v="0"/>
    <n v="23"/>
    <b v="0"/>
    <x v="20"/>
    <n v="13.307692307692307"/>
    <n v="37.608695652173914"/>
    <x v="8"/>
    <x v="20"/>
    <x v="1812"/>
    <x v="1811"/>
  </r>
  <r>
    <n v="1813"/>
    <s v="Libya : The Lost Days"/>
    <s v="This project aims to document, Libyan photographic history; through both print and artisan mediums ."/>
    <x v="222"/>
    <x v="117"/>
    <x v="2"/>
    <s v="GB"/>
    <s v="GBP"/>
    <n v="1407532812"/>
    <n v="1404940812"/>
    <b v="0"/>
    <n v="0"/>
    <b v="0"/>
    <x v="20"/>
    <n v="0"/>
    <e v="#DIV/0!"/>
    <x v="8"/>
    <x v="20"/>
    <x v="1813"/>
    <x v="1812"/>
  </r>
  <r>
    <n v="1814"/>
    <s v="My Favourite Colour Was Yellow"/>
    <s v="A self published photo book documenting the overwhelming presence of the colour pink, in young girls lives here in the UK."/>
    <x v="14"/>
    <x v="1237"/>
    <x v="2"/>
    <s v="GB"/>
    <s v="GBP"/>
    <n v="1425108736"/>
    <n v="1422516736"/>
    <b v="0"/>
    <n v="140"/>
    <b v="0"/>
    <x v="20"/>
    <n v="49.183333333333337"/>
    <n v="42.157142857142858"/>
    <x v="8"/>
    <x v="20"/>
    <x v="1814"/>
    <x v="1813"/>
  </r>
  <r>
    <n v="1815"/>
    <s v="Texas to Florida"/>
    <s v="Photographic roadtrip from Dallas/Ft Worth, Texas to Florida's beaches. A summer photography roadtrip project to include 5 states."/>
    <x v="9"/>
    <x v="117"/>
    <x v="2"/>
    <s v="US"/>
    <s v="USD"/>
    <n v="1435787137"/>
    <n v="1434577537"/>
    <b v="0"/>
    <n v="0"/>
    <b v="0"/>
    <x v="20"/>
    <n v="0"/>
    <e v="#DIV/0!"/>
    <x v="8"/>
    <x v="20"/>
    <x v="1815"/>
    <x v="1814"/>
  </r>
  <r>
    <n v="1816"/>
    <s v="Moments of Passion"/>
    <s v="A unique Photographic Book Project about the Passionate Moments and Strong Emotions that lie within Karate"/>
    <x v="31"/>
    <x v="1238"/>
    <x v="2"/>
    <s v="CH"/>
    <s v="CHF"/>
    <n v="1469473200"/>
    <n v="1467061303"/>
    <b v="0"/>
    <n v="6"/>
    <b v="0"/>
    <x v="20"/>
    <n v="2.036"/>
    <n v="84.833333333333329"/>
    <x v="8"/>
    <x v="20"/>
    <x v="1816"/>
    <x v="1815"/>
  </r>
  <r>
    <n v="1817"/>
    <s v="Through the Lens of Jerry Gustafson"/>
    <s v="Hundreds of breathtaking rodeo photographs collected in a beautiful coffee table book."/>
    <x v="102"/>
    <x v="1239"/>
    <x v="2"/>
    <s v="US"/>
    <s v="USD"/>
    <n v="1485759540"/>
    <n v="1480607607"/>
    <b v="0"/>
    <n v="100"/>
    <b v="0"/>
    <x v="20"/>
    <n v="52.327777777777776"/>
    <n v="94.19"/>
    <x v="8"/>
    <x v="20"/>
    <x v="1817"/>
    <x v="1816"/>
  </r>
  <r>
    <n v="1818"/>
    <s v="Give Me Your Goofy-ist"/>
    <s v="We are all different, this is a way to honor and celebrate the authenticity in being different."/>
    <x v="36"/>
    <x v="117"/>
    <x v="2"/>
    <s v="US"/>
    <s v="USD"/>
    <n v="1428035850"/>
    <n v="1425447450"/>
    <b v="0"/>
    <n v="0"/>
    <b v="0"/>
    <x v="20"/>
    <n v="0"/>
    <e v="#DIV/0!"/>
    <x v="8"/>
    <x v="20"/>
    <x v="1818"/>
    <x v="1817"/>
  </r>
  <r>
    <n v="1819"/>
    <s v="Claim Your Glacier: What's your legacy? Denali, AK"/>
    <s v="Reach the ends of the earth! Claim a piece of alaskan wilderness- your name in a glacier and receive photo book our Denali Expedition"/>
    <x v="38"/>
    <x v="379"/>
    <x v="2"/>
    <s v="US"/>
    <s v="USD"/>
    <n v="1406743396"/>
    <n v="1404151396"/>
    <b v="0"/>
    <n v="4"/>
    <b v="0"/>
    <x v="20"/>
    <n v="2.083333333333333"/>
    <n v="6.25"/>
    <x v="8"/>
    <x v="20"/>
    <x v="1819"/>
    <x v="1818"/>
  </r>
  <r>
    <n v="1820"/>
    <s v="From Box to Book: 34Â° 16' 28&quot;N - &quot;119Â° 13' 44&quot;W"/>
    <s v="An Iconic look at one of California's oldest beach communities, photographed in Monochrome, on a c1947 medium format 6x6cm Box Camera."/>
    <x v="91"/>
    <x v="1240"/>
    <x v="2"/>
    <s v="US"/>
    <s v="USD"/>
    <n v="1427850090"/>
    <n v="1425261690"/>
    <b v="0"/>
    <n v="8"/>
    <b v="0"/>
    <x v="20"/>
    <n v="6.565384615384616"/>
    <n v="213.375"/>
    <x v="8"/>
    <x v="20"/>
    <x v="1820"/>
    <x v="1819"/>
  </r>
  <r>
    <n v="1821"/>
    <s v="Glass Cloud on the road!"/>
    <s v="Glass Cloud tour dates are already beginning to pile up. They are turning to YOU to help get them from town to town."/>
    <x v="30"/>
    <x v="1241"/>
    <x v="0"/>
    <s v="US"/>
    <s v="USD"/>
    <n v="1330760367"/>
    <n v="1326872367"/>
    <b v="0"/>
    <n v="57"/>
    <b v="1"/>
    <x v="11"/>
    <n v="134.88999999999999"/>
    <n v="59.162280701754383"/>
    <x v="4"/>
    <x v="11"/>
    <x v="1821"/>
    <x v="1820"/>
  </r>
  <r>
    <n v="1822"/>
    <s v="Wood Butcher's new music video- I Don't Wanna Party"/>
    <s v="Wood Butcher needs your help to make this happen. Buy a CD, support local music!"/>
    <x v="43"/>
    <x v="452"/>
    <x v="0"/>
    <s v="CA"/>
    <s v="CAD"/>
    <n v="1391194860"/>
    <n v="1388084862"/>
    <b v="0"/>
    <n v="11"/>
    <b v="1"/>
    <x v="11"/>
    <n v="100"/>
    <n v="27.272727272727273"/>
    <x v="4"/>
    <x v="11"/>
    <x v="1822"/>
    <x v="1821"/>
  </r>
  <r>
    <n v="1823"/>
    <s v="Our Band Van Needs Serious Repairs!!!"/>
    <s v="Just as we are getting prepared to tour we find out our van has serious damage and can't run. We unfortunately don't have enough."/>
    <x v="176"/>
    <x v="1242"/>
    <x v="0"/>
    <s v="US"/>
    <s v="USD"/>
    <n v="1351095976"/>
    <n v="1348503976"/>
    <b v="0"/>
    <n v="33"/>
    <b v="1"/>
    <x v="11"/>
    <n v="115.85714285714286"/>
    <n v="24.575757575757574"/>
    <x v="4"/>
    <x v="11"/>
    <x v="1823"/>
    <x v="1822"/>
  </r>
  <r>
    <n v="1824"/>
    <s v="Tin Man's Broken Wisdom Fund"/>
    <s v="cd fund raiser"/>
    <x v="9"/>
    <x v="1243"/>
    <x v="0"/>
    <s v="US"/>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x v="13"/>
    <x v="1244"/>
    <x v="0"/>
    <s v="US"/>
    <s v="USD"/>
    <n v="1373572903"/>
    <n v="1371585703"/>
    <b v="0"/>
    <n v="50"/>
    <b v="1"/>
    <x v="11"/>
    <n v="105.05"/>
    <n v="42.02"/>
    <x v="4"/>
    <x v="11"/>
    <x v="1825"/>
    <x v="1824"/>
  </r>
  <r>
    <n v="1826"/>
    <s v="BEAR GHOST! Professional Recording! Yay!"/>
    <s v="Hear your favorite Bear Ghost in eargasmic quality!"/>
    <x v="13"/>
    <x v="895"/>
    <x v="0"/>
    <s v="US"/>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x v="6"/>
    <x v="1245"/>
    <x v="0"/>
    <s v="US"/>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x v="22"/>
    <x v="1246"/>
    <x v="0"/>
    <s v="US"/>
    <s v="USD"/>
    <n v="1399672800"/>
    <n v="1396906530"/>
    <b v="0"/>
    <n v="48"/>
    <b v="1"/>
    <x v="11"/>
    <n v="100.16000000000001"/>
    <n v="417.33333333333331"/>
    <x v="4"/>
    <x v="11"/>
    <x v="1828"/>
    <x v="1827"/>
  </r>
  <r>
    <n v="1829"/>
    <s v="Help JUICE (Boston) Record Their First Album"/>
    <s v="Everything is set to record are EP except for our finances. Please donate if you can! Any amount is appreciated. "/>
    <x v="15"/>
    <x v="1247"/>
    <x v="0"/>
    <s v="US"/>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x v="36"/>
    <x v="1248"/>
    <x v="0"/>
    <s v="US"/>
    <s v="USD"/>
    <n v="1393259107"/>
    <n v="1390667107"/>
    <b v="0"/>
    <n v="226"/>
    <b v="1"/>
    <x v="11"/>
    <n v="101.53333333333335"/>
    <n v="67.389380530973455"/>
    <x v="4"/>
    <x v="11"/>
    <x v="1830"/>
    <x v="1829"/>
  </r>
  <r>
    <n v="1831"/>
    <s v="Darling Waste Trailer Bail Out!"/>
    <s v="After a 2 year Odyssey, Darling Waste's trailer is still not home! We need $3,500 to get it through U.S. Customs!"/>
    <x v="28"/>
    <x v="1249"/>
    <x v="0"/>
    <s v="US"/>
    <s v="USD"/>
    <n v="1336866863"/>
    <n v="1335570863"/>
    <b v="0"/>
    <n v="14"/>
    <b v="1"/>
    <x v="11"/>
    <n v="103"/>
    <n v="73.571428571428569"/>
    <x v="4"/>
    <x v="11"/>
    <x v="1831"/>
    <x v="1830"/>
  </r>
  <r>
    <n v="1832"/>
    <s v="Black Swan Theories Debut CD"/>
    <s v="Hi! We're the music duo Black Swan Theories and our project is to manufacture our debut CD of 10 already-completed songs.  "/>
    <x v="18"/>
    <x v="83"/>
    <x v="0"/>
    <s v="US"/>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x v="44"/>
    <x v="1121"/>
    <x v="0"/>
    <s v="US"/>
    <s v="USD"/>
    <n v="1362211140"/>
    <n v="1359421403"/>
    <b v="0"/>
    <n v="25"/>
    <b v="1"/>
    <x v="11"/>
    <n v="262.5"/>
    <n v="42"/>
    <x v="4"/>
    <x v="11"/>
    <x v="1833"/>
    <x v="1832"/>
  </r>
  <r>
    <n v="1834"/>
    <s v="TDJ - All Part of the Plan EP/Tour"/>
    <s v="Help us fund our first tour and promote our new EP!"/>
    <x v="3"/>
    <x v="1250"/>
    <x v="0"/>
    <s v="US"/>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x v="2"/>
    <x v="624"/>
    <x v="0"/>
    <s v="GB"/>
    <s v="GBP"/>
    <n v="1459439471"/>
    <n v="1456851071"/>
    <b v="0"/>
    <n v="11"/>
    <b v="1"/>
    <x v="11"/>
    <n v="104"/>
    <n v="47.272727272727273"/>
    <x v="4"/>
    <x v="11"/>
    <x v="1835"/>
    <x v="1834"/>
  </r>
  <r>
    <n v="1836"/>
    <s v="KICKSTART OUR &lt;+3"/>
    <s v="Help fund our 2013 Sound &amp; Lighting Touring rig!"/>
    <x v="10"/>
    <x v="1251"/>
    <x v="0"/>
    <s v="US"/>
    <s v="USD"/>
    <n v="1361129129"/>
    <n v="1359660329"/>
    <b v="0"/>
    <n v="55"/>
    <b v="1"/>
    <x v="11"/>
    <n v="200.34"/>
    <n v="182.12727272727273"/>
    <x v="4"/>
    <x v="11"/>
    <x v="1836"/>
    <x v="1835"/>
  </r>
  <r>
    <n v="1837"/>
    <s v="Shady Grady &amp; The Nobodies - HELP US GO ON TOUR SUMMER 2012"/>
    <s v="Shady Grady &amp; The Nobodies is a band from Chicago, IL that fuse James Brown, Pink Floyd &amp; Jimi Hendrix into 1 - www.shadygradymusic.com"/>
    <x v="20"/>
    <x v="1252"/>
    <x v="0"/>
    <s v="US"/>
    <s v="USD"/>
    <n v="1332029335"/>
    <n v="1326848935"/>
    <b v="0"/>
    <n v="30"/>
    <b v="1"/>
    <x v="11"/>
    <n v="306.83333333333331"/>
    <n v="61.366666666666667"/>
    <x v="4"/>
    <x v="11"/>
    <x v="1837"/>
    <x v="1836"/>
  </r>
  <r>
    <n v="1838"/>
    <s v="Closure - A Paul Haasch Music Video"/>
    <s v="Paul Haasch is producing his first music video! With awesome people involved and a great vision, it is sure to be an amazing piece."/>
    <x v="28"/>
    <x v="1253"/>
    <x v="0"/>
    <s v="US"/>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x v="28"/>
    <x v="1254"/>
    <x v="0"/>
    <s v="US"/>
    <s v="USD"/>
    <n v="1475342382"/>
    <n v="1472750382"/>
    <b v="0"/>
    <n v="45"/>
    <b v="1"/>
    <x v="11"/>
    <n v="205.29999999999998"/>
    <n v="45.62222222222222"/>
    <x v="4"/>
    <x v="11"/>
    <x v="1839"/>
    <x v="1838"/>
  </r>
  <r>
    <n v="1840"/>
    <s v="City of the Weak on Tour!"/>
    <s v="St. Paul five-piece band City of the Weak hits the road May 9th, heading for Ft. Lauderdale to attend the Driven Music Conference!"/>
    <x v="42"/>
    <x v="1255"/>
    <x v="0"/>
    <s v="US"/>
    <s v="USD"/>
    <n v="1367902740"/>
    <n v="1366251510"/>
    <b v="0"/>
    <n v="13"/>
    <b v="1"/>
    <x v="11"/>
    <n v="108.88888888888889"/>
    <n v="75.384615384615387"/>
    <x v="4"/>
    <x v="11"/>
    <x v="1840"/>
    <x v="1839"/>
  </r>
  <r>
    <n v="1841"/>
    <s v="Hydra Effect Debut EP"/>
    <s v="Hard Rock with a Positive Message. Help us fund, release and promote our debut EP!"/>
    <x v="13"/>
    <x v="1256"/>
    <x v="0"/>
    <s v="US"/>
    <s v="USD"/>
    <n v="1400561940"/>
    <n v="1397679445"/>
    <b v="0"/>
    <n v="40"/>
    <b v="1"/>
    <x v="11"/>
    <n v="101.75"/>
    <n v="50.875"/>
    <x v="4"/>
    <x v="11"/>
    <x v="1841"/>
    <x v="1840"/>
  </r>
  <r>
    <n v="1842"/>
    <s v="Stereo Dogs! 14-Year Old Teen Rock Band Plan CD Project!"/>
    <s v="Every time we sit down to rehearse, thoughts of recording a CD excite us! We are ready to do this!  It's time, so read on..."/>
    <x v="13"/>
    <x v="1257"/>
    <x v="0"/>
    <s v="US"/>
    <s v="USD"/>
    <n v="1425275940"/>
    <n v="1422371381"/>
    <b v="0"/>
    <n v="21"/>
    <b v="1"/>
    <x v="11"/>
    <n v="125.25"/>
    <n v="119.28571428571429"/>
    <x v="4"/>
    <x v="11"/>
    <x v="1842"/>
    <x v="1841"/>
  </r>
  <r>
    <n v="1843"/>
    <s v="Jeremy Buck &amp; The Bang â€“ Brand New Album and 2 Music Videos"/>
    <s v="Support Jeremy Buck &amp; The Bang as they finish and release their Brand New Album, â€œYou Are a Starâ€, as well as shoot 2 New Music Videos"/>
    <x v="3"/>
    <x v="1258"/>
    <x v="0"/>
    <s v="US"/>
    <s v="USD"/>
    <n v="1298245954"/>
    <n v="1295653954"/>
    <b v="0"/>
    <n v="134"/>
    <b v="1"/>
    <x v="11"/>
    <n v="124.0061"/>
    <n v="92.541865671641801"/>
    <x v="4"/>
    <x v="11"/>
    <x v="1843"/>
    <x v="1842"/>
  </r>
  <r>
    <n v="1844"/>
    <s v="Get The Neckties in the studio to record their first album!"/>
    <s v="We are working hard to get into the recording studio and finally release a full-length album...but we need your help getting there!"/>
    <x v="15"/>
    <x v="1259"/>
    <x v="0"/>
    <s v="US"/>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x v="28"/>
    <x v="325"/>
    <x v="0"/>
    <s v="US"/>
    <s v="USD"/>
    <n v="1466139300"/>
    <n v="1464854398"/>
    <b v="0"/>
    <n v="19"/>
    <b v="1"/>
    <x v="11"/>
    <n v="100"/>
    <n v="52.631578947368418"/>
    <x v="4"/>
    <x v="11"/>
    <x v="1845"/>
    <x v="1844"/>
  </r>
  <r>
    <n v="1846"/>
    <s v="Michael Angelo Batio &quot;Intermezzo&quot; Album Project"/>
    <s v="This album of all original music has been in the making for several years and I am excited to make my fans a part of this experience."/>
    <x v="36"/>
    <x v="1260"/>
    <x v="0"/>
    <s v="US"/>
    <s v="USD"/>
    <n v="1355585777"/>
    <n v="1352993777"/>
    <b v="0"/>
    <n v="209"/>
    <b v="1"/>
    <x v="11"/>
    <n v="137.92666666666668"/>
    <n v="98.990430622009569"/>
    <x v="4"/>
    <x v="11"/>
    <x v="1846"/>
    <x v="1845"/>
  </r>
  <r>
    <n v="1847"/>
    <s v="Deathtrap America Spring 2015 Tour"/>
    <s v="Deathtrap America is touring the country this spring.  Your pledge will help us across the country with Faster Pussycat and QueensrÃ¿che"/>
    <x v="30"/>
    <x v="1261"/>
    <x v="0"/>
    <s v="US"/>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x v="9"/>
    <x v="1262"/>
    <x v="0"/>
    <s v="US"/>
    <s v="USD"/>
    <n v="1312095540"/>
    <n v="1306608888"/>
    <b v="0"/>
    <n v="24"/>
    <b v="1"/>
    <x v="11"/>
    <n v="107.36666666666667"/>
    <n v="134.20833333333334"/>
    <x v="4"/>
    <x v="11"/>
    <x v="1848"/>
    <x v="1847"/>
  </r>
  <r>
    <n v="1849"/>
    <s v="Release the Skyline Album"/>
    <s v="Release the Skylines is a small, local Cleveland metal band looking to record an album."/>
    <x v="43"/>
    <x v="356"/>
    <x v="0"/>
    <s v="US"/>
    <s v="USD"/>
    <n v="1350505059"/>
    <n v="1347913059"/>
    <b v="0"/>
    <n v="8"/>
    <b v="1"/>
    <x v="11"/>
    <n v="100.33333333333334"/>
    <n v="37.625"/>
    <x v="4"/>
    <x v="11"/>
    <x v="1849"/>
    <x v="1848"/>
  </r>
  <r>
    <n v="1850"/>
    <s v="WILKES EP"/>
    <s v="WILKES is the solo venture of HighFlightSociety singer / Disciple bassist, Jason Wilkes. This project is to fund the debut 6 song EP."/>
    <x v="7"/>
    <x v="1263"/>
    <x v="0"/>
    <s v="US"/>
    <s v="USD"/>
    <n v="1405033300"/>
    <n v="1402441300"/>
    <b v="0"/>
    <n v="179"/>
    <b v="1"/>
    <x v="11"/>
    <n v="101.52222222222223"/>
    <n v="51.044692737430168"/>
    <x v="4"/>
    <x v="11"/>
    <x v="1850"/>
    <x v="1849"/>
  </r>
  <r>
    <n v="1851"/>
    <s v="From Digital to Reality - CD Printing for Three Albums"/>
    <s v="I have recorded 3 solo blues/rock/surf albums of original music, but they're only digitally released - I want there to be real CD's!"/>
    <x v="46"/>
    <x v="1264"/>
    <x v="0"/>
    <s v="US"/>
    <s v="USD"/>
    <n v="1406509200"/>
    <n v="1404769538"/>
    <b v="0"/>
    <n v="26"/>
    <b v="1"/>
    <x v="11"/>
    <n v="100.07692307692308"/>
    <n v="50.03846153846154"/>
    <x v="4"/>
    <x v="11"/>
    <x v="1851"/>
    <x v="1850"/>
  </r>
  <r>
    <n v="1852"/>
    <s v="Radiolucent - Electric City."/>
    <s v="Athens, GA-based rock &amp; roll/soul band Radiolucent is kickstarting funds to mix, master, &amp; release their 2nd record, Electric City."/>
    <x v="36"/>
    <x v="1265"/>
    <x v="0"/>
    <s v="US"/>
    <s v="USD"/>
    <n v="1429920000"/>
    <n v="1426703452"/>
    <b v="0"/>
    <n v="131"/>
    <b v="1"/>
    <x v="11"/>
    <n v="116.96666666666667"/>
    <n v="133.93129770992365"/>
    <x v="4"/>
    <x v="11"/>
    <x v="1852"/>
    <x v="1851"/>
  </r>
  <r>
    <n v="1853"/>
    <s v="Beyond the Victory recording their debut EP"/>
    <s v="The money will go towards our debut EP being Recorded mixed by Andrew Baylis and mastered by Drew Fulk of Think Sound Studios."/>
    <x v="134"/>
    <x v="1266"/>
    <x v="0"/>
    <s v="US"/>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x v="36"/>
    <x v="1267"/>
    <x v="0"/>
    <s v="US"/>
    <s v="USD"/>
    <n v="1369355437"/>
    <n v="1366763437"/>
    <b v="0"/>
    <n v="174"/>
    <b v="1"/>
    <x v="11"/>
    <n v="102.12366666666665"/>
    <n v="88.037643678160919"/>
    <x v="4"/>
    <x v="11"/>
    <x v="1854"/>
    <x v="1853"/>
  </r>
  <r>
    <n v="1855"/>
    <s v="Motion Device Debut EP"/>
    <s v="11 year old Sara &amp; Motion Device want rock &amp; metal fans all over the world to unite and join the ROCK REVOLUTION!!!"/>
    <x v="222"/>
    <x v="1268"/>
    <x v="0"/>
    <s v="CA"/>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x v="13"/>
    <x v="874"/>
    <x v="0"/>
    <s v="US"/>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x v="9"/>
    <x v="142"/>
    <x v="0"/>
    <s v="US"/>
    <s v="USD"/>
    <n v="1410546413"/>
    <n v="1407954413"/>
    <b v="0"/>
    <n v="22"/>
    <b v="1"/>
    <x v="11"/>
    <n v="100"/>
    <n v="136.36363636363637"/>
    <x v="4"/>
    <x v="11"/>
    <x v="1857"/>
    <x v="1856"/>
  </r>
  <r>
    <n v="1858"/>
    <s v="Curriculum-Based Rock Music For Kids"/>
    <s v="I write songs to teach with at two Chicago schools.  The enthusiastic response from my students &amp; colleagues inspired me to do do this!"/>
    <x v="291"/>
    <x v="1269"/>
    <x v="0"/>
    <s v="US"/>
    <s v="USD"/>
    <n v="1324014521"/>
    <n v="1318826921"/>
    <b v="0"/>
    <n v="149"/>
    <b v="1"/>
    <x v="11"/>
    <n v="108.74800874800874"/>
    <n v="40.547315436241611"/>
    <x v="4"/>
    <x v="11"/>
    <x v="1858"/>
    <x v="1857"/>
  </r>
  <r>
    <n v="1859"/>
    <s v="Queen Kwong Tour to London and Paris"/>
    <s v="Queen Kwong is going ON TOUR to London and Paris!"/>
    <x v="9"/>
    <x v="1270"/>
    <x v="0"/>
    <s v="US"/>
    <s v="USD"/>
    <n v="1316716129"/>
    <n v="1314124129"/>
    <b v="0"/>
    <n v="56"/>
    <b v="1"/>
    <x v="11"/>
    <n v="131.83333333333334"/>
    <n v="70.625"/>
    <x v="4"/>
    <x v="11"/>
    <x v="1859"/>
    <x v="1858"/>
  </r>
  <r>
    <n v="1860"/>
    <s v="A Simple Complex's 2013 CD Release Party DVD"/>
    <s v="ASC had a one-of-a-kind CD release party in 2013, and we want to share it with the world - in DVD format!"/>
    <x v="47"/>
    <x v="1099"/>
    <x v="0"/>
    <s v="US"/>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x v="65"/>
    <x v="117"/>
    <x v="2"/>
    <s v="GB"/>
    <s v="GBP"/>
    <n v="1422256341"/>
    <n v="1419664341"/>
    <b v="0"/>
    <n v="0"/>
    <b v="0"/>
    <x v="18"/>
    <n v="0"/>
    <e v="#DIV/0!"/>
    <x v="6"/>
    <x v="18"/>
    <x v="1861"/>
    <x v="1860"/>
  </r>
  <r>
    <n v="1862"/>
    <s v="Purple Fishing - Trump Supporters/Critics Find Common Ground"/>
    <s v="Purple Fishing is an online game and social media platform for Trump Supporters and Critics to have fun finding common ground."/>
    <x v="102"/>
    <x v="204"/>
    <x v="2"/>
    <s v="US"/>
    <s v="USD"/>
    <n v="1488958200"/>
    <n v="1484912974"/>
    <b v="0"/>
    <n v="16"/>
    <b v="0"/>
    <x v="18"/>
    <n v="8.0833333333333321"/>
    <n v="90.9375"/>
    <x v="6"/>
    <x v="18"/>
    <x v="1862"/>
    <x v="1861"/>
  </r>
  <r>
    <n v="1863"/>
    <s v="Project: 20M813"/>
    <s v="This is an Android game where you take control of the zombies and try to eat your way to world domination!"/>
    <x v="30"/>
    <x v="115"/>
    <x v="2"/>
    <s v="US"/>
    <s v="USD"/>
    <n v="1402600085"/>
    <n v="1400008085"/>
    <b v="0"/>
    <n v="2"/>
    <b v="0"/>
    <x v="18"/>
    <n v="0.4"/>
    <n v="5"/>
    <x v="6"/>
    <x v="18"/>
    <x v="1863"/>
    <x v="1862"/>
  </r>
  <r>
    <n v="1864"/>
    <s v="Fat Cheeks the Cannonball - iPhone and Android"/>
    <s v="Cannons, Power Gloves, and PUNCHING STUFF!  Help Fat Cheeks collect Acorns for upgrades and customize his gear in this Endless Runner"/>
    <x v="115"/>
    <x v="1271"/>
    <x v="2"/>
    <s v="US"/>
    <s v="USD"/>
    <n v="1399223500"/>
    <n v="1396631500"/>
    <b v="0"/>
    <n v="48"/>
    <b v="0"/>
    <x v="18"/>
    <n v="42.892307692307689"/>
    <n v="58.083333333333336"/>
    <x v="6"/>
    <x v="18"/>
    <x v="1864"/>
    <x v="1863"/>
  </r>
  <r>
    <n v="1865"/>
    <s v="THE RUNNING GAME"/>
    <s v="This game is an alternative to the boring morning jogs This game will make you excited to workout Following elite footballer movements!"/>
    <x v="74"/>
    <x v="460"/>
    <x v="2"/>
    <s v="GB"/>
    <s v="GBP"/>
    <n v="1478425747"/>
    <n v="1475398147"/>
    <b v="0"/>
    <n v="2"/>
    <b v="0"/>
    <x v="18"/>
    <n v="3.6363636363636364E-3"/>
    <n v="2"/>
    <x v="6"/>
    <x v="18"/>
    <x v="1865"/>
    <x v="1864"/>
  </r>
  <r>
    <n v="1866"/>
    <s v="MathPlus Cards (FKA Random Math)"/>
    <s v="A mobile application that will allow math learners to practice math operations and improve critical thinking. Ideal for ages 7 to 12."/>
    <x v="31"/>
    <x v="366"/>
    <x v="2"/>
    <s v="US"/>
    <s v="USD"/>
    <n v="1488340800"/>
    <n v="1483768497"/>
    <b v="0"/>
    <n v="2"/>
    <b v="0"/>
    <x v="18"/>
    <n v="0.5"/>
    <n v="62.5"/>
    <x v="6"/>
    <x v="18"/>
    <x v="1866"/>
    <x v="1865"/>
  </r>
  <r>
    <n v="1867"/>
    <s v="Meme Wars - Dank Age"/>
    <s v="A mix of PokemonGo, Game of War- Fire Age, DragonSoul, &amp; Throwdown. Join a clan, collect meme, upgrade features, fight, &amp; compete."/>
    <x v="22"/>
    <x v="115"/>
    <x v="2"/>
    <s v="US"/>
    <s v="USD"/>
    <n v="1478383912"/>
    <n v="1475791912"/>
    <b v="0"/>
    <n v="1"/>
    <b v="0"/>
    <x v="18"/>
    <n v="0.05"/>
    <n v="10"/>
    <x v="6"/>
    <x v="18"/>
    <x v="1867"/>
    <x v="1866"/>
  </r>
  <r>
    <n v="1868"/>
    <s v="Help Build PaperChase Version 3 !"/>
    <s v="PaperChase is a popular endless flying game conceived by a 15 year old and loved by millions worldwide.  Help us build version 3!"/>
    <x v="31"/>
    <x v="1272"/>
    <x v="2"/>
    <s v="US"/>
    <s v="USD"/>
    <n v="1450166340"/>
    <n v="1448044925"/>
    <b v="0"/>
    <n v="17"/>
    <b v="0"/>
    <x v="18"/>
    <n v="4.8680000000000003"/>
    <n v="71.588235294117652"/>
    <x v="6"/>
    <x v="18"/>
    <x v="1868"/>
    <x v="1867"/>
  </r>
  <r>
    <n v="1869"/>
    <s v="Castle Crawler RPG"/>
    <s v="CCRPG will be a 2D Pixel Art Game based on similar elements to the SNES game &quot;Zelda: A Link to the Past&quot; with RPG elements added in."/>
    <x v="3"/>
    <x v="117"/>
    <x v="2"/>
    <s v="US"/>
    <s v="USD"/>
    <n v="1483488249"/>
    <n v="1480896249"/>
    <b v="0"/>
    <n v="0"/>
    <b v="0"/>
    <x v="18"/>
    <n v="0"/>
    <e v="#DIV/0!"/>
    <x v="6"/>
    <x v="18"/>
    <x v="1869"/>
    <x v="1868"/>
  </r>
  <r>
    <n v="1870"/>
    <s v="C.O.V.D.--A brand new board app game"/>
    <s v="Conflict of Van Helsing &amp; Dracula (C.O.V.D.) is a board game available as an App based on the story: Dracula. Can you survive?"/>
    <x v="8"/>
    <x v="1273"/>
    <x v="2"/>
    <s v="US"/>
    <s v="USD"/>
    <n v="1454213820"/>
    <n v="1451723535"/>
    <b v="0"/>
    <n v="11"/>
    <b v="0"/>
    <x v="18"/>
    <n v="10.314285714285715"/>
    <n v="32.81818181818182"/>
    <x v="6"/>
    <x v="18"/>
    <x v="1870"/>
    <x v="1869"/>
  </r>
  <r>
    <n v="1871"/>
    <s v="The Adventures of Bible Bear"/>
    <s v="Journey with Bible Bear through each of the books of the Bible, exploring stories while learning verses, songs, and preschool concepts!"/>
    <x v="115"/>
    <x v="1274"/>
    <x v="2"/>
    <s v="US"/>
    <s v="USD"/>
    <n v="1416512901"/>
    <n v="1413053301"/>
    <b v="0"/>
    <n v="95"/>
    <b v="0"/>
    <x v="18"/>
    <n v="71.784615384615378"/>
    <n v="49.11578947368421"/>
    <x v="6"/>
    <x v="18"/>
    <x v="1871"/>
    <x v="1870"/>
  </r>
  <r>
    <n v="1872"/>
    <s v="ZombieTime!"/>
    <s v="A Top-View Action game where you play as Bob, the FIRST zombie to rise from the grave. Bring chaos to town, feast and don't die again."/>
    <x v="22"/>
    <x v="719"/>
    <x v="2"/>
    <s v="US"/>
    <s v="USD"/>
    <n v="1435633602"/>
    <n v="1433041602"/>
    <b v="0"/>
    <n v="13"/>
    <b v="0"/>
    <x v="18"/>
    <n v="1.06"/>
    <n v="16.307692307692307"/>
    <x v="6"/>
    <x v="18"/>
    <x v="1872"/>
    <x v="1871"/>
  </r>
  <r>
    <n v="1873"/>
    <s v="The Red Card Blue Card Game"/>
    <s v="It's time for The Red Card Blue Card Game to be available everywhere! Help save the sanity of ALL parent's! Help make it an App!!"/>
    <x v="6"/>
    <x v="1275"/>
    <x v="2"/>
    <s v="CA"/>
    <s v="CAD"/>
    <n v="1436373900"/>
    <n v="1433861210"/>
    <b v="0"/>
    <n v="2"/>
    <b v="0"/>
    <x v="18"/>
    <n v="0.44999999999999996"/>
    <n v="18"/>
    <x v="6"/>
    <x v="18"/>
    <x v="1873"/>
    <x v="1872"/>
  </r>
  <r>
    <n v="1874"/>
    <s v="PATH to Reading Brain Training"/>
    <s v="PATH to Reading (PATH) is a patented break-through technology  that dramatically and permanently improves attention, reading, memory"/>
    <x v="292"/>
    <x v="375"/>
    <x v="2"/>
    <s v="US"/>
    <s v="USD"/>
    <n v="1467155733"/>
    <n v="1465427733"/>
    <b v="0"/>
    <n v="2"/>
    <b v="0"/>
    <x v="18"/>
    <n v="1.6250000000000001E-2"/>
    <n v="13"/>
    <x v="6"/>
    <x v="18"/>
    <x v="1874"/>
    <x v="1873"/>
  </r>
  <r>
    <n v="1875"/>
    <s v="Claws &amp; Fins"/>
    <s v="Sea opposition of Crab's family and angry fishes. Who is going to win, and who is going to loose ?!"/>
    <x v="3"/>
    <x v="152"/>
    <x v="2"/>
    <s v="US"/>
    <s v="USD"/>
    <n v="1470519308"/>
    <n v="1465335308"/>
    <b v="0"/>
    <n v="3"/>
    <b v="0"/>
    <x v="18"/>
    <n v="0.51"/>
    <n v="17"/>
    <x v="6"/>
    <x v="18"/>
    <x v="1875"/>
    <x v="1874"/>
  </r>
  <r>
    <n v="1876"/>
    <s v="Migration Madness (Android)"/>
    <s v="An arcade styled side scroller. Help Bob the pilot steer his plane through hordes of migrating birds strapped with explosives."/>
    <x v="293"/>
    <x v="117"/>
    <x v="2"/>
    <s v="AU"/>
    <s v="AUD"/>
    <n v="1402901405"/>
    <n v="1400309405"/>
    <b v="0"/>
    <n v="0"/>
    <b v="0"/>
    <x v="18"/>
    <n v="0"/>
    <e v="#DIV/0!"/>
    <x v="6"/>
    <x v="18"/>
    <x v="1876"/>
    <x v="1875"/>
  </r>
  <r>
    <n v="1877"/>
    <s v="Chip Dip II: Son of Chip Dip! - A Terrible, Terrible Game"/>
    <s v="It's obvious you won't survive by your wits alone. Unfortunately that's all you've got, Chip. Run!"/>
    <x v="294"/>
    <x v="117"/>
    <x v="2"/>
    <s v="US"/>
    <s v="USD"/>
    <n v="1425170525"/>
    <n v="1422664925"/>
    <b v="0"/>
    <n v="0"/>
    <b v="0"/>
    <x v="18"/>
    <n v="0"/>
    <e v="#DIV/0!"/>
    <x v="6"/>
    <x v="18"/>
    <x v="1877"/>
    <x v="1876"/>
  </r>
  <r>
    <n v="1878"/>
    <s v="Aussies versus Zombies"/>
    <s v="Action game now playable on Android/iOS platforms and PC browsers. Easy gameplay even for starters yet hard to be skilled. Multi-player"/>
    <x v="6"/>
    <x v="117"/>
    <x v="2"/>
    <s v="AU"/>
    <s v="AUD"/>
    <n v="1402618355"/>
    <n v="1400026355"/>
    <b v="0"/>
    <n v="0"/>
    <b v="0"/>
    <x v="18"/>
    <n v="0"/>
    <e v="#DIV/0!"/>
    <x v="6"/>
    <x v="18"/>
    <x v="1878"/>
    <x v="1877"/>
  </r>
  <r>
    <n v="1879"/>
    <s v="Alex and More"/>
    <s v="Juego de plataformas con 20 personajes. Cada personaje tiene cuatro habilidades distintas al resto de personajes y sus propias voces."/>
    <x v="10"/>
    <x v="360"/>
    <x v="2"/>
    <s v="ES"/>
    <s v="EUR"/>
    <n v="1457966129"/>
    <n v="1455377729"/>
    <b v="0"/>
    <n v="2"/>
    <b v="0"/>
    <x v="18"/>
    <n v="0.12"/>
    <n v="3"/>
    <x v="6"/>
    <x v="18"/>
    <x v="1879"/>
    <x v="1878"/>
  </r>
  <r>
    <n v="1880"/>
    <s v="Sim Betting Football"/>
    <s v="Sim Betting Football is the only football (soccer) betting simulation  game."/>
    <x v="10"/>
    <x v="1276"/>
    <x v="2"/>
    <s v="GB"/>
    <s v="GBP"/>
    <n v="1459341380"/>
    <n v="1456839380"/>
    <b v="0"/>
    <n v="24"/>
    <b v="0"/>
    <x v="18"/>
    <n v="20.080000000000002"/>
    <n v="41.833333333333336"/>
    <x v="6"/>
    <x v="18"/>
    <x v="1880"/>
    <x v="1879"/>
  </r>
  <r>
    <n v="1881"/>
    <s v="Story Rock by The Jolly Llamas -- Our First Album!"/>
    <s v="We're now raising money to produce a music video. Those who donate get a vote in deciding which song!"/>
    <x v="13"/>
    <x v="1277"/>
    <x v="0"/>
    <s v="US"/>
    <s v="USD"/>
    <n v="1425955189"/>
    <n v="1423366789"/>
    <b v="0"/>
    <n v="70"/>
    <b v="1"/>
    <x v="14"/>
    <n v="172.68449999999999"/>
    <n v="49.338428571428572"/>
    <x v="4"/>
    <x v="14"/>
    <x v="1881"/>
    <x v="1880"/>
  </r>
  <r>
    <n v="1882"/>
    <s v="American Lit or...Trespassing for Beginners"/>
    <s v="New songs have been popping out of Mark Donato for years now and he's got a large, squirming litter of them in need of triage.  Help!"/>
    <x v="295"/>
    <x v="1278"/>
    <x v="0"/>
    <s v="US"/>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x v="117"/>
    <x v="1279"/>
    <x v="0"/>
    <s v="US"/>
    <s v="USD"/>
    <n v="1333921508"/>
    <n v="1331333108"/>
    <b v="0"/>
    <n v="32"/>
    <b v="1"/>
    <x v="14"/>
    <n v="104.8048048048048"/>
    <n v="32.71875"/>
    <x v="4"/>
    <x v="14"/>
    <x v="1883"/>
    <x v="1882"/>
  </r>
  <r>
    <n v="1884"/>
    <s v="Glad Hearts New Album: Twenty Two - On Vinyl!"/>
    <s v="Glad Hearts Latest Album, Twenty Two, Pressed In A Very Limited Edition On Beautiful Vinyl With Accompanying Digital Download"/>
    <x v="28"/>
    <x v="77"/>
    <x v="0"/>
    <s v="US"/>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x v="296"/>
    <x v="1280"/>
    <x v="0"/>
    <s v="US"/>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x v="38"/>
    <x v="1281"/>
    <x v="0"/>
    <s v="US"/>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x v="9"/>
    <x v="1282"/>
    <x v="0"/>
    <s v="ES"/>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x v="30"/>
    <x v="1283"/>
    <x v="0"/>
    <s v="US"/>
    <s v="USD"/>
    <n v="1275368340"/>
    <n v="1272692732"/>
    <b v="0"/>
    <n v="89"/>
    <b v="1"/>
    <x v="14"/>
    <n v="166.08"/>
    <n v="46.651685393258425"/>
    <x v="4"/>
    <x v="14"/>
    <x v="1888"/>
    <x v="1887"/>
  </r>
  <r>
    <n v="1889"/>
    <s v="LittleBear"/>
    <s v="Sweeping epic melodies. I want to incorporate all my influences into one album I have been writing for 90 days now and ready to record!"/>
    <x v="13"/>
    <x v="15"/>
    <x v="0"/>
    <s v="US"/>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x v="14"/>
    <x v="1284"/>
    <x v="0"/>
    <s v="US"/>
    <s v="USD"/>
    <n v="1355597528"/>
    <n v="1353005528"/>
    <b v="0"/>
    <n v="246"/>
    <b v="1"/>
    <x v="14"/>
    <n v="144.58441666666667"/>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x v="3"/>
    <x v="1285"/>
    <x v="0"/>
    <s v="US"/>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x v="2"/>
    <x v="1286"/>
    <x v="0"/>
    <s v="US"/>
    <s v="USD"/>
    <n v="1307459881"/>
    <n v="1304867881"/>
    <b v="0"/>
    <n v="26"/>
    <b v="1"/>
    <x v="14"/>
    <n v="136.60000000000002"/>
    <n v="26.26923076923077"/>
    <x v="4"/>
    <x v="14"/>
    <x v="1892"/>
    <x v="1891"/>
  </r>
  <r>
    <n v="1893"/>
    <s v="Archeology 7&quot; Vinyl"/>
    <s v="Archeology is looking to gain support to release their 7&quot; vinyl single &quot;Hunger&quot; as well as the b-side, &quot;Kings canyon."/>
    <x v="30"/>
    <x v="1287"/>
    <x v="0"/>
    <s v="US"/>
    <s v="USD"/>
    <n v="1302926340"/>
    <n v="1301524585"/>
    <b v="0"/>
    <n v="45"/>
    <b v="1"/>
    <x v="14"/>
    <n v="104"/>
    <n v="57.777777777777779"/>
    <x v="4"/>
    <x v="14"/>
    <x v="1893"/>
    <x v="1892"/>
  </r>
  <r>
    <n v="1894"/>
    <s v="Help me release my first 3 song EP!!"/>
    <s v="Im trying to raise $1000 for a 3 song EP in a studio!"/>
    <x v="28"/>
    <x v="1288"/>
    <x v="0"/>
    <s v="US"/>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x v="297"/>
    <x v="191"/>
    <x v="0"/>
    <s v="US"/>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x v="298"/>
    <x v="1289"/>
    <x v="0"/>
    <s v="US"/>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x v="299"/>
    <x v="1290"/>
    <x v="0"/>
    <s v="US"/>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x v="28"/>
    <x v="1291"/>
    <x v="0"/>
    <s v="US"/>
    <s v="USD"/>
    <n v="1454349600"/>
    <n v="1451277473"/>
    <b v="0"/>
    <n v="21"/>
    <b v="1"/>
    <x v="14"/>
    <n v="144.5"/>
    <n v="68.80952380952381"/>
    <x v="4"/>
    <x v="14"/>
    <x v="1898"/>
    <x v="1897"/>
  </r>
  <r>
    <n v="1899"/>
    <s v="Ukulele Songs from the Zombie Apocalypse"/>
    <s v="Ukulele Songs from the Zombie Apocalypse, a concept album where boy meets girl, boy loses girl to Zombie King, boy gets girl back. Fun!"/>
    <x v="42"/>
    <x v="647"/>
    <x v="0"/>
    <s v="US"/>
    <s v="USD"/>
    <n v="1427319366"/>
    <n v="1424730966"/>
    <b v="0"/>
    <n v="42"/>
    <b v="1"/>
    <x v="14"/>
    <n v="133.33333333333331"/>
    <n v="28.571428571428573"/>
    <x v="4"/>
    <x v="14"/>
    <x v="1899"/>
    <x v="1898"/>
  </r>
  <r>
    <n v="1900"/>
    <s v="5 Bucks from 500 Friends"/>
    <s v="Angieâ€™s Curse, an Indie Goth/Dark Rock band &amp; local favorite from Ventura, are ready to record a professional CD of all original songs."/>
    <x v="30"/>
    <x v="1292"/>
    <x v="0"/>
    <s v="US"/>
    <s v="USD"/>
    <n v="1349517540"/>
    <n v="1347137731"/>
    <b v="0"/>
    <n v="54"/>
    <b v="1"/>
    <x v="14"/>
    <n v="109.3644"/>
    <n v="50.631666666666668"/>
    <x v="4"/>
    <x v="14"/>
    <x v="1900"/>
    <x v="1899"/>
  </r>
  <r>
    <n v="1901"/>
    <s v="KiddieRail - making the stairs easier and safer for kids"/>
    <s v="KiddieRail is a height adjustable hand rail of the right size for little children to help them manage the stairs more safely at home."/>
    <x v="300"/>
    <x v="1293"/>
    <x v="2"/>
    <s v="GB"/>
    <s v="GBP"/>
    <n v="1432299600"/>
    <n v="1429707729"/>
    <b v="0"/>
    <n v="25"/>
    <b v="0"/>
    <x v="29"/>
    <n v="2.6969696969696968"/>
    <n v="106.8"/>
    <x v="2"/>
    <x v="29"/>
    <x v="1901"/>
    <x v="1900"/>
  </r>
  <r>
    <n v="1902"/>
    <s v="Cardboard reality"/>
    <s v="Virtual reality is expensive, here is the solution. I've created a VR device out of cardboard. I present: World's cheapest VR Device."/>
    <x v="28"/>
    <x v="433"/>
    <x v="2"/>
    <s v="NL"/>
    <s v="EUR"/>
    <n v="1425495447"/>
    <n v="1422903447"/>
    <b v="0"/>
    <n v="3"/>
    <b v="0"/>
    <x v="29"/>
    <n v="1.2"/>
    <n v="4"/>
    <x v="2"/>
    <x v="29"/>
    <x v="1902"/>
    <x v="1901"/>
  </r>
  <r>
    <n v="1903"/>
    <s v="MiPointer"/>
    <s v="A cool smart laser pointer for presenting professionals. Unique by design, widest functional coverage for both IOS and Android."/>
    <x v="9"/>
    <x v="1294"/>
    <x v="2"/>
    <s v="US"/>
    <s v="USD"/>
    <n v="1485541791"/>
    <n v="1480357791"/>
    <b v="0"/>
    <n v="41"/>
    <b v="0"/>
    <x v="29"/>
    <n v="46.6"/>
    <n v="34.097560975609753"/>
    <x v="2"/>
    <x v="29"/>
    <x v="1903"/>
    <x v="1902"/>
  </r>
  <r>
    <n v="1904"/>
    <s v="Small Animal Deterrent Latch (S.A.D.L.)"/>
    <s v="Animals knocking over your waste wheeler making a mess on trash day? The S.A.D.L. will help prevent that from happening!"/>
    <x v="63"/>
    <x v="155"/>
    <x v="2"/>
    <s v="US"/>
    <s v="USD"/>
    <n v="1451752021"/>
    <n v="1447864021"/>
    <b v="0"/>
    <n v="2"/>
    <b v="0"/>
    <x v="29"/>
    <n v="0.1"/>
    <n v="25"/>
    <x v="2"/>
    <x v="29"/>
    <x v="1904"/>
    <x v="1903"/>
  </r>
  <r>
    <n v="1905"/>
    <s v="Dad, we will get your AxleCrutch idea to the next level!"/>
    <s v="Before Dick Armstrong passed away unexpectedly in 2003, he invented an AxleCrutch device to help his customers-his idea lives on today."/>
    <x v="31"/>
    <x v="809"/>
    <x v="2"/>
    <s v="US"/>
    <s v="USD"/>
    <n v="1410127994"/>
    <n v="1407535994"/>
    <b v="0"/>
    <n v="4"/>
    <b v="0"/>
    <x v="29"/>
    <n v="0.16800000000000001"/>
    <n v="10.5"/>
    <x v="2"/>
    <x v="29"/>
    <x v="1905"/>
    <x v="1904"/>
  </r>
  <r>
    <n v="1906"/>
    <s v="Macbook all-in-one Portable storage docking station PLUSDOCK"/>
    <s v="Max 5Tb storage, Wired lan, Additional USB ports and Hi-res DAC, 10000mAh battery, Real portable docking station"/>
    <x v="63"/>
    <x v="1295"/>
    <x v="2"/>
    <s v="US"/>
    <s v="USD"/>
    <n v="1466697983"/>
    <n v="1464105983"/>
    <b v="0"/>
    <n v="99"/>
    <b v="0"/>
    <x v="29"/>
    <n v="42.76"/>
    <n v="215.95959595959596"/>
    <x v="2"/>
    <x v="29"/>
    <x v="1906"/>
    <x v="1905"/>
  </r>
  <r>
    <n v="1907"/>
    <s v="Litter-Buddy"/>
    <s v="Litter-Buddy is great economical alternative to leading pet waste disposal systems with cartridge bag elements."/>
    <x v="11"/>
    <x v="1079"/>
    <x v="2"/>
    <s v="US"/>
    <s v="USD"/>
    <n v="1400853925"/>
    <n v="1399557925"/>
    <b v="0"/>
    <n v="4"/>
    <b v="0"/>
    <x v="29"/>
    <n v="0.28333333333333333"/>
    <n v="21.25"/>
    <x v="2"/>
    <x v="29"/>
    <x v="1907"/>
    <x v="1906"/>
  </r>
  <r>
    <n v="1908"/>
    <s v="Better WiFi for today's Internet of Everything WiFi devices"/>
    <s v="Our device eliminates WiFi range issues with your connected devices by allowing you to locate our device where you will use your WiFi."/>
    <x v="31"/>
    <x v="1296"/>
    <x v="2"/>
    <s v="US"/>
    <s v="USD"/>
    <n v="1483048900"/>
    <n v="1480456900"/>
    <b v="0"/>
    <n v="4"/>
    <b v="0"/>
    <x v="29"/>
    <n v="1.7319999999999998"/>
    <n v="108.25"/>
    <x v="2"/>
    <x v="29"/>
    <x v="1908"/>
    <x v="1907"/>
  </r>
  <r>
    <n v="1909"/>
    <s v="Little Occhio, Wireless micro-cam for iPhone/Android"/>
    <s v="Use Little Occhio to see and share the hidden secrets of nature. Capture, share awesome photos, works with iPhone/Android/tablets."/>
    <x v="19"/>
    <x v="1297"/>
    <x v="2"/>
    <s v="US"/>
    <s v="USD"/>
    <n v="1414059479"/>
    <n v="1411467479"/>
    <b v="0"/>
    <n v="38"/>
    <b v="0"/>
    <x v="29"/>
    <n v="14.111428571428572"/>
    <n v="129.97368421052633"/>
    <x v="2"/>
    <x v="29"/>
    <x v="1909"/>
    <x v="1908"/>
  </r>
  <r>
    <n v="1910"/>
    <s v="Thinking Cleaner, Wifi for iRobotÂ® RoombaÂ® 700 &amp; 800 series"/>
    <s v="Thinking Cleaner is an add-on for your iRobotÂ® RoombaÂ® 700/800 that makes it smarter and aware of its owner."/>
    <x v="94"/>
    <x v="1298"/>
    <x v="2"/>
    <s v="NL"/>
    <s v="EUR"/>
    <n v="1446331500"/>
    <n v="1442531217"/>
    <b v="0"/>
    <n v="285"/>
    <b v="0"/>
    <x v="29"/>
    <n v="39.395294117647055"/>
    <n v="117.49473684210527"/>
    <x v="2"/>
    <x v="29"/>
    <x v="1910"/>
    <x v="1909"/>
  </r>
  <r>
    <n v="1911"/>
    <s v="Charge Furniture"/>
    <s v="Charge furniture, making it simple and comfortable to charge your USB devices without leaving the comfort of your couch or armchair"/>
    <x v="301"/>
    <x v="115"/>
    <x v="2"/>
    <s v="NZ"/>
    <s v="NZD"/>
    <n v="1407545334"/>
    <n v="1404953334"/>
    <b v="0"/>
    <n v="1"/>
    <b v="0"/>
    <x v="29"/>
    <n v="2.3529411764705882E-2"/>
    <n v="10"/>
    <x v="2"/>
    <x v="29"/>
    <x v="1911"/>
    <x v="1910"/>
  </r>
  <r>
    <n v="1912"/>
    <s v="SOLO TESTER: Electrical Wiring Testing &amp; Troubleshooter"/>
    <s v="Finally! Electrical Wiring Testing Made Easy...  Designed by a Professional for Professionals, Homeowners and DIYs, Too!"/>
    <x v="10"/>
    <x v="1299"/>
    <x v="2"/>
    <s v="US"/>
    <s v="USD"/>
    <n v="1433395560"/>
    <n v="1430803560"/>
    <b v="0"/>
    <n v="42"/>
    <b v="0"/>
    <x v="29"/>
    <n v="59.3"/>
    <n v="70.595238095238102"/>
    <x v="2"/>
    <x v="29"/>
    <x v="1912"/>
    <x v="1911"/>
  </r>
  <r>
    <n v="1913"/>
    <s v="Tibio - Spreading warmth in everyones home"/>
    <s v="Tibio is a revolutionary new product designed to solve an age old problem."/>
    <x v="240"/>
    <x v="1300"/>
    <x v="2"/>
    <s v="GB"/>
    <s v="GBP"/>
    <n v="1412770578"/>
    <n v="1410178578"/>
    <b v="0"/>
    <n v="26"/>
    <b v="0"/>
    <x v="29"/>
    <n v="1.3270833333333334"/>
    <n v="24.5"/>
    <x v="2"/>
    <x v="29"/>
    <x v="1913"/>
    <x v="1912"/>
  </r>
  <r>
    <n v="1914"/>
    <s v="ZoZo Skeleton Hand Planchette - Works with ANY Ouija Board"/>
    <s v="The &quot;ZoZo Skeleton Hand Planchette&quot; is a fully functional &quot;ouija board&quot; planchette (pointer) but is significantly more hair-raising."/>
    <x v="302"/>
    <x v="177"/>
    <x v="2"/>
    <s v="US"/>
    <s v="USD"/>
    <n v="1414814340"/>
    <n v="1413519073"/>
    <b v="0"/>
    <n v="2"/>
    <b v="0"/>
    <x v="29"/>
    <n v="9.0090090090090094"/>
    <n v="30"/>
    <x v="2"/>
    <x v="29"/>
    <x v="1914"/>
    <x v="1913"/>
  </r>
  <r>
    <n v="1915"/>
    <s v="The Cat-Bath Contraption"/>
    <s v="The picture above is of our current prototype for the cat bath - we hope to move beyond a simple bin and create a cat bath revolution!"/>
    <x v="2"/>
    <x v="138"/>
    <x v="2"/>
    <s v="US"/>
    <s v="USD"/>
    <n v="1409620222"/>
    <n v="1407892222"/>
    <b v="0"/>
    <n v="4"/>
    <b v="0"/>
    <x v="29"/>
    <n v="1.6"/>
    <n v="2"/>
    <x v="2"/>
    <x v="29"/>
    <x v="1915"/>
    <x v="1914"/>
  </r>
  <r>
    <n v="1916"/>
    <s v="The Paint Can Holder by U.S. Green Products"/>
    <s v="The Paint Can Holder Makes Painting Easier and Safer on Extension Ladders."/>
    <x v="22"/>
    <x v="1301"/>
    <x v="2"/>
    <s v="US"/>
    <s v="USD"/>
    <n v="1478542375"/>
    <n v="1476378775"/>
    <b v="0"/>
    <n v="6"/>
    <b v="0"/>
    <x v="29"/>
    <n v="0.51"/>
    <n v="17"/>
    <x v="2"/>
    <x v="29"/>
    <x v="1916"/>
    <x v="1915"/>
  </r>
  <r>
    <n v="1917"/>
    <s v="Chronovisor:The MOST innovative watch for night time reading"/>
    <s v="Let's build a legendary brand altogether"/>
    <x v="303"/>
    <x v="1302"/>
    <x v="2"/>
    <s v="HK"/>
    <s v="HKD"/>
    <n v="1486708133"/>
    <n v="1484116133"/>
    <b v="0"/>
    <n v="70"/>
    <b v="0"/>
    <x v="29"/>
    <n v="52.570512820512818"/>
    <n v="2928.9285714285716"/>
    <x v="2"/>
    <x v="29"/>
    <x v="1917"/>
    <x v="1916"/>
  </r>
  <r>
    <n v="1918"/>
    <s v="BugVibesâ„¢-Better Flowers, Plants, Trees with less Pesticides"/>
    <s v="Repel Japanese beetles and garden pests. Grow organic fruit and vegetables to help the environment, one plant at a time."/>
    <x v="31"/>
    <x v="92"/>
    <x v="2"/>
    <s v="US"/>
    <s v="USD"/>
    <n v="1407869851"/>
    <n v="1404845851"/>
    <b v="0"/>
    <n v="9"/>
    <b v="0"/>
    <x v="29"/>
    <n v="1.04"/>
    <n v="28.888888888888889"/>
    <x v="2"/>
    <x v="29"/>
    <x v="1918"/>
    <x v="1917"/>
  </r>
  <r>
    <n v="1919"/>
    <s v="LED Electronic Dice: assembled or kit, Arduino compatible"/>
    <s v="Use preprogrammed firmware or program your own with AVR-ISP or Arduino ISP.  Device is based on the Atmel ATtiny13A microcontroller."/>
    <x v="2"/>
    <x v="1303"/>
    <x v="2"/>
    <s v="US"/>
    <s v="USD"/>
    <n v="1432069249"/>
    <n v="1429477249"/>
    <b v="0"/>
    <n v="8"/>
    <b v="0"/>
    <x v="29"/>
    <n v="47.4"/>
    <n v="29.625"/>
    <x v="2"/>
    <x v="29"/>
    <x v="1919"/>
    <x v="1918"/>
  </r>
  <r>
    <n v="1920"/>
    <s v="Brightside - Side lighting for cyclists"/>
    <s v="A new concept in bike light safety, protecting cyclists from being hit in the side. Bright, amber sideways."/>
    <x v="3"/>
    <x v="1304"/>
    <x v="2"/>
    <s v="GB"/>
    <s v="GBP"/>
    <n v="1445468400"/>
    <n v="1443042061"/>
    <b v="0"/>
    <n v="105"/>
    <b v="0"/>
    <x v="29"/>
    <n v="43.03"/>
    <n v="40.980952380952381"/>
    <x v="2"/>
    <x v="29"/>
    <x v="1920"/>
    <x v="1919"/>
  </r>
  <r>
    <n v="1921"/>
    <s v="The Fine Spirits are making an album!"/>
    <s v="The Fine Spirits are making an album, but we need your help!"/>
    <x v="15"/>
    <x v="1305"/>
    <x v="0"/>
    <s v="US"/>
    <s v="USD"/>
    <n v="1342243143"/>
    <n v="1339651143"/>
    <b v="0"/>
    <n v="38"/>
    <b v="1"/>
    <x v="14"/>
    <n v="136.80000000000001"/>
    <n v="54"/>
    <x v="4"/>
    <x v="14"/>
    <x v="1921"/>
    <x v="1920"/>
  </r>
  <r>
    <n v="1922"/>
    <s v="Low Weather // Debut Album"/>
    <s v="Low Weather's debut album is halfway finished.  With your help and your help alone we can record the rest!"/>
    <x v="13"/>
    <x v="1306"/>
    <x v="0"/>
    <s v="US"/>
    <s v="USD"/>
    <n v="1386828507"/>
    <n v="1384236507"/>
    <b v="0"/>
    <n v="64"/>
    <b v="1"/>
    <x v="14"/>
    <n v="115.55"/>
    <n v="36.109375"/>
    <x v="4"/>
    <x v="14"/>
    <x v="1922"/>
    <x v="1921"/>
  </r>
  <r>
    <n v="1923"/>
    <s v="Help Lions&amp;Creators print their album!"/>
    <s v="We just finished recording our first album! All we need is a little extra help to be able to get it printed!"/>
    <x v="304"/>
    <x v="356"/>
    <x v="0"/>
    <s v="US"/>
    <s v="USD"/>
    <n v="1317099540"/>
    <n v="1313612532"/>
    <b v="0"/>
    <n v="13"/>
    <b v="1"/>
    <x v="14"/>
    <n v="240.79999999999998"/>
    <n v="23.153846153846153"/>
    <x v="4"/>
    <x v="14"/>
    <x v="1923"/>
    <x v="1922"/>
  </r>
  <r>
    <n v="1924"/>
    <s v="The 'Songs from the Bookmark' Sessions"/>
    <s v="We are recording a cd of Songs- About life and love_x000a_from the perspective a conscious country girl_x000a_living in the city."/>
    <x v="9"/>
    <x v="1307"/>
    <x v="0"/>
    <s v="US"/>
    <s v="USD"/>
    <n v="1389814380"/>
    <n v="1387390555"/>
    <b v="0"/>
    <n v="33"/>
    <b v="1"/>
    <x v="14"/>
    <n v="114.39999999999999"/>
    <n v="104"/>
    <x v="4"/>
    <x v="14"/>
    <x v="1924"/>
    <x v="1923"/>
  </r>
  <r>
    <n v="1925"/>
    <s v="The Freakniks Debut Album: Infinite Love"/>
    <s v="The Freakniks are making their psychedelic freak-folk debut studio album and they need your help."/>
    <x v="15"/>
    <x v="1308"/>
    <x v="0"/>
    <s v="US"/>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x v="15"/>
    <x v="1309"/>
    <x v="0"/>
    <s v="US"/>
    <s v="USD"/>
    <n v="1288657560"/>
    <n v="1286319256"/>
    <b v="0"/>
    <n v="107"/>
    <b v="1"/>
    <x v="14"/>
    <n v="195.37933333333334"/>
    <n v="27.3896261682243"/>
    <x v="4"/>
    <x v="14"/>
    <x v="1926"/>
    <x v="1925"/>
  </r>
  <r>
    <n v="1927"/>
    <s v="GBS Detroit Presents Hampshire"/>
    <s v="Hampshire is headed to GBS Detroit."/>
    <x v="20"/>
    <x v="972"/>
    <x v="0"/>
    <s v="US"/>
    <s v="USD"/>
    <n v="1331182740"/>
    <n v="1329856839"/>
    <b v="0"/>
    <n v="11"/>
    <b v="1"/>
    <x v="14"/>
    <n v="103.33333333333334"/>
    <n v="56.363636363636367"/>
    <x v="4"/>
    <x v="14"/>
    <x v="1927"/>
    <x v="1926"/>
  </r>
  <r>
    <n v="1928"/>
    <s v="Jollyheads Circus Debut Album &quot;The Kaleidoscope Dawn&quot;"/>
    <s v="Help us master and release our debut album &quot;The Kaleidoscope Dawn&quot;"/>
    <x v="305"/>
    <x v="1310"/>
    <x v="0"/>
    <s v="US"/>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x v="50"/>
    <x v="1311"/>
    <x v="0"/>
    <s v="US"/>
    <s v="USD"/>
    <n v="1309825866"/>
    <n v="1306197066"/>
    <b v="0"/>
    <n v="75"/>
    <b v="1"/>
    <x v="14"/>
    <n v="100.3125"/>
    <n v="42.8"/>
    <x v="4"/>
    <x v="14"/>
    <x v="1929"/>
    <x v="1928"/>
  </r>
  <r>
    <n v="1930"/>
    <s v="Magnetic Flowers Presents: Old, Cold. Losing It."/>
    <s v="We're nearly done recording, but we're out of money! Help us release the record!!!"/>
    <x v="28"/>
    <x v="1312"/>
    <x v="0"/>
    <s v="US"/>
    <s v="USD"/>
    <n v="1373203482"/>
    <n v="1368019482"/>
    <b v="0"/>
    <n v="26"/>
    <b v="1"/>
    <x v="14"/>
    <n v="127"/>
    <n v="48.846153846153847"/>
    <x v="4"/>
    <x v="14"/>
    <x v="1930"/>
    <x v="1929"/>
  </r>
  <r>
    <n v="1931"/>
    <s v="New Lions After Dark EP!"/>
    <s v="We're an indie rock band from Clearwater, FL headed back into the studio to finish our latest EP."/>
    <x v="13"/>
    <x v="1313"/>
    <x v="0"/>
    <s v="US"/>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x v="26"/>
    <x v="1314"/>
    <x v="0"/>
    <s v="US"/>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x v="12"/>
    <x v="1315"/>
    <x v="0"/>
    <s v="US"/>
    <s v="USD"/>
    <n v="1411787307"/>
    <n v="1409195307"/>
    <b v="0"/>
    <n v="110"/>
    <b v="1"/>
    <x v="14"/>
    <n v="172.43333333333334"/>
    <n v="94.054545454545448"/>
    <x v="4"/>
    <x v="14"/>
    <x v="1933"/>
    <x v="1932"/>
  </r>
  <r>
    <n v="1934"/>
    <s v="The City Never Sleeps Needs A Tour Vehicle!"/>
    <s v="We are a band in need of a vehicle. We just released our new CD and have played almost every venue in town, now it's time to expand."/>
    <x v="10"/>
    <x v="1316"/>
    <x v="0"/>
    <s v="US"/>
    <s v="USD"/>
    <n v="1324789200"/>
    <n v="1321649321"/>
    <b v="0"/>
    <n v="77"/>
    <b v="1"/>
    <x v="14"/>
    <n v="123.61999999999999"/>
    <n v="80.272727272727266"/>
    <x v="4"/>
    <x v="14"/>
    <x v="1934"/>
    <x v="1933"/>
  </r>
  <r>
    <n v="1935"/>
    <s v="the last echo AM/PM Project"/>
    <s v="AM/PM is a 20 song dual-disk album that we're trying to record with your help! AM is a pop album and PM is an ambient/intense album!"/>
    <x v="30"/>
    <x v="1317"/>
    <x v="0"/>
    <s v="US"/>
    <s v="USD"/>
    <n v="1403326740"/>
    <n v="1400106171"/>
    <b v="0"/>
    <n v="50"/>
    <b v="1"/>
    <x v="14"/>
    <n v="108.4"/>
    <n v="54.2"/>
    <x v="4"/>
    <x v="14"/>
    <x v="1935"/>
    <x v="1934"/>
  </r>
  <r>
    <n v="1936"/>
    <s v="Grandkids Record a Full-length Album!"/>
    <s v="Hey, we're Grandkids! We have enough songs to record an LP, and we need your help! We're going to make you proud, promise!"/>
    <x v="51"/>
    <x v="1318"/>
    <x v="0"/>
    <s v="US"/>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x v="20"/>
    <x v="1319"/>
    <x v="0"/>
    <s v="US"/>
    <s v="USD"/>
    <n v="1339732740"/>
    <n v="1338346281"/>
    <b v="0"/>
    <n v="29"/>
    <b v="1"/>
    <x v="14"/>
    <n v="187.245"/>
    <n v="38.740344827586206"/>
    <x v="4"/>
    <x v="14"/>
    <x v="1937"/>
    <x v="1936"/>
  </r>
  <r>
    <n v="1938"/>
    <s v="Jon Shirley: Live Worship Album + Short Film"/>
    <s v="A live worship album + short film: Telling the story of a worshipping community adapting and thriving in a post-Christian context."/>
    <x v="36"/>
    <x v="1320"/>
    <x v="0"/>
    <s v="US"/>
    <s v="USD"/>
    <n v="1372741200"/>
    <n v="1370067231"/>
    <b v="0"/>
    <n v="114"/>
    <b v="1"/>
    <x v="14"/>
    <n v="115.93333333333334"/>
    <n v="152.54385964912279"/>
    <x v="4"/>
    <x v="14"/>
    <x v="1938"/>
    <x v="1937"/>
  </r>
  <r>
    <n v="1939"/>
    <s v="Help I Am Clay Release Their First CD For FREE"/>
    <s v="Partner with the ministry of I Am Clay by helping them fund their new album! This enables them to release it for FREE as a gift to all!"/>
    <x v="3"/>
    <x v="1321"/>
    <x v="0"/>
    <s v="US"/>
    <s v="USD"/>
    <n v="1362955108"/>
    <n v="1360366708"/>
    <b v="0"/>
    <n v="96"/>
    <b v="1"/>
    <x v="14"/>
    <n v="110.7"/>
    <n v="115.3125"/>
    <x v="4"/>
    <x v="14"/>
    <x v="1939"/>
    <x v="1938"/>
  </r>
  <r>
    <n v="1940"/>
    <s v="History Grows: New K. Record"/>
    <s v="K. is about *this* close to finishing up our third record, History Grows.  Now we just need to master it and release it!"/>
    <x v="81"/>
    <x v="1322"/>
    <x v="0"/>
    <s v="US"/>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x v="65"/>
    <x v="1323"/>
    <x v="0"/>
    <s v="US"/>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x v="12"/>
    <x v="1324"/>
    <x v="0"/>
    <s v="US"/>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x v="3"/>
    <x v="1325"/>
    <x v="0"/>
    <s v="US"/>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x v="79"/>
    <x v="1326"/>
    <x v="0"/>
    <s v="US"/>
    <s v="USD"/>
    <n v="1398952890"/>
    <n v="1396360890"/>
    <b v="1"/>
    <n v="1789"/>
    <b v="1"/>
    <x v="30"/>
    <n v="788.05550000000005"/>
    <n v="176.200223588597"/>
    <x v="2"/>
    <x v="30"/>
    <x v="1944"/>
    <x v="1943"/>
  </r>
  <r>
    <n v="1945"/>
    <s v="Oval - The First Digital HandPan"/>
    <s v="A new electronic musical instrument which allows you to play, learn and perform music using any sound you can imagine."/>
    <x v="57"/>
    <x v="1327"/>
    <x v="0"/>
    <s v="ES"/>
    <s v="EUR"/>
    <n v="1436680958"/>
    <n v="1433224958"/>
    <b v="1"/>
    <n v="680"/>
    <b v="1"/>
    <x v="30"/>
    <n v="348.01799999999997"/>
    <n v="511.79117647058825"/>
    <x v="2"/>
    <x v="30"/>
    <x v="1945"/>
    <x v="1944"/>
  </r>
  <r>
    <n v="1946"/>
    <s v="eMersion Gesture Control System for Music Performance &amp; More"/>
    <s v="A smart technology that allows your instrument to transform movement, orientation and momentum into audio &amp; visual effects."/>
    <x v="51"/>
    <x v="1328"/>
    <x v="0"/>
    <s v="US"/>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x v="134"/>
    <x v="1329"/>
    <x v="0"/>
    <s v="US"/>
    <s v="USD"/>
    <n v="1258955940"/>
    <n v="1255730520"/>
    <b v="1"/>
    <n v="23"/>
    <b v="1"/>
    <x v="30"/>
    <n v="100.63375000000001"/>
    <n v="35.003043478260871"/>
    <x v="2"/>
    <x v="30"/>
    <x v="1947"/>
    <x v="1946"/>
  </r>
  <r>
    <n v="1948"/>
    <s v="UDOO X86: The Most Powerful Maker Board Ever"/>
    <s v="10 times more powerful than Raspberry Pi 3, x86 64-bit architecture"/>
    <x v="57"/>
    <x v="1330"/>
    <x v="0"/>
    <s v="US"/>
    <s v="USD"/>
    <n v="1465232520"/>
    <n v="1460557809"/>
    <b v="1"/>
    <n v="4245"/>
    <b v="1"/>
    <x v="30"/>
    <n v="800.21100000000001"/>
    <n v="188.50671378091872"/>
    <x v="2"/>
    <x v="30"/>
    <x v="1948"/>
    <x v="1947"/>
  </r>
  <r>
    <n v="1949"/>
    <s v="Shake Your Power"/>
    <s v="#ShakeYourPower brings clean energy to places in the world without electricity through the power of music."/>
    <x v="63"/>
    <x v="1331"/>
    <x v="0"/>
    <s v="GB"/>
    <s v="GBP"/>
    <n v="1404986951"/>
    <n v="1402394951"/>
    <b v="1"/>
    <n v="943"/>
    <b v="1"/>
    <x v="30"/>
    <n v="106.00260000000002"/>
    <n v="56.204984093319197"/>
    <x v="2"/>
    <x v="30"/>
    <x v="1949"/>
    <x v="1948"/>
  </r>
  <r>
    <n v="1950"/>
    <s v="Trebuchette - the snap-together, desktop trebuchet"/>
    <s v="We're building snap-together model trebuchets that are perfect for office warfare or annoying your roommate!"/>
    <x v="240"/>
    <x v="1332"/>
    <x v="0"/>
    <s v="US"/>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x v="63"/>
    <x v="1333"/>
    <x v="0"/>
    <s v="US"/>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x v="19"/>
    <x v="1334"/>
    <x v="0"/>
    <s v="CA"/>
    <s v="CAD"/>
    <n v="1381934015"/>
    <n v="1378737215"/>
    <b v="1"/>
    <n v="682"/>
    <b v="1"/>
    <x v="30"/>
    <n v="198.47237142857145"/>
    <n v="101.85532258064516"/>
    <x v="2"/>
    <x v="30"/>
    <x v="1952"/>
    <x v="1951"/>
  </r>
  <r>
    <n v="1953"/>
    <s v="NTH Music Synthesizer"/>
    <s v="The NTH is an open source music synthesizer featuring instant fun, awesome sound, and a hackable design."/>
    <x v="36"/>
    <x v="1335"/>
    <x v="0"/>
    <s v="US"/>
    <s v="USD"/>
    <n v="1330657200"/>
    <n v="1328158065"/>
    <b v="1"/>
    <n v="147"/>
    <b v="1"/>
    <x v="30"/>
    <n v="225.94666666666666"/>
    <n v="230.55782312925169"/>
    <x v="2"/>
    <x v="30"/>
    <x v="1953"/>
    <x v="1952"/>
  </r>
  <r>
    <n v="1954"/>
    <s v="Orison â€“ Rethink the Power of Energy"/>
    <s v="The First Home Battery System You Simply Plug in to Install"/>
    <x v="63"/>
    <x v="1336"/>
    <x v="0"/>
    <s v="US"/>
    <s v="USD"/>
    <n v="1457758800"/>
    <n v="1453730176"/>
    <b v="1"/>
    <n v="415"/>
    <b v="1"/>
    <x v="30"/>
    <n v="698.94800000000009"/>
    <n v="842.10602409638557"/>
    <x v="2"/>
    <x v="30"/>
    <x v="1954"/>
    <x v="1953"/>
  </r>
  <r>
    <n v="1955"/>
    <s v="Bukobot 3D Printer - Affordable 3D with No Compromises!"/>
    <s v="An easy to build open source 3D object printer. For the newbie or experienced maker, there's a model for everyone! NEW $599 Model!"/>
    <x v="247"/>
    <x v="1337"/>
    <x v="0"/>
    <s v="US"/>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x v="127"/>
    <x v="1338"/>
    <x v="0"/>
    <s v="US"/>
    <s v="USD"/>
    <n v="1429391405"/>
    <n v="1425507005"/>
    <b v="1"/>
    <n v="365"/>
    <b v="1"/>
    <x v="30"/>
    <n v="294.0333333333333"/>
    <n v="483.34246575342468"/>
    <x v="2"/>
    <x v="30"/>
    <x v="1956"/>
    <x v="1955"/>
  </r>
  <r>
    <n v="1957"/>
    <s v="freeSoC and freeSoC Mini"/>
    <s v="An open hardware platform for the best microcontroller in the world."/>
    <x v="11"/>
    <x v="1339"/>
    <x v="0"/>
    <s v="US"/>
    <s v="USD"/>
    <n v="1351304513"/>
    <n v="1348712513"/>
    <b v="1"/>
    <n v="660"/>
    <b v="1"/>
    <x v="30"/>
    <n v="167.50470000000001"/>
    <n v="76.138500000000008"/>
    <x v="2"/>
    <x v="30"/>
    <x v="1957"/>
    <x v="1956"/>
  </r>
  <r>
    <n v="1958"/>
    <s v="Mojo: Digital Design for the Hobbyist"/>
    <s v="The Mojo is an FPGA development board that is designed to be user friendly and a great introduction into digital design for anyone."/>
    <x v="39"/>
    <x v="1340"/>
    <x v="0"/>
    <s v="US"/>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x v="3"/>
    <x v="1341"/>
    <x v="0"/>
    <s v="US"/>
    <s v="USD"/>
    <n v="1412121600"/>
    <n v="1408565860"/>
    <b v="1"/>
    <n v="424"/>
    <b v="1"/>
    <x v="30"/>
    <n v="156.73439999999999"/>
    <n v="36.965660377358489"/>
    <x v="2"/>
    <x v="30"/>
    <x v="1959"/>
    <x v="1958"/>
  </r>
  <r>
    <n v="1960"/>
    <s v="TREKKAYAK"/>
    <s v="Trekkayak is an ultralight, durable and inflatable boat to be carried in your backpack to cross a lake or paddle down a river."/>
    <x v="54"/>
    <x v="1342"/>
    <x v="0"/>
    <s v="SE"/>
    <s v="SEK"/>
    <n v="1419151341"/>
    <n v="1416559341"/>
    <b v="1"/>
    <n v="33"/>
    <b v="1"/>
    <x v="30"/>
    <n v="117.90285714285716"/>
    <n v="2500.969696969697"/>
    <x v="2"/>
    <x v="30"/>
    <x v="1960"/>
    <x v="1959"/>
  </r>
  <r>
    <n v="1961"/>
    <s v="Public Lab DIY Spectrometry Kit"/>
    <s v="This DIY kit helps analyze materials and contaminants. We need your help to build a library of open-source spectral data."/>
    <x v="3"/>
    <x v="1343"/>
    <x v="0"/>
    <s v="US"/>
    <s v="USD"/>
    <n v="1349495940"/>
    <n v="1346042417"/>
    <b v="1"/>
    <n v="1633"/>
    <b v="1"/>
    <x v="30"/>
    <n v="1105.3811999999998"/>
    <n v="67.690214329454989"/>
    <x v="2"/>
    <x v="30"/>
    <x v="1961"/>
    <x v="1960"/>
  </r>
  <r>
    <n v="1962"/>
    <s v="AttoDuino - Turbocharged, Wireless, Arduino Compatible"/>
    <s v="It's like an Arduino on steroids â€“ built-in bluetooth, battery management, and floating-point coprocessor, in a small, simple package."/>
    <x v="3"/>
    <x v="1344"/>
    <x v="0"/>
    <s v="US"/>
    <s v="USD"/>
    <n v="1400006636"/>
    <n v="1397414636"/>
    <b v="1"/>
    <n v="306"/>
    <b v="1"/>
    <x v="30"/>
    <n v="192.92499999999998"/>
    <n v="63.04738562091503"/>
    <x v="2"/>
    <x v="30"/>
    <x v="1962"/>
    <x v="1961"/>
  </r>
  <r>
    <n v="1963"/>
    <s v="AirEnergy 3D - A 3D printed, opensource, mobile wind turbine"/>
    <s v="First mobile green energy generator that you can carry camping with you! A 3D printed, foldable wind turbine boosting 300W of power!"/>
    <x v="266"/>
    <x v="1345"/>
    <x v="0"/>
    <s v="GB"/>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x v="306"/>
    <x v="1346"/>
    <x v="0"/>
    <s v="IT"/>
    <s v="EUR"/>
    <n v="1461306772"/>
    <n v="1458714772"/>
    <b v="1"/>
    <n v="1281"/>
    <b v="1"/>
    <x v="30"/>
    <n v="259.57748878923763"/>
    <n v="180.75185011709601"/>
    <x v="2"/>
    <x v="30"/>
    <x v="1964"/>
    <x v="1963"/>
  </r>
  <r>
    <n v="1965"/>
    <s v="BoardX: The Open Source Miniature Motherboard [Redemption]"/>
    <s v="BoardX is a collection of electronic circuit boards that stack on top of one another to share resources and communicate"/>
    <x v="10"/>
    <x v="1347"/>
    <x v="0"/>
    <s v="US"/>
    <s v="USD"/>
    <n v="1326330000"/>
    <n v="1324433310"/>
    <b v="1"/>
    <n v="103"/>
    <b v="1"/>
    <x v="30"/>
    <n v="262.27999999999997"/>
    <n v="127.32038834951456"/>
    <x v="2"/>
    <x v="30"/>
    <x v="1965"/>
    <x v="1964"/>
  </r>
  <r>
    <n v="1966"/>
    <s v="InkCase Plus: E Ink screen for Android phone"/>
    <s v="InkCase Plus is an always on E Ink second screen; uses sports/fitness apps, an eBook reader, display Photo and receive notifications."/>
    <x v="57"/>
    <x v="1348"/>
    <x v="0"/>
    <s v="US"/>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x v="22"/>
    <x v="1349"/>
    <x v="0"/>
    <s v="US"/>
    <s v="USD"/>
    <n v="1398959729"/>
    <n v="1396367729"/>
    <b v="1"/>
    <n v="405"/>
    <b v="1"/>
    <x v="30"/>
    <n v="370.13"/>
    <n v="182.78024691358024"/>
    <x v="2"/>
    <x v="30"/>
    <x v="1967"/>
    <x v="1966"/>
  </r>
  <r>
    <n v="1968"/>
    <s v="XSHIFTER: World's First Affordable Wireless Shifting System"/>
    <s v="Bringing the advantages of wireless smart shifting to every cyclist. FITS ANY BIKE"/>
    <x v="63"/>
    <x v="1350"/>
    <x v="0"/>
    <s v="US"/>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x v="22"/>
    <x v="1351"/>
    <x v="0"/>
    <s v="GB"/>
    <s v="GBP"/>
    <n v="1470423668"/>
    <n v="1467831668"/>
    <b v="1"/>
    <n v="1887"/>
    <b v="1"/>
    <x v="30"/>
    <n v="579.08000000000004"/>
    <n v="61.375728669846318"/>
    <x v="2"/>
    <x v="30"/>
    <x v="1969"/>
    <x v="1968"/>
  </r>
  <r>
    <n v="1970"/>
    <s v="APOC: Mini Radiation Detector"/>
    <s v="The APOC is a gamma particle detector that will help you learn about radiation and find radioactive things!"/>
    <x v="10"/>
    <x v="1352"/>
    <x v="0"/>
    <s v="US"/>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x v="307"/>
    <x v="1353"/>
    <x v="0"/>
    <s v="US"/>
    <s v="USD"/>
    <n v="1384488000"/>
    <n v="1381752061"/>
    <b v="1"/>
    <n v="3863"/>
    <b v="1"/>
    <x v="30"/>
    <n v="263.02771750000005"/>
    <n v="272.35590732591254"/>
    <x v="2"/>
    <x v="30"/>
    <x v="1971"/>
    <x v="1970"/>
  </r>
  <r>
    <n v="1972"/>
    <s v="Jog It! Open source controller pendant for EMC2 and Mach3!"/>
    <s v="Jog It! Is an open source hand held controller designed to make running a program in Linux CNC (EMC2) and MACH3 a breeze."/>
    <x v="30"/>
    <x v="1354"/>
    <x v="0"/>
    <s v="US"/>
    <s v="USD"/>
    <n v="1353201444"/>
    <n v="1350605844"/>
    <b v="1"/>
    <n v="238"/>
    <b v="1"/>
    <x v="30"/>
    <n v="674.48"/>
    <n v="70.848739495798313"/>
    <x v="2"/>
    <x v="30"/>
    <x v="1972"/>
    <x v="1971"/>
  </r>
  <r>
    <n v="1973"/>
    <s v="Lightpack 2 - Ultimate Light Orchestra For Your Living Room"/>
    <s v="Smart lighting for your living room that improves movie and gaming experience drastically â€“ all while being easy on the eyes."/>
    <x v="308"/>
    <x v="1355"/>
    <x v="0"/>
    <s v="US"/>
    <s v="USD"/>
    <n v="1470466800"/>
    <n v="1467134464"/>
    <b v="1"/>
    <n v="2051"/>
    <b v="1"/>
    <x v="30"/>
    <n v="256.83081313131316"/>
    <n v="247.94003412969283"/>
    <x v="2"/>
    <x v="30"/>
    <x v="1973"/>
    <x v="1972"/>
  </r>
  <r>
    <n v="1974"/>
    <s v="RAPIRO: The Humanoid Robot Kit for your Raspberry Pi"/>
    <s v="RAPIRO is a cute and affordable robot kit designed to work with a Raspberry Pi. It comes with a Arduino-compatible servo controller."/>
    <x v="22"/>
    <x v="1356"/>
    <x v="0"/>
    <s v="GB"/>
    <s v="GBP"/>
    <n v="1376899269"/>
    <n v="1371715269"/>
    <b v="1"/>
    <n v="402"/>
    <b v="1"/>
    <x v="30"/>
    <n v="375.49599999999998"/>
    <n v="186.81393034825871"/>
    <x v="2"/>
    <x v="30"/>
    <x v="1974"/>
    <x v="1973"/>
  </r>
  <r>
    <n v="1975"/>
    <s v="Bugle2: A DIY Phono Preamp"/>
    <s v="The Bugle2 is a second generation DIY kit phono preamplifier for vinyl playback."/>
    <x v="194"/>
    <x v="1357"/>
    <x v="0"/>
    <s v="US"/>
    <s v="USD"/>
    <n v="1362938851"/>
    <n v="1360346851"/>
    <b v="1"/>
    <n v="253"/>
    <b v="1"/>
    <x v="30"/>
    <n v="208.70837499999996"/>
    <n v="131.98948616600788"/>
    <x v="2"/>
    <x v="30"/>
    <x v="1975"/>
    <x v="1974"/>
  </r>
  <r>
    <n v="1976"/>
    <s v="Pi Lite white - Bright white LED display for Raspberry Pi"/>
    <s v="Can you help us make an ultra bright white one a reality?"/>
    <x v="23"/>
    <x v="1358"/>
    <x v="0"/>
    <s v="GB"/>
    <s v="GBP"/>
    <n v="1373751325"/>
    <n v="1371159325"/>
    <b v="1"/>
    <n v="473"/>
    <b v="1"/>
    <x v="30"/>
    <n v="346.6"/>
    <n v="29.310782241014799"/>
    <x v="2"/>
    <x v="30"/>
    <x v="1976"/>
    <x v="1975"/>
  </r>
  <r>
    <n v="1977"/>
    <s v="Ario: Smart Lighting. Better Health."/>
    <s v="Ario learns about you, syncs your body clock, and keeps you healthy through natural lighting patterns."/>
    <x v="63"/>
    <x v="1359"/>
    <x v="0"/>
    <s v="US"/>
    <s v="USD"/>
    <n v="1450511940"/>
    <n v="1446527540"/>
    <b v="1"/>
    <n v="821"/>
    <b v="1"/>
    <x v="30"/>
    <n v="402.33"/>
    <n v="245.02436053593178"/>
    <x v="2"/>
    <x v="30"/>
    <x v="1977"/>
    <x v="1976"/>
  </r>
  <r>
    <n v="1978"/>
    <s v="B9Creator - A High Resolution 3D Printer"/>
    <s v="Please help us take DIY 3D Printing to the next level, support this open source photo-initiated polymer resin based 3D printing system!"/>
    <x v="63"/>
    <x v="1360"/>
    <x v="0"/>
    <s v="US"/>
    <s v="USD"/>
    <n v="1339484400"/>
    <n v="1336627492"/>
    <b v="1"/>
    <n v="388"/>
    <b v="1"/>
    <x v="30"/>
    <n v="1026.8451399999999"/>
    <n v="1323.2540463917526"/>
    <x v="2"/>
    <x v="30"/>
    <x v="1978"/>
    <x v="1977"/>
  </r>
  <r>
    <n v="1979"/>
    <s v="Skybuds - truly wireless earbuds and smartphone case"/>
    <s v="Truly wireless premium earbuds with a battery-boosting smartphone case for charging and storage"/>
    <x v="61"/>
    <x v="1361"/>
    <x v="0"/>
    <s v="US"/>
    <s v="USD"/>
    <n v="1447909140"/>
    <n v="1444734146"/>
    <b v="1"/>
    <n v="813"/>
    <b v="1"/>
    <x v="30"/>
    <n v="114.901155"/>
    <n v="282.65966789667897"/>
    <x v="2"/>
    <x v="30"/>
    <x v="1979"/>
    <x v="1978"/>
  </r>
  <r>
    <n v="1980"/>
    <s v="YOUMO - Your Smart Modular Power Strip"/>
    <s v="Multi-power charging that is smarter, stylish and designed for you."/>
    <x v="63"/>
    <x v="1362"/>
    <x v="0"/>
    <s v="DE"/>
    <s v="EUR"/>
    <n v="1459684862"/>
    <n v="1456232462"/>
    <b v="1"/>
    <n v="1945"/>
    <b v="1"/>
    <x v="30"/>
    <n v="354.82402000000002"/>
    <n v="91.214401028277635"/>
    <x v="2"/>
    <x v="30"/>
    <x v="1980"/>
    <x v="1979"/>
  </r>
  <r>
    <n v="1981"/>
    <s v="Aspiring storyteller: connecting the dots"/>
    <s v="I would like to tell the story of a young man from Queens, New York and compare his life to a young Afghan man...to connect the dots."/>
    <x v="51"/>
    <x v="1363"/>
    <x v="2"/>
    <s v="CA"/>
    <s v="CAD"/>
    <n v="1404926665"/>
    <n v="1402334665"/>
    <b v="0"/>
    <n v="12"/>
    <b v="0"/>
    <x v="31"/>
    <n v="5.08"/>
    <n v="31.75"/>
    <x v="8"/>
    <x v="31"/>
    <x v="1981"/>
    <x v="1980"/>
  </r>
  <r>
    <n v="1982"/>
    <s v="Lonely Boy: 55 male models 200s sensual expression"/>
    <s v="Express a very dark place in my childhood. Release my emotions through photography in a form of Art."/>
    <x v="237"/>
    <x v="117"/>
    <x v="2"/>
    <s v="HK"/>
    <s v="HKD"/>
    <n v="1480863887"/>
    <n v="1478268287"/>
    <b v="0"/>
    <n v="0"/>
    <b v="0"/>
    <x v="31"/>
    <n v="0"/>
    <e v="#DIV/0!"/>
    <x v="8"/>
    <x v="31"/>
    <x v="1982"/>
    <x v="1981"/>
  </r>
  <r>
    <n v="1983"/>
    <s v="Vegans of Hawai'i - 140'000 Strong?"/>
    <s v="A vegan photographer bringing Hawaii to the tipping point of plant pure wisdom, featuring the most influential early adopters."/>
    <x v="287"/>
    <x v="1364"/>
    <x v="2"/>
    <s v="US"/>
    <s v="USD"/>
    <n v="1472799600"/>
    <n v="1470874618"/>
    <b v="0"/>
    <n v="16"/>
    <b v="0"/>
    <x v="31"/>
    <n v="4.3"/>
    <n v="88.6875"/>
    <x v="8"/>
    <x v="31"/>
    <x v="1983"/>
    <x v="1982"/>
  </r>
  <r>
    <n v="1984"/>
    <s v="Love Locks - a photographic journey"/>
    <s v="Does love lasts longer than &quot;Love Locks&quot; ?_x000a__x000a_A photographic journey into the lives of these 'love-locked' couples."/>
    <x v="36"/>
    <x v="1365"/>
    <x v="2"/>
    <s v="US"/>
    <s v="USD"/>
    <n v="1417377481"/>
    <n v="1412189881"/>
    <b v="0"/>
    <n v="7"/>
    <b v="0"/>
    <x v="31"/>
    <n v="21.146666666666665"/>
    <n v="453.14285714285717"/>
    <x v="8"/>
    <x v="31"/>
    <x v="1984"/>
    <x v="1983"/>
  </r>
  <r>
    <n v="1985"/>
    <s v="Metrospective - photography project"/>
    <s v="A personal journey to document people on the worlds 10 largest metro systems. The end result being one truly epic photographic essay!"/>
    <x v="183"/>
    <x v="152"/>
    <x v="2"/>
    <s v="GB"/>
    <s v="GBP"/>
    <n v="1470178800"/>
    <n v="1467650771"/>
    <b v="0"/>
    <n v="4"/>
    <b v="0"/>
    <x v="31"/>
    <n v="3.1875"/>
    <n v="12.75"/>
    <x v="8"/>
    <x v="31"/>
    <x v="1985"/>
    <x v="1984"/>
  </r>
  <r>
    <n v="1986"/>
    <s v="Oddity Photography - help get us off the ground!"/>
    <s v="We are a married couple who have started a child photography business from home. We need help to put together equipment to grow."/>
    <x v="13"/>
    <x v="116"/>
    <x v="2"/>
    <s v="GB"/>
    <s v="GBP"/>
    <n v="1457947483"/>
    <n v="1455359083"/>
    <b v="0"/>
    <n v="1"/>
    <b v="0"/>
    <x v="31"/>
    <n v="0.05"/>
    <n v="1"/>
    <x v="8"/>
    <x v="31"/>
    <x v="1986"/>
    <x v="1985"/>
  </r>
  <r>
    <n v="1987"/>
    <s v="Ethiopia: Beheld"/>
    <s v="A collection of images that depicts the beauty and diversity within Ethiopia"/>
    <x v="62"/>
    <x v="1366"/>
    <x v="2"/>
    <s v="GB"/>
    <s v="GBP"/>
    <n v="1425223276"/>
    <n v="1422631276"/>
    <b v="0"/>
    <n v="28"/>
    <b v="0"/>
    <x v="31"/>
    <n v="42.472727272727276"/>
    <n v="83.428571428571431"/>
    <x v="8"/>
    <x v="31"/>
    <x v="1987"/>
    <x v="1986"/>
  </r>
  <r>
    <n v="1988"/>
    <s v="Phillip Michael Photography"/>
    <s v="Expressing art in an image!"/>
    <x v="12"/>
    <x v="379"/>
    <x v="2"/>
    <s v="US"/>
    <s v="USD"/>
    <n v="1440094742"/>
    <n v="1437502742"/>
    <b v="0"/>
    <n v="1"/>
    <b v="0"/>
    <x v="31"/>
    <n v="0.41666666666666669"/>
    <n v="25"/>
    <x v="8"/>
    <x v="31"/>
    <x v="1988"/>
    <x v="1987"/>
  </r>
  <r>
    <n v="1989"/>
    <s v="Shutters of Hope: The Real Faces of Infertility"/>
    <s v="Creating an awareness for infertility through photographing families and showcasing the real faces of infertility."/>
    <x v="10"/>
    <x v="155"/>
    <x v="2"/>
    <s v="US"/>
    <s v="USD"/>
    <n v="1481473208"/>
    <n v="1478881208"/>
    <b v="0"/>
    <n v="1"/>
    <b v="0"/>
    <x v="31"/>
    <n v="1"/>
    <n v="50"/>
    <x v="8"/>
    <x v="31"/>
    <x v="1989"/>
    <x v="1988"/>
  </r>
  <r>
    <n v="1990"/>
    <s v="The Virgin of the Path"/>
    <s v="An art nude photography book that includes traditional black and white sepia nudes as well as experimiental color nudes."/>
    <x v="9"/>
    <x v="1238"/>
    <x v="2"/>
    <s v="US"/>
    <s v="USD"/>
    <n v="1455338532"/>
    <n v="1454042532"/>
    <b v="0"/>
    <n v="5"/>
    <b v="0"/>
    <x v="31"/>
    <n v="16.966666666666665"/>
    <n v="101.8"/>
    <x v="8"/>
    <x v="31"/>
    <x v="1990"/>
    <x v="1989"/>
  </r>
  <r>
    <n v="1991"/>
    <s v="Portraits of Resilience"/>
    <s v="Taking (and giving) professional portraits of survivors of human trafficking in Myanmar."/>
    <x v="13"/>
    <x v="133"/>
    <x v="2"/>
    <s v="US"/>
    <s v="USD"/>
    <n v="1435958786"/>
    <n v="1434144386"/>
    <b v="0"/>
    <n v="3"/>
    <b v="0"/>
    <x v="31"/>
    <n v="7.0000000000000009"/>
    <n v="46.666666666666664"/>
    <x v="8"/>
    <x v="31"/>
    <x v="1991"/>
    <x v="1990"/>
  </r>
  <r>
    <n v="1992"/>
    <s v="The Wonderful World of Princes &amp; Princesses"/>
    <s v="A complete revamp of all the Disney Princes &amp; Princesses!"/>
    <x v="15"/>
    <x v="369"/>
    <x v="2"/>
    <s v="US"/>
    <s v="USD"/>
    <n v="1424229991"/>
    <n v="1421637991"/>
    <b v="0"/>
    <n v="2"/>
    <b v="0"/>
    <x v="31"/>
    <n v="0.13333333333333333"/>
    <n v="1"/>
    <x v="8"/>
    <x v="31"/>
    <x v="1992"/>
    <x v="1991"/>
  </r>
  <r>
    <n v="1993"/>
    <s v="Open a photography studio - photo shoots as rewards!"/>
    <s v="I am looking for help to open up an affordable photography studio in Cornwall for baby and family portraiture photography"/>
    <x v="13"/>
    <x v="117"/>
    <x v="2"/>
    <s v="GB"/>
    <s v="GBP"/>
    <n v="1450706837"/>
    <n v="1448114837"/>
    <b v="0"/>
    <n v="0"/>
    <b v="0"/>
    <x v="31"/>
    <n v="0"/>
    <e v="#DIV/0!"/>
    <x v="8"/>
    <x v="31"/>
    <x v="1993"/>
    <x v="1992"/>
  </r>
  <r>
    <n v="1994"/>
    <s v="The preservation of still and moving imagery"/>
    <s v="A program to preserve still imagery (photographs) and moving imagery captured on motion picture (film) stock, and videotape elements."/>
    <x v="50"/>
    <x v="117"/>
    <x v="2"/>
    <s v="US"/>
    <s v="USD"/>
    <n v="1481072942"/>
    <n v="1475885342"/>
    <b v="0"/>
    <n v="0"/>
    <b v="0"/>
    <x v="31"/>
    <n v="0"/>
    <e v="#DIV/0!"/>
    <x v="8"/>
    <x v="31"/>
    <x v="1994"/>
    <x v="1993"/>
  </r>
  <r>
    <n v="1995"/>
    <s v="The Girl With(out) The Camera"/>
    <s v="I'm looking to pursue my dream of becoming a full time photographer, using my current creative experience as a graphic designer."/>
    <x v="28"/>
    <x v="1367"/>
    <x v="2"/>
    <s v="CA"/>
    <s v="CAD"/>
    <n v="1437082736"/>
    <n v="1435354736"/>
    <b v="0"/>
    <n v="3"/>
    <b v="0"/>
    <x v="31"/>
    <n v="7.8"/>
    <n v="26"/>
    <x v="8"/>
    <x v="31"/>
    <x v="1995"/>
    <x v="1994"/>
  </r>
  <r>
    <n v="1996"/>
    <s v="Life through the eye of war worldwide"/>
    <s v="I want to create a series of pictures of Life through the eyes - and capture some of the defining moments of our history now / to come."/>
    <x v="309"/>
    <x v="117"/>
    <x v="2"/>
    <s v="US"/>
    <s v="USD"/>
    <n v="1405021211"/>
    <n v="1402429211"/>
    <b v="0"/>
    <n v="0"/>
    <b v="0"/>
    <x v="31"/>
    <n v="0"/>
    <e v="#DIV/0!"/>
    <x v="8"/>
    <x v="31"/>
    <x v="1996"/>
    <x v="1995"/>
  </r>
  <r>
    <n v="1997"/>
    <s v="Photographically documenting my cultural travels"/>
    <s v="There is so many unseen places in the world, and I've made it my personal goal to show everyone through photography &amp; travel."/>
    <x v="115"/>
    <x v="117"/>
    <x v="2"/>
    <s v="US"/>
    <s v="USD"/>
    <n v="1409091612"/>
    <n v="1406499612"/>
    <b v="0"/>
    <n v="0"/>
    <b v="0"/>
    <x v="31"/>
    <n v="0"/>
    <e v="#DIV/0!"/>
    <x v="8"/>
    <x v="31"/>
    <x v="1997"/>
    <x v="1996"/>
  </r>
  <r>
    <n v="1998"/>
    <s v="Photography from Below"/>
    <s v="I am moving to Guatemala to document and report on the growing community resistance movements across Central America and Mexico"/>
    <x v="30"/>
    <x v="1368"/>
    <x v="2"/>
    <s v="US"/>
    <s v="USD"/>
    <n v="1406861438"/>
    <n v="1402973438"/>
    <b v="0"/>
    <n v="3"/>
    <b v="0"/>
    <x v="31"/>
    <n v="26.200000000000003"/>
    <n v="218.33333333333334"/>
    <x v="8"/>
    <x v="31"/>
    <x v="1998"/>
    <x v="1997"/>
  </r>
  <r>
    <n v="1999"/>
    <s v="Planet Venus"/>
    <s v="This is a portrait photo project aiming to inspire women to explore themselves and live their passion"/>
    <x v="310"/>
    <x v="1369"/>
    <x v="2"/>
    <s v="GB"/>
    <s v="GBP"/>
    <n v="1415882108"/>
    <n v="1413286508"/>
    <b v="0"/>
    <n v="7"/>
    <b v="0"/>
    <x v="31"/>
    <n v="0.76129032258064511"/>
    <n v="33.714285714285715"/>
    <x v="8"/>
    <x v="31"/>
    <x v="1999"/>
    <x v="1998"/>
  </r>
  <r>
    <n v="2000"/>
    <s v="Jacs+Cam 2016 calendar"/>
    <s v="What do you get when you combine 2 of the hottest alt-models in North America with one Canadian photographer? Make a CALENDAR!!!"/>
    <x v="10"/>
    <x v="1370"/>
    <x v="2"/>
    <s v="CA"/>
    <s v="CAD"/>
    <n v="1452120613"/>
    <n v="1449528613"/>
    <b v="0"/>
    <n v="25"/>
    <b v="0"/>
    <x v="31"/>
    <n v="12.5"/>
    <n v="25"/>
    <x v="8"/>
    <x v="31"/>
    <x v="2000"/>
    <x v="1999"/>
  </r>
  <r>
    <n v="2001"/>
    <s v="Nuimo: Seamless Smart Home Interface"/>
    <s v="Nuimo is a universal controller for the internet of things. Control your music, lights, locks and more."/>
    <x v="56"/>
    <x v="1371"/>
    <x v="0"/>
    <s v="DE"/>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x v="63"/>
    <x v="1372"/>
    <x v="0"/>
    <s v="US"/>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x v="2"/>
    <x v="1373"/>
    <x v="0"/>
    <s v="US"/>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x v="63"/>
    <x v="1374"/>
    <x v="0"/>
    <s v="US"/>
    <s v="USD"/>
    <n v="1405002663"/>
    <n v="1402410663"/>
    <b v="1"/>
    <n v="354"/>
    <b v="1"/>
    <x v="30"/>
    <n v="234.42048"/>
    <n v="331.10237288135596"/>
    <x v="2"/>
    <x v="30"/>
    <x v="2004"/>
    <x v="2003"/>
  </r>
  <r>
    <n v="2005"/>
    <s v="bassAware Holster"/>
    <s v="The bassAware Holster is a new type of wearable audio technology that uses vibration to create a massive bass experience."/>
    <x v="11"/>
    <x v="1375"/>
    <x v="0"/>
    <s v="US"/>
    <s v="USD"/>
    <n v="1381895940"/>
    <n v="1379532618"/>
    <b v="1"/>
    <n v="191"/>
    <b v="1"/>
    <x v="30"/>
    <n v="123.68010000000001"/>
    <n v="194.26193717277485"/>
    <x v="2"/>
    <x v="30"/>
    <x v="2005"/>
    <x v="2004"/>
  </r>
  <r>
    <n v="2006"/>
    <s v="MAID Oven - Make All Incredible Dishes"/>
    <s v="MAID is a smart kitchen assistant &amp; a multifunctional oven. MAID knows what to cook and how to cook. Cooking is now easy,fun &amp; social."/>
    <x v="63"/>
    <x v="1376"/>
    <x v="0"/>
    <s v="US"/>
    <s v="USD"/>
    <n v="1417611645"/>
    <n v="1414584045"/>
    <b v="1"/>
    <n v="303"/>
    <b v="1"/>
    <x v="30"/>
    <n v="247.84"/>
    <n v="408.97689768976898"/>
    <x v="2"/>
    <x v="30"/>
    <x v="2006"/>
    <x v="2005"/>
  </r>
  <r>
    <n v="2007"/>
    <s v="&quot;Hello, World!&quot; - Modern Biotechnology for High Schools"/>
    <s v="A biologist, an industrial designer, and an engineer team up and build a â€œHello, World!â€ kit to teach high schoolers how to invent with DNA."/>
    <x v="3"/>
    <x v="1377"/>
    <x v="0"/>
    <s v="US"/>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x v="311"/>
    <x v="1378"/>
    <x v="0"/>
    <s v="US"/>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x v="63"/>
    <x v="1379"/>
    <x v="0"/>
    <s v="DE"/>
    <s v="EUR"/>
    <n v="1479890743"/>
    <n v="1476776743"/>
    <b v="1"/>
    <n v="398"/>
    <b v="1"/>
    <x v="30"/>
    <n v="305.15800000000002"/>
    <n v="383.3643216080402"/>
    <x v="2"/>
    <x v="30"/>
    <x v="2009"/>
    <x v="2008"/>
  </r>
  <r>
    <n v="2010"/>
    <s v="Weighitz: Weigh Smarter"/>
    <s v="Weighitz are miniature smart scales designed to weigh anything in the home."/>
    <x v="11"/>
    <x v="1380"/>
    <x v="0"/>
    <s v="US"/>
    <s v="USD"/>
    <n v="1471564491"/>
    <n v="1468972491"/>
    <b v="1"/>
    <n v="1737"/>
    <b v="1"/>
    <x v="30"/>
    <n v="320.05299999999994"/>
    <n v="55.276856649395505"/>
    <x v="2"/>
    <x v="30"/>
    <x v="2010"/>
    <x v="2009"/>
  </r>
  <r>
    <n v="2011"/>
    <s v="FLUXO â€“ The Worldâ€™s First Truly Smart Lamp"/>
    <s v="FLUXO â€“ The first smart design lamp where you can move the light in any direction with app and sensor control."/>
    <x v="63"/>
    <x v="1381"/>
    <x v="0"/>
    <s v="AT"/>
    <s v="EUR"/>
    <n v="1452553200"/>
    <n v="1449650173"/>
    <b v="1"/>
    <n v="971"/>
    <b v="1"/>
    <x v="30"/>
    <n v="819.56399999999996"/>
    <n v="422.02059732234807"/>
    <x v="2"/>
    <x v="30"/>
    <x v="2011"/>
    <x v="2010"/>
  </r>
  <r>
    <n v="2012"/>
    <s v="FishBit: Your Aquarium Made Simple (Beta Release)"/>
    <s v="FishBit is an app and connected device to monitor and control your aquariumâ€™s water composition to help your tank thrive."/>
    <x v="10"/>
    <x v="1382"/>
    <x v="0"/>
    <s v="US"/>
    <s v="USD"/>
    <n v="1423165441"/>
    <n v="1420573441"/>
    <b v="1"/>
    <n v="183"/>
    <b v="1"/>
    <x v="30"/>
    <n v="234.90000000000003"/>
    <n v="64.180327868852459"/>
    <x v="2"/>
    <x v="30"/>
    <x v="2012"/>
    <x v="2011"/>
  </r>
  <r>
    <n v="2013"/>
    <s v="Portal: Turbocharged WiFi"/>
    <s v="Crowds can slow WiFi to a crawl, but not Portal. Stream ultraHD videos without buffering and play Internet games without lagging."/>
    <x v="292"/>
    <x v="1383"/>
    <x v="0"/>
    <s v="US"/>
    <s v="USD"/>
    <n v="1468019014"/>
    <n v="1462835014"/>
    <b v="1"/>
    <n v="4562"/>
    <b v="1"/>
    <x v="30"/>
    <n v="494.91374999999999"/>
    <n v="173.57781674704077"/>
    <x v="2"/>
    <x v="30"/>
    <x v="2013"/>
    <x v="2012"/>
  </r>
  <r>
    <n v="2014"/>
    <s v="3Doodler: The World's First 3D Printing Pen"/>
    <s v="It's a pen that can draw in the air! 3Doodler is the 3D printing pen you can hold in your hand. Lift your imagination off the page!"/>
    <x v="11"/>
    <x v="1384"/>
    <x v="0"/>
    <s v="US"/>
    <s v="USD"/>
    <n v="1364184539"/>
    <n v="1361250539"/>
    <b v="1"/>
    <n v="26457"/>
    <b v="1"/>
    <x v="30"/>
    <n v="7813.7822333333334"/>
    <n v="88.601680840609291"/>
    <x v="2"/>
    <x v="30"/>
    <x v="2014"/>
    <x v="2013"/>
  </r>
  <r>
    <n v="2015"/>
    <s v="ExtraCore (Arduino Compatible)"/>
    <s v="ExtraCore is a 1&quot; x 1&quot; 22 I/O pin Arduino Compatible. It's 1.7 grams and 16mhz of tiny Arduino style coolness."/>
    <x v="312"/>
    <x v="1385"/>
    <x v="0"/>
    <s v="US"/>
    <s v="USD"/>
    <n v="1315602163"/>
    <n v="1313010163"/>
    <b v="1"/>
    <n v="162"/>
    <b v="1"/>
    <x v="30"/>
    <n v="113.00013888888888"/>
    <n v="50.222283950617282"/>
    <x v="2"/>
    <x v="30"/>
    <x v="2015"/>
    <x v="2014"/>
  </r>
  <r>
    <n v="2016"/>
    <s v="Hydra: a triple-output power supply for electronics projects"/>
    <s v="A smart, compact power supply designed to power anything, anywhere"/>
    <x v="3"/>
    <x v="1386"/>
    <x v="0"/>
    <s v="US"/>
    <s v="USD"/>
    <n v="1362863299"/>
    <n v="1360271299"/>
    <b v="1"/>
    <n v="479"/>
    <b v="1"/>
    <x v="30"/>
    <n v="921.54219999999998"/>
    <n v="192.38876826722338"/>
    <x v="2"/>
    <x v="30"/>
    <x v="2016"/>
    <x v="2015"/>
  </r>
  <r>
    <n v="2017"/>
    <s v="SparkLab: the educational build-mobile!"/>
    <s v="A big red truck filled with cutting-edge maker tools that goes from school to school, bringing the joy of building back to kids."/>
    <x v="31"/>
    <x v="1387"/>
    <x v="0"/>
    <s v="US"/>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x v="99"/>
    <x v="1388"/>
    <x v="0"/>
    <s v="IE"/>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x v="79"/>
    <x v="1389"/>
    <x v="0"/>
    <s v="US"/>
    <s v="USD"/>
    <n v="1474563621"/>
    <n v="1471971621"/>
    <b v="1"/>
    <n v="1780"/>
    <b v="1"/>
    <x v="30"/>
    <n v="484.90975000000003"/>
    <n v="108.96848314606741"/>
    <x v="2"/>
    <x v="30"/>
    <x v="2019"/>
    <x v="2018"/>
  </r>
  <r>
    <n v="2020"/>
    <s v="Low Voltage Metal Sensor for use with Arduino type boards"/>
    <s v="Low Voltage Metal Sensor directly compatible with Arduino type computers for Robotics, &amp; Motor Control, WITHOUT USING MAGNETS!"/>
    <x v="15"/>
    <x v="1390"/>
    <x v="0"/>
    <s v="US"/>
    <s v="USD"/>
    <n v="1400108640"/>
    <n v="1396923624"/>
    <b v="1"/>
    <n v="122"/>
    <b v="1"/>
    <x v="30"/>
    <n v="192.33333333333334"/>
    <n v="23.647540983606557"/>
    <x v="2"/>
    <x v="30"/>
    <x v="2020"/>
    <x v="2019"/>
  </r>
  <r>
    <n v="2021"/>
    <s v="m!lTone- Portable Air Synth &amp; MIDI controller"/>
    <s v="The m!lTone is an open-source synth &amp; MIDI controller.Create music &amp; control video,lights &amp; sound w/ this refreshingly original device."/>
    <x v="10"/>
    <x v="1391"/>
    <x v="0"/>
    <s v="US"/>
    <s v="USD"/>
    <n v="1411522897"/>
    <n v="1407634897"/>
    <b v="1"/>
    <n v="95"/>
    <b v="1"/>
    <x v="30"/>
    <n v="281.10000000000002"/>
    <n v="147.94736842105263"/>
    <x v="2"/>
    <x v="30"/>
    <x v="2021"/>
    <x v="2020"/>
  </r>
  <r>
    <n v="2022"/>
    <s v="Acanvas: The cord-free art display and streaming platform"/>
    <s v="Acanvas is a Wi-Fi connected and customizable art display that hangs on any wall, charges itself and streams art into your home"/>
    <x v="57"/>
    <x v="1392"/>
    <x v="0"/>
    <s v="US"/>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x v="57"/>
    <x v="1393"/>
    <x v="0"/>
    <s v="US"/>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x v="23"/>
    <x v="1394"/>
    <x v="0"/>
    <s v="US"/>
    <s v="USD"/>
    <n v="1344826800"/>
    <n v="1341875544"/>
    <b v="1"/>
    <n v="105"/>
    <b v="1"/>
    <x v="30"/>
    <n v="585.35"/>
    <n v="222.99047619047619"/>
    <x v="2"/>
    <x v="30"/>
    <x v="2024"/>
    <x v="2023"/>
  </r>
  <r>
    <n v="2025"/>
    <s v="BuddyGuard: Smart Home Security In One Device"/>
    <s v="A complete Home Security System in a single device: Flare protects you and your home all by itself. Secure, beautiful and affordable."/>
    <x v="58"/>
    <x v="1395"/>
    <x v="0"/>
    <s v="DE"/>
    <s v="EUR"/>
    <n v="1433996746"/>
    <n v="1431404746"/>
    <b v="1"/>
    <n v="729"/>
    <b v="1"/>
    <x v="30"/>
    <n v="201.14999999999998"/>
    <n v="220.74074074074073"/>
    <x v="2"/>
    <x v="30"/>
    <x v="2025"/>
    <x v="2024"/>
  </r>
  <r>
    <n v="2026"/>
    <s v="MIDI Sprout - Biodata Sonification Device"/>
    <s v="MIDI Sprout enables plants to play synthesizers in real time."/>
    <x v="31"/>
    <x v="1396"/>
    <x v="0"/>
    <s v="US"/>
    <s v="USD"/>
    <n v="1398052740"/>
    <n v="1394127585"/>
    <b v="1"/>
    <n v="454"/>
    <b v="1"/>
    <x v="30"/>
    <n v="133.48307999999997"/>
    <n v="73.503898678414089"/>
    <x v="2"/>
    <x v="30"/>
    <x v="2026"/>
    <x v="2025"/>
  </r>
  <r>
    <n v="2027"/>
    <s v="Cmoar Virtual Reality Headset with integrated electronics"/>
    <s v="Modular smartphone-based headset with external sensors for 4&quot; - 5.7&quot; Android &amp; iOS phones, iPhone 6 Plus included!"/>
    <x v="57"/>
    <x v="1397"/>
    <x v="0"/>
    <s v="US"/>
    <s v="USD"/>
    <n v="1427740319"/>
    <n v="1423855919"/>
    <b v="1"/>
    <n v="539"/>
    <b v="1"/>
    <x v="30"/>
    <n v="120.24900000000001"/>
    <n v="223.09647495361781"/>
    <x v="2"/>
    <x v="30"/>
    <x v="2027"/>
    <x v="2026"/>
  </r>
  <r>
    <n v="2028"/>
    <s v="Building the Open Source Bussard Fusion Reactor "/>
    <s v="Building an open source Bussard fusion reactor, aka the Polywell."/>
    <x v="9"/>
    <x v="1398"/>
    <x v="0"/>
    <s v="US"/>
    <s v="USD"/>
    <n v="1268690100"/>
    <n v="1265493806"/>
    <b v="1"/>
    <n v="79"/>
    <b v="1"/>
    <x v="30"/>
    <n v="126.16666666666667"/>
    <n v="47.911392405063289"/>
    <x v="2"/>
    <x v="30"/>
    <x v="2028"/>
    <x v="2027"/>
  </r>
  <r>
    <n v="2029"/>
    <s v="Lumin8 Pro"/>
    <s v="Lumin8 Pro is a fun and easy to use light controller that makes light dance to your favorite music."/>
    <x v="30"/>
    <x v="1399"/>
    <x v="0"/>
    <s v="US"/>
    <s v="USD"/>
    <n v="1409099481"/>
    <n v="1406507481"/>
    <b v="1"/>
    <n v="94"/>
    <b v="1"/>
    <x v="30"/>
    <n v="361.2"/>
    <n v="96.063829787234042"/>
    <x v="2"/>
    <x v="30"/>
    <x v="2029"/>
    <x v="2028"/>
  </r>
  <r>
    <n v="2030"/>
    <s v="Picade: The arcade cabinet kit for your mini computer"/>
    <s v="A stylish, retro, and fun arcade cabinet for your Raspberry Pi, Mini-ITX, Pandaboard, or other mini PC from the makers of Pibow"/>
    <x v="313"/>
    <x v="1400"/>
    <x v="0"/>
    <s v="GB"/>
    <s v="GBP"/>
    <n v="1354233296"/>
    <n v="1351641296"/>
    <b v="1"/>
    <n v="625"/>
    <b v="1"/>
    <x v="30"/>
    <n v="226.239013671875"/>
    <n v="118.6144"/>
    <x v="2"/>
    <x v="30"/>
    <x v="2030"/>
    <x v="2029"/>
  </r>
  <r>
    <n v="2031"/>
    <s v="Linkio: the $100 Smart Home Devices Solution"/>
    <s v="With Linkio you can use your smartphone to control every electronic you own- for only $100!"/>
    <x v="63"/>
    <x v="1401"/>
    <x v="0"/>
    <s v="NL"/>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x v="31"/>
    <x v="1402"/>
    <x v="0"/>
    <s v="US"/>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x v="31"/>
    <x v="1403"/>
    <x v="0"/>
    <s v="US"/>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x v="314"/>
    <x v="1404"/>
    <x v="0"/>
    <s v="US"/>
    <s v="USD"/>
    <n v="1430981880"/>
    <n v="1426216033"/>
    <b v="1"/>
    <n v="508"/>
    <b v="1"/>
    <x v="30"/>
    <n v="386.81998717948721"/>
    <n v="593.93620078740162"/>
    <x v="2"/>
    <x v="30"/>
    <x v="2034"/>
    <x v="2033"/>
  </r>
  <r>
    <n v="2035"/>
    <s v="OpenBCI: Biosensing for Everybody"/>
    <s v="Announcing the GANGLION and the ULTRACORTEXâ€”a $99 biodata acquisition device and a 3D-printed, brain-sensing headset."/>
    <x v="58"/>
    <x v="1405"/>
    <x v="0"/>
    <s v="US"/>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x v="11"/>
    <x v="1406"/>
    <x v="0"/>
    <s v="US"/>
    <s v="USD"/>
    <n v="1399668319"/>
    <n v="1397076319"/>
    <b v="1"/>
    <n v="848"/>
    <b v="1"/>
    <x v="30"/>
    <n v="131.66833333333335"/>
    <n v="46.580778301886795"/>
    <x v="2"/>
    <x v="30"/>
    <x v="2036"/>
    <x v="2035"/>
  </r>
  <r>
    <n v="2037"/>
    <s v="Pedal Power -- Human Scale Energy For Everyday Tasks"/>
    <s v="With an efficiency of 97%, bicycle technology is nearly perfect. So why do we use it only for transportation?"/>
    <x v="3"/>
    <x v="1407"/>
    <x v="0"/>
    <s v="US"/>
    <s v="USD"/>
    <n v="1388383353"/>
    <n v="1383195753"/>
    <b v="1"/>
    <n v="429"/>
    <b v="1"/>
    <x v="30"/>
    <n v="300.47639999999996"/>
    <n v="70.041118881118877"/>
    <x v="2"/>
    <x v="30"/>
    <x v="2037"/>
    <x v="2036"/>
  </r>
  <r>
    <n v="2038"/>
    <s v="OWL Programmable Effects Pedal"/>
    <s v="The OWL is an open source, open hardware, reprogrammable effects pedal designed for musicians, coders, and hackers."/>
    <x v="6"/>
    <x v="1408"/>
    <x v="0"/>
    <s v="GB"/>
    <s v="GBP"/>
    <n v="1372701600"/>
    <n v="1369895421"/>
    <b v="1"/>
    <n v="204"/>
    <b v="1"/>
    <x v="30"/>
    <n v="420.51249999999999"/>
    <n v="164.90686274509804"/>
    <x v="2"/>
    <x v="30"/>
    <x v="2038"/>
    <x v="2037"/>
  </r>
  <r>
    <n v="2039"/>
    <s v="ODIN2: Smart Projector for movies, video calls, and apps"/>
    <s v="Open up your digital worlds with the most sophisticated, intuitive android smart projector."/>
    <x v="152"/>
    <x v="1409"/>
    <x v="0"/>
    <s v="US"/>
    <s v="USD"/>
    <n v="1480568340"/>
    <n v="1477996325"/>
    <b v="1"/>
    <n v="379"/>
    <b v="1"/>
    <x v="30"/>
    <n v="136.21680000000001"/>
    <n v="449.26385224274406"/>
    <x v="2"/>
    <x v="30"/>
    <x v="2039"/>
    <x v="2038"/>
  </r>
  <r>
    <n v="2040"/>
    <s v="Programmable Capacitor"/>
    <s v="4.29 Billion+ Capacitor Combinations._x000a_No Coding Required."/>
    <x v="9"/>
    <x v="1410"/>
    <x v="0"/>
    <s v="US"/>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x v="196"/>
    <x v="1411"/>
    <x v="0"/>
    <s v="US"/>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x v="3"/>
    <x v="1412"/>
    <x v="0"/>
    <s v="US"/>
    <s v="USD"/>
    <n v="1453481974"/>
    <n v="1448297974"/>
    <b v="0"/>
    <n v="140"/>
    <b v="1"/>
    <x v="30"/>
    <n v="123.53"/>
    <n v="88.23571428571428"/>
    <x v="2"/>
    <x v="30"/>
    <x v="2042"/>
    <x v="2041"/>
  </r>
  <r>
    <n v="2043"/>
    <s v="PS-1A Adjustable Miniature Switch Mode DC-DC Power Supply"/>
    <s v="PS-1A is an adjustable switch mode DC-DC power supply. It is highly compact, breadboard friendly and requires no external components."/>
    <x v="315"/>
    <x v="1413"/>
    <x v="0"/>
    <s v="US"/>
    <s v="USD"/>
    <n v="1481432340"/>
    <n v="1476764077"/>
    <b v="0"/>
    <n v="193"/>
    <b v="1"/>
    <x v="30"/>
    <n v="506.20938628158842"/>
    <n v="36.326424870466319"/>
    <x v="2"/>
    <x v="30"/>
    <x v="2043"/>
    <x v="2042"/>
  </r>
  <r>
    <n v="2044"/>
    <s v="PiSoC: Learn to Create"/>
    <s v="The PiSoC is an open source development platform which gives each person a unique opportunity to create, regardless of skill level."/>
    <x v="36"/>
    <x v="1414"/>
    <x v="0"/>
    <s v="US"/>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x v="244"/>
    <x v="1415"/>
    <x v="0"/>
    <s v="US"/>
    <s v="USD"/>
    <n v="1341799647"/>
    <n v="1339207647"/>
    <b v="0"/>
    <n v="263"/>
    <b v="1"/>
    <x v="30"/>
    <n v="819.18387755102037"/>
    <n v="152.62361216730039"/>
    <x v="2"/>
    <x v="30"/>
    <x v="2045"/>
    <x v="2044"/>
  </r>
  <r>
    <n v="2046"/>
    <s v="CoAction Hero: 32-bit Open-Source ARM Cortex-M3 Board"/>
    <s v="CoAction Hero: a powerful proto-board with a 120Mhz processor, 1MB filesystem, and built-in OS for tinkerers and engineers alike."/>
    <x v="3"/>
    <x v="1416"/>
    <x v="0"/>
    <s v="US"/>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x v="316"/>
    <x v="1417"/>
    <x v="0"/>
    <s v="AU"/>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x v="94"/>
    <x v="1418"/>
    <x v="0"/>
    <s v="US"/>
    <s v="USD"/>
    <n v="1369323491"/>
    <n v="1366731491"/>
    <b v="0"/>
    <n v="1373"/>
    <b v="1"/>
    <x v="30"/>
    <n v="148.33229411764705"/>
    <n v="91.82989803350327"/>
    <x v="2"/>
    <x v="30"/>
    <x v="2048"/>
    <x v="2047"/>
  </r>
  <r>
    <n v="2049"/>
    <s v="LOCK8 - the World's First Smart Bike Lock"/>
    <s v="Keyless. Alarm secured. GPS tracking."/>
    <x v="63"/>
    <x v="1419"/>
    <x v="0"/>
    <s v="GB"/>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x v="3"/>
    <x v="1420"/>
    <x v="0"/>
    <s v="US"/>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x v="6"/>
    <x v="1421"/>
    <x v="0"/>
    <s v="US"/>
    <s v="USD"/>
    <n v="1388017937"/>
    <n v="1385425937"/>
    <b v="0"/>
    <n v="242"/>
    <b v="1"/>
    <x v="30"/>
    <n v="130.36250000000001"/>
    <n v="43.095041322314053"/>
    <x v="2"/>
    <x v="30"/>
    <x v="2051"/>
    <x v="2050"/>
  </r>
  <r>
    <n v="2052"/>
    <s v="The World's Lightest &amp; Smartest E-Scooter  - ZAR"/>
    <s v="The World's Lightest &amp; Smartest E-Scooter: cool, small, portable, and can be easily folded into a backpack and bring it anywhere"/>
    <x v="63"/>
    <x v="1422"/>
    <x v="0"/>
    <s v="US"/>
    <s v="USD"/>
    <n v="1455933653"/>
    <n v="1452045653"/>
    <b v="0"/>
    <n v="541"/>
    <b v="1"/>
    <x v="30"/>
    <n v="353.048"/>
    <n v="326.29205175600737"/>
    <x v="2"/>
    <x v="30"/>
    <x v="2052"/>
    <x v="2051"/>
  </r>
  <r>
    <n v="2053"/>
    <s v="stockplop - the most advanced external hard drive enclosure"/>
    <s v="Â· Exchange multiple hard drives (SSDs or HDDs) Â· Slick design Â· Highest data transfer rates Â· Robust (anodized aluminum)"/>
    <x v="10"/>
    <x v="766"/>
    <x v="0"/>
    <s v="US"/>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x v="19"/>
    <x v="1423"/>
    <x v="0"/>
    <s v="GB"/>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x v="12"/>
    <x v="1424"/>
    <x v="0"/>
    <s v="US"/>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x v="63"/>
    <x v="1425"/>
    <x v="0"/>
    <s v="US"/>
    <s v="USD"/>
    <n v="1366222542"/>
    <n v="1363630542"/>
    <b v="0"/>
    <n v="554"/>
    <b v="1"/>
    <x v="30"/>
    <n v="153.452"/>
    <n v="138.49458483754512"/>
    <x v="2"/>
    <x v="30"/>
    <x v="2056"/>
    <x v="2055"/>
  </r>
  <r>
    <n v="2057"/>
    <s v="CableKnife - The World's best cable insulation stripper"/>
    <s v="CableKnife is the best solution for removing insulation from cables for the purpose of maximising the scrap metal value by up to 350%"/>
    <x v="36"/>
    <x v="1426"/>
    <x v="0"/>
    <s v="GB"/>
    <s v="GBP"/>
    <n v="1456487532"/>
    <n v="1453895532"/>
    <b v="0"/>
    <n v="666"/>
    <b v="1"/>
    <x v="30"/>
    <n v="202.23220000000001"/>
    <n v="45.547792792792798"/>
    <x v="2"/>
    <x v="30"/>
    <x v="2057"/>
    <x v="2056"/>
  </r>
  <r>
    <n v="2058"/>
    <s v="Raspberry Pi Debug Clip"/>
    <s v="Making using the serial terminal on the Raspberry Pi as easy as Pi!"/>
    <x v="317"/>
    <x v="1427"/>
    <x v="0"/>
    <s v="GB"/>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x v="11"/>
    <x v="1428"/>
    <x v="0"/>
    <s v="US"/>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x v="31"/>
    <x v="1429"/>
    <x v="0"/>
    <s v="US"/>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x v="10"/>
    <x v="1430"/>
    <x v="0"/>
    <s v="US"/>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x v="57"/>
    <x v="1431"/>
    <x v="0"/>
    <s v="DK"/>
    <s v="DKK"/>
    <n v="1458807098"/>
    <n v="1456218698"/>
    <b v="0"/>
    <n v="203"/>
    <b v="1"/>
    <x v="30"/>
    <n v="114.97699999999999"/>
    <n v="566.38916256157631"/>
    <x v="2"/>
    <x v="30"/>
    <x v="2062"/>
    <x v="2061"/>
  </r>
  <r>
    <n v="2063"/>
    <s v="Up to 4 axis Beaglebone black based CNC control"/>
    <s v="Build a professional grade Linux CNC control with Beaglebone black and our CNC cape."/>
    <x v="23"/>
    <x v="1432"/>
    <x v="0"/>
    <s v="DE"/>
    <s v="EUR"/>
    <n v="1463333701"/>
    <n v="1460482501"/>
    <b v="0"/>
    <n v="49"/>
    <b v="1"/>
    <x v="30"/>
    <n v="148.04999999999998"/>
    <n v="120.85714285714286"/>
    <x v="2"/>
    <x v="30"/>
    <x v="2063"/>
    <x v="2062"/>
  </r>
  <r>
    <n v="2064"/>
    <s v="Lightpack â€” ambient backlight for your displays"/>
    <s v="Open-source content-driven lighting system you can use with TV or PC, Mac, HTPC displays in movies, games and daily work"/>
    <x v="318"/>
    <x v="1433"/>
    <x v="0"/>
    <s v="US"/>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x v="79"/>
    <x v="1434"/>
    <x v="0"/>
    <s v="GB"/>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x v="13"/>
    <x v="1435"/>
    <x v="0"/>
    <s v="US"/>
    <s v="USD"/>
    <n v="1408818683"/>
    <n v="1406226683"/>
    <b v="0"/>
    <n v="65"/>
    <b v="1"/>
    <x v="30"/>
    <n v="218.6"/>
    <n v="67.261538461538464"/>
    <x v="2"/>
    <x v="30"/>
    <x v="2066"/>
    <x v="2065"/>
  </r>
  <r>
    <n v="2067"/>
    <s v="Luminite (LED lighting)"/>
    <s v="The next generation of premium quality LED lighting. Extreme power efficiency in a small package."/>
    <x v="319"/>
    <x v="1436"/>
    <x v="0"/>
    <s v="GB"/>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x v="31"/>
    <x v="1437"/>
    <x v="0"/>
    <s v="US"/>
    <s v="USD"/>
    <n v="1476994315"/>
    <n v="1474402315"/>
    <b v="0"/>
    <n v="76"/>
    <b v="1"/>
    <x v="30"/>
    <n v="105.22388000000001"/>
    <n v="346.13118421052633"/>
    <x v="2"/>
    <x v="30"/>
    <x v="2068"/>
    <x v="2067"/>
  </r>
  <r>
    <n v="2069"/>
    <s v="RaceCapture and Podium: Race it. Share it. Prove it."/>
    <s v="RaceCapture brings motorsports to the connected car: Share track days, autocross, drift and drag racing with your friends in real time!"/>
    <x v="63"/>
    <x v="1438"/>
    <x v="0"/>
    <s v="US"/>
    <s v="USD"/>
    <n v="1451776791"/>
    <n v="1449098391"/>
    <b v="0"/>
    <n v="263"/>
    <b v="1"/>
    <x v="30"/>
    <n v="128.40666000000002"/>
    <n v="244.11912547528519"/>
    <x v="2"/>
    <x v="30"/>
    <x v="2069"/>
    <x v="2068"/>
  </r>
  <r>
    <n v="2070"/>
    <s v="DAN Cases A4-SFX - The World's Smallest Gaming Tower Case"/>
    <s v="The A4-SFX is a project with the goal of creating the smallest case possible while still using high-end standardized components."/>
    <x v="152"/>
    <x v="1439"/>
    <x v="0"/>
    <s v="DE"/>
    <s v="EUR"/>
    <n v="1467128723"/>
    <n v="1464536723"/>
    <b v="0"/>
    <n v="1530"/>
    <b v="1"/>
    <x v="30"/>
    <n v="317.3272"/>
    <n v="259.25424836601309"/>
    <x v="2"/>
    <x v="30"/>
    <x v="2070"/>
    <x v="2069"/>
  </r>
  <r>
    <n v="2071"/>
    <s v="easyFeed Automatic Pet Feeder w/ Webcam and Amazon Delivery"/>
    <s v="Includes Wifi Camera for video chat, Amazon delivery, pet health analyzer, weight control, diet transition planning, and more."/>
    <x v="22"/>
    <x v="1440"/>
    <x v="0"/>
    <s v="US"/>
    <s v="USD"/>
    <n v="1475390484"/>
    <n v="1471502484"/>
    <b v="0"/>
    <n v="278"/>
    <b v="1"/>
    <x v="30"/>
    <n v="280.73"/>
    <n v="201.96402877697841"/>
    <x v="2"/>
    <x v="30"/>
    <x v="2071"/>
    <x v="2070"/>
  </r>
  <r>
    <n v="2072"/>
    <s v="Hercules PalmTop-Palm Size Mobile PC of Invincible Resources"/>
    <s v="The Most Portable Windows 10 PC Less than 0.3 lb with Updated Resources-Cherry Trail CPU, 4G RAM, ~128G Storage, wifi ac, USB 3.0, HDMI"/>
    <x v="320"/>
    <x v="1441"/>
    <x v="0"/>
    <s v="US"/>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x v="57"/>
    <x v="1442"/>
    <x v="0"/>
    <s v="US"/>
    <s v="USD"/>
    <n v="1431100918"/>
    <n v="1427212918"/>
    <b v="0"/>
    <n v="470"/>
    <b v="1"/>
    <x v="30"/>
    <n v="152.60429999999999"/>
    <n v="324.69"/>
    <x v="2"/>
    <x v="30"/>
    <x v="2073"/>
    <x v="2072"/>
  </r>
  <r>
    <n v="2074"/>
    <s v="Advanced Simulation Products - PC Gaming Controllers"/>
    <s v="Creating PC gaming controllers to bring your gaming experience to a new level."/>
    <x v="20"/>
    <x v="1443"/>
    <x v="0"/>
    <s v="US"/>
    <s v="USD"/>
    <n v="1462564182"/>
    <n v="1459972182"/>
    <b v="0"/>
    <n v="3"/>
    <b v="1"/>
    <x v="30"/>
    <n v="102.49999999999999"/>
    <n v="205"/>
    <x v="2"/>
    <x v="30"/>
    <x v="2074"/>
    <x v="2073"/>
  </r>
  <r>
    <n v="2075"/>
    <s v="The Practical Meter: Know your power!"/>
    <s v="The Practical Meter helps you charge your phone faster by solving a problem millions of people experience."/>
    <x v="204"/>
    <x v="1444"/>
    <x v="0"/>
    <s v="US"/>
    <s v="USD"/>
    <n v="1374769288"/>
    <n v="1372177288"/>
    <b v="0"/>
    <n v="8200"/>
    <b v="1"/>
    <x v="30"/>
    <n v="1678.3738373837384"/>
    <n v="20.465926829268295"/>
    <x v="2"/>
    <x v="30"/>
    <x v="2075"/>
    <x v="2074"/>
  </r>
  <r>
    <n v="2076"/>
    <s v="Earin - The Worlds Smallest Wireless Earbuds"/>
    <s v="Wireless earbuds filled with sound, yet so small they are almost invisible!"/>
    <x v="321"/>
    <x v="1445"/>
    <x v="0"/>
    <s v="GB"/>
    <s v="GBP"/>
    <n v="1406149689"/>
    <n v="1402693689"/>
    <b v="0"/>
    <n v="8359"/>
    <b v="1"/>
    <x v="30"/>
    <n v="543.349156424581"/>
    <n v="116.35303146309367"/>
    <x v="2"/>
    <x v="30"/>
    <x v="2076"/>
    <x v="2075"/>
  </r>
  <r>
    <n v="2077"/>
    <s v="4SeTVâ„¢ - Watch 4 TV Channels on Any Screen At Once"/>
    <s v="A Whole New Way to Get TV: Watch four live TV channels at once on your tablet, smartphone, or big screen TV!"/>
    <x v="63"/>
    <x v="1446"/>
    <x v="0"/>
    <s v="US"/>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x v="22"/>
    <x v="1447"/>
    <x v="0"/>
    <s v="ES"/>
    <s v="EUR"/>
    <n v="1482085857"/>
    <n v="1479493857"/>
    <b v="0"/>
    <n v="48"/>
    <b v="1"/>
    <x v="30"/>
    <n v="131.20499999999998"/>
    <n v="546.6875"/>
    <x v="2"/>
    <x v="30"/>
    <x v="2078"/>
    <x v="2077"/>
  </r>
  <r>
    <n v="2079"/>
    <s v="Pi PoE Switch HAT - power over Ethernet for Raspberry Pi"/>
    <s v="A power over Ethernet (PoE) add on board (HAT) for your Raspberry Pi with power management. Reduce the clutter of cables with Pi PoE!"/>
    <x v="3"/>
    <x v="1448"/>
    <x v="0"/>
    <s v="GB"/>
    <s v="GBP"/>
    <n v="1435258800"/>
    <n v="1432659793"/>
    <b v="0"/>
    <n v="607"/>
    <b v="1"/>
    <x v="30"/>
    <n v="288.17"/>
    <n v="47.474464579901152"/>
    <x v="2"/>
    <x v="30"/>
    <x v="2079"/>
    <x v="2078"/>
  </r>
  <r>
    <n v="2080"/>
    <s v="Tinker Tie Beta - Programmable RGB LED Bow Tie!"/>
    <s v="Tinker Tie is a fully programmable, hackable Arduino-compatible RGB LED bow tie that can last over 20 hours on a single charge!"/>
    <x v="28"/>
    <x v="1449"/>
    <x v="0"/>
    <s v="US"/>
    <s v="USD"/>
    <n v="1447286300"/>
    <n v="1444690700"/>
    <b v="0"/>
    <n v="50"/>
    <b v="1"/>
    <x v="30"/>
    <n v="507.8"/>
    <n v="101.56"/>
    <x v="2"/>
    <x v="30"/>
    <x v="2080"/>
    <x v="2079"/>
  </r>
  <r>
    <n v="2081"/>
    <s v="Our Vintage Film: Summer Tour Kickstarter"/>
    <s v="Embarking on a Summer Tour to spread their message of cherishing your unforgettable memories through nostalgic rock music."/>
    <x v="8"/>
    <x v="1450"/>
    <x v="0"/>
    <s v="US"/>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x v="15"/>
    <x v="1451"/>
    <x v="0"/>
    <s v="US"/>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x v="47"/>
    <x v="447"/>
    <x v="0"/>
    <s v="US"/>
    <s v="USD"/>
    <n v="1338830395"/>
    <n v="1336238395"/>
    <b v="0"/>
    <n v="25"/>
    <b v="1"/>
    <x v="14"/>
    <n v="113.33333333333333"/>
    <n v="34"/>
    <x v="4"/>
    <x v="14"/>
    <x v="2083"/>
    <x v="2082"/>
  </r>
  <r>
    <n v="2084"/>
    <s v="Project: Ballerina Black UK Tour"/>
    <s v="Los Angeles based Ballerina Black are on their way to tour the UK in May. Join our club &amp; help make it happen."/>
    <x v="9"/>
    <x v="1452"/>
    <x v="0"/>
    <s v="US"/>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x v="12"/>
    <x v="1453"/>
    <x v="0"/>
    <s v="US"/>
    <s v="USD"/>
    <n v="1342382587"/>
    <n v="1339790587"/>
    <b v="0"/>
    <n v="83"/>
    <b v="1"/>
    <x v="14"/>
    <n v="123.53333333333335"/>
    <n v="89.301204819277103"/>
    <x v="4"/>
    <x v="14"/>
    <x v="2085"/>
    <x v="2084"/>
  </r>
  <r>
    <n v="2086"/>
    <s v="Adam Sullivan - Recording 4 New EPs for 2012!"/>
    <s v="I am in the process of completing 4 new EPs to be released in Winter, Spring, Summer, and Fall of 2012."/>
    <x v="23"/>
    <x v="1454"/>
    <x v="0"/>
    <s v="US"/>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x v="15"/>
    <x v="1455"/>
    <x v="0"/>
    <s v="US"/>
    <s v="USD"/>
    <n v="1315457658"/>
    <n v="1312865658"/>
    <b v="0"/>
    <n v="25"/>
    <b v="1"/>
    <x v="14"/>
    <n v="103.53333333333335"/>
    <n v="62.12"/>
    <x v="4"/>
    <x v="14"/>
    <x v="2087"/>
    <x v="2086"/>
  </r>
  <r>
    <n v="2088"/>
    <s v="Chris Dorman - Sita worldwide"/>
    <s v="Indie Folk musician, Chris Dorman is releasing his second full length album.  Let's release this record worldwide - grassroots style!"/>
    <x v="9"/>
    <x v="1456"/>
    <x v="0"/>
    <s v="US"/>
    <s v="USD"/>
    <n v="1284177540"/>
    <n v="1281028152"/>
    <b v="0"/>
    <n v="75"/>
    <b v="1"/>
    <x v="14"/>
    <n v="115.51066666666668"/>
    <n v="46.204266666666669"/>
    <x v="4"/>
    <x v="14"/>
    <x v="2088"/>
    <x v="2087"/>
  </r>
  <r>
    <n v="2089"/>
    <s v="Little Moses EP"/>
    <s v="Little Moses is trying to record their first EP, and we can't do it without your help!"/>
    <x v="30"/>
    <x v="1457"/>
    <x v="0"/>
    <s v="US"/>
    <s v="USD"/>
    <n v="1375408194"/>
    <n v="1372384194"/>
    <b v="0"/>
    <n v="62"/>
    <b v="1"/>
    <x v="14"/>
    <n v="120.4004"/>
    <n v="48.54854838709678"/>
    <x v="4"/>
    <x v="14"/>
    <x v="2089"/>
    <x v="2088"/>
  </r>
  <r>
    <n v="2090"/>
    <s v="Insect Surfers 2013 Release !"/>
    <s v="Insect Surfers, Planet Earth's Longest-Running Modern Surf Band, come twanging back into 2013 with a new surfadelic musical release!"/>
    <x v="6"/>
    <x v="1458"/>
    <x v="0"/>
    <s v="US"/>
    <s v="USD"/>
    <n v="1361696955"/>
    <n v="1359104955"/>
    <b v="0"/>
    <n v="160"/>
    <b v="1"/>
    <x v="14"/>
    <n v="115.040375"/>
    <n v="57.520187499999999"/>
    <x v="4"/>
    <x v="14"/>
    <x v="2090"/>
    <x v="2089"/>
  </r>
  <r>
    <n v="2091"/>
    <s v="Tiffany Alvord's First Album of Original Songs"/>
    <s v="I'm an 18-year old singer/songwriter from California. I'd love your support to get my album of original songs professionally recorded."/>
    <x v="102"/>
    <x v="1459"/>
    <x v="0"/>
    <s v="US"/>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x v="12"/>
    <x v="1460"/>
    <x v="0"/>
    <s v="US"/>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x v="15"/>
    <x v="1461"/>
    <x v="0"/>
    <s v="US"/>
    <s v="USD"/>
    <n v="1356211832"/>
    <n v="1351024232"/>
    <b v="0"/>
    <n v="23"/>
    <b v="1"/>
    <x v="14"/>
    <n v="102.46666666666667"/>
    <n v="66.826086956521735"/>
    <x v="4"/>
    <x v="14"/>
    <x v="2093"/>
    <x v="2092"/>
  </r>
  <r>
    <n v="2094"/>
    <s v="Seashell Radio: Slick Machine album and US tour!"/>
    <s v="We've got a new record, Slick Machine._x000a_We want to release it and tour the US to support it, but we need your help to make it happen."/>
    <x v="8"/>
    <x v="1462"/>
    <x v="0"/>
    <s v="US"/>
    <s v="USD"/>
    <n v="1330916400"/>
    <n v="1327969730"/>
    <b v="0"/>
    <n v="72"/>
    <b v="1"/>
    <x v="14"/>
    <n v="120.54285714285714"/>
    <n v="58.597222222222221"/>
    <x v="4"/>
    <x v="14"/>
    <x v="2094"/>
    <x v="2093"/>
  </r>
  <r>
    <n v="2095"/>
    <s v="&quot; Prodigal Daughter&quot; Recording Project"/>
    <s v="This CD celebrates a journey beginning with the death of a father and culminating with the joyous victory expressed in music!"/>
    <x v="30"/>
    <x v="911"/>
    <x v="0"/>
    <s v="US"/>
    <s v="USD"/>
    <n v="1317576973"/>
    <n v="1312392973"/>
    <b v="0"/>
    <n v="22"/>
    <b v="1"/>
    <x v="14"/>
    <n v="100"/>
    <n v="113.63636363636364"/>
    <x v="4"/>
    <x v="14"/>
    <x v="2095"/>
    <x v="2094"/>
  </r>
  <r>
    <n v="2096"/>
    <s v="GBS Detroit Presents Shone Nuisance"/>
    <s v="Shone Nuisance is heading to GBS Detroit on Friday, October 26th to record and film their GBS Detroit EP and video."/>
    <x v="20"/>
    <x v="904"/>
    <x v="0"/>
    <s v="US"/>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x v="9"/>
    <x v="142"/>
    <x v="0"/>
    <s v="US"/>
    <s v="USD"/>
    <n v="1322751735"/>
    <n v="1317564135"/>
    <b v="0"/>
    <n v="38"/>
    <b v="1"/>
    <x v="14"/>
    <n v="100"/>
    <n v="78.94736842105263"/>
    <x v="4"/>
    <x v="14"/>
    <x v="2097"/>
    <x v="2096"/>
  </r>
  <r>
    <n v="2098"/>
    <s v="The Christopher Battles EP"/>
    <s v="The Christopher Battles EP Project will fund professional recording, publicity, and release for this original singer-songwriter."/>
    <x v="12"/>
    <x v="1463"/>
    <x v="0"/>
    <s v="US"/>
    <s v="USD"/>
    <n v="1331174635"/>
    <n v="1328582635"/>
    <b v="0"/>
    <n v="32"/>
    <b v="1"/>
    <x v="14"/>
    <n v="100.33333333333334"/>
    <n v="188.125"/>
    <x v="4"/>
    <x v="14"/>
    <x v="2098"/>
    <x v="2097"/>
  </r>
  <r>
    <n v="2099"/>
    <s v="Roosevelt Died."/>
    <s v="Our tour van died, we need help!"/>
    <x v="9"/>
    <x v="1464"/>
    <x v="0"/>
    <s v="US"/>
    <s v="USD"/>
    <n v="1435808400"/>
    <n v="1434650084"/>
    <b v="0"/>
    <n v="63"/>
    <b v="1"/>
    <x v="14"/>
    <n v="132.36666666666667"/>
    <n v="63.031746031746032"/>
    <x v="4"/>
    <x v="14"/>
    <x v="2099"/>
    <x v="2098"/>
  </r>
  <r>
    <n v="2100"/>
    <s v="GBS Detroit Presents The Skylit Letter"/>
    <s v="The Skylit Letter is heading to Groovebox Studios in Detroit on Friday, June 29th to record and film a live GBS Detroit video and EP."/>
    <x v="20"/>
    <x v="1465"/>
    <x v="0"/>
    <s v="US"/>
    <s v="USD"/>
    <n v="1341028740"/>
    <n v="1339704141"/>
    <b v="0"/>
    <n v="27"/>
    <b v="1"/>
    <x v="14"/>
    <n v="136.66666666666666"/>
    <n v="30.37037037037037"/>
    <x v="4"/>
    <x v="14"/>
    <x v="2100"/>
    <x v="2099"/>
  </r>
  <r>
    <n v="2101"/>
    <s v="The World War I's &quot;The Bite And The Boogie&quot;"/>
    <s v="Hey everyone, we are back with our first full length release, &quot;The Bite And The Boogie&quot; and we need your help to get it printed!"/>
    <x v="13"/>
    <x v="1466"/>
    <x v="0"/>
    <s v="US"/>
    <s v="USD"/>
    <n v="1329104114"/>
    <n v="1323920114"/>
    <b v="0"/>
    <n v="44"/>
    <b v="1"/>
    <x v="14"/>
    <n v="113.25"/>
    <n v="51.477272727272727"/>
    <x v="4"/>
    <x v="14"/>
    <x v="2101"/>
    <x v="2100"/>
  </r>
  <r>
    <n v="2102"/>
    <s v="The Guru releases &quot;Native Sun&quot;"/>
    <s v="The Guru is basement parties, lake swimming, a smile shared between reunited friends, and the doe-eyed innocence of youth."/>
    <x v="28"/>
    <x v="1467"/>
    <x v="0"/>
    <s v="US"/>
    <s v="USD"/>
    <n v="1304628648"/>
    <n v="1302036648"/>
    <b v="0"/>
    <n v="38"/>
    <b v="1"/>
    <x v="14"/>
    <n v="136"/>
    <n v="35.789473684210527"/>
    <x v="4"/>
    <x v="14"/>
    <x v="2102"/>
    <x v="2101"/>
  </r>
  <r>
    <n v="2103"/>
    <s v="Matthew Moon's New Album"/>
    <s v="Indie rocker, Matthew Moon, has something to share with you..."/>
    <x v="198"/>
    <x v="1468"/>
    <x v="0"/>
    <s v="US"/>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x v="134"/>
    <x v="1469"/>
    <x v="0"/>
    <s v="US"/>
    <s v="USD"/>
    <n v="1369958400"/>
    <n v="1367286434"/>
    <b v="0"/>
    <n v="37"/>
    <b v="1"/>
    <x v="14"/>
    <n v="129.5"/>
    <n v="28"/>
    <x v="4"/>
    <x v="14"/>
    <x v="2104"/>
    <x v="2103"/>
  </r>
  <r>
    <n v="2105"/>
    <s v="Layla The Wolf Debut E.P. &quot;Sugar&quot;"/>
    <s v="Help Layla the Wolf fund the printing and releasing of our first E.P. Release called &quot;Sugar&quot;."/>
    <x v="13"/>
    <x v="1470"/>
    <x v="0"/>
    <s v="US"/>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x v="41"/>
    <x v="1229"/>
    <x v="0"/>
    <s v="US"/>
    <s v="USD"/>
    <n v="1359176974"/>
    <n v="1356584974"/>
    <b v="0"/>
    <n v="44"/>
    <b v="1"/>
    <x v="14"/>
    <n v="107.04545454545456"/>
    <n v="53.522727272727273"/>
    <x v="4"/>
    <x v="14"/>
    <x v="2106"/>
    <x v="2105"/>
  </r>
  <r>
    <n v="2107"/>
    <s v="ACKER Studio Album and Vinyl Pressing"/>
    <s v="ACKER, an instrumental noise-rock band from Central Illinois, is raising funds to record a new album and release it on vinyl."/>
    <x v="13"/>
    <x v="1471"/>
    <x v="0"/>
    <s v="US"/>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x v="194"/>
    <x v="1472"/>
    <x v="0"/>
    <s v="US"/>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x v="23"/>
    <x v="1473"/>
    <x v="0"/>
    <s v="US"/>
    <s v="USD"/>
    <n v="1436115617"/>
    <n v="1433523617"/>
    <b v="0"/>
    <n v="40"/>
    <b v="1"/>
    <x v="14"/>
    <n v="106.52500000000001"/>
    <n v="106.52500000000001"/>
    <x v="4"/>
    <x v="14"/>
    <x v="2109"/>
    <x v="2108"/>
  </r>
  <r>
    <n v="2110"/>
    <s v="&quot;Vision&quot; - New Album - Brent Brown"/>
    <s v="Brent Brown's breakout new album! Requires help from the record label... You!"/>
    <x v="13"/>
    <x v="1474"/>
    <x v="0"/>
    <s v="US"/>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x v="13"/>
    <x v="167"/>
    <x v="0"/>
    <s v="US"/>
    <s v="USD"/>
    <n v="1313370000"/>
    <n v="1307594625"/>
    <b v="0"/>
    <n v="39"/>
    <b v="1"/>
    <x v="14"/>
    <n v="106.5"/>
    <n v="54.615384615384613"/>
    <x v="4"/>
    <x v="14"/>
    <x v="2111"/>
    <x v="2110"/>
  </r>
  <r>
    <n v="2112"/>
    <s v="BBB Kickstarter Two"/>
    <s v="BBB is going back into the studio to record and release &quot;Felix From Canada&quot; by popular demand.  We need your help!"/>
    <x v="43"/>
    <x v="452"/>
    <x v="0"/>
    <s v="US"/>
    <s v="USD"/>
    <n v="1366064193"/>
    <n v="1364854593"/>
    <b v="0"/>
    <n v="11"/>
    <b v="1"/>
    <x v="14"/>
    <n v="100"/>
    <n v="27.272727272727273"/>
    <x v="4"/>
    <x v="14"/>
    <x v="2112"/>
    <x v="2111"/>
  </r>
  <r>
    <n v="2113"/>
    <s v="Summer Underground // Honeycomb LP"/>
    <s v="Help us fund our second full-length album Honeycomb!"/>
    <x v="39"/>
    <x v="1475"/>
    <x v="0"/>
    <s v="US"/>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x v="10"/>
    <x v="1476"/>
    <x v="0"/>
    <s v="US"/>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x v="15"/>
    <x v="1477"/>
    <x v="0"/>
    <s v="US"/>
    <s v="USD"/>
    <n v="1298167001"/>
    <n v="1295575001"/>
    <b v="0"/>
    <n v="36"/>
    <b v="1"/>
    <x v="14"/>
    <n v="225.66666666666669"/>
    <n v="94.027777777777771"/>
    <x v="4"/>
    <x v="14"/>
    <x v="2115"/>
    <x v="2114"/>
  </r>
  <r>
    <n v="2116"/>
    <s v="Launch Bitch's new project BEACH: violin indie-electro rock"/>
    <s v="Launch Bitch's new project, BEACH.  Get a limited edition cassette EP, be on a song, or drive away in Bitch's tour bus/RV."/>
    <x v="240"/>
    <x v="1478"/>
    <x v="0"/>
    <s v="US"/>
    <s v="USD"/>
    <n v="1349203203"/>
    <n v="1345056003"/>
    <b v="0"/>
    <n v="92"/>
    <b v="1"/>
    <x v="14"/>
    <n v="100.90416666666667"/>
    <n v="526.45652173913038"/>
    <x v="4"/>
    <x v="14"/>
    <x v="2116"/>
    <x v="2115"/>
  </r>
  <r>
    <n v="2117"/>
    <s v="You Said It Would Go Down Like This"/>
    <s v="Our next album is being mastered and we want your help to release it by putting your name down for a pre-sale copy and awesome merch!"/>
    <x v="38"/>
    <x v="1479"/>
    <x v="0"/>
    <s v="US"/>
    <s v="USD"/>
    <n v="1445921940"/>
    <n v="1444699549"/>
    <b v="0"/>
    <n v="35"/>
    <b v="1"/>
    <x v="14"/>
    <n v="147.75"/>
    <n v="50.657142857142858"/>
    <x v="4"/>
    <x v="14"/>
    <x v="2117"/>
    <x v="2116"/>
  </r>
  <r>
    <n v="2118"/>
    <s v="PORCHES. vs. THE U.S.A."/>
    <s v="PORCHES.  and Documentarians tour from New York to San Francisco and back."/>
    <x v="28"/>
    <x v="1480"/>
    <x v="0"/>
    <s v="US"/>
    <s v="USD"/>
    <n v="1311538136"/>
    <n v="1308946136"/>
    <b v="0"/>
    <n v="17"/>
    <b v="1"/>
    <x v="14"/>
    <n v="134.61099999999999"/>
    <n v="79.182941176470578"/>
    <x v="4"/>
    <x v="14"/>
    <x v="2118"/>
    <x v="2117"/>
  </r>
  <r>
    <n v="2119"/>
    <s v="Big Long Now's Debut Album"/>
    <s v="big long now is recording our debut album and we are looking for help mastering and pressing it to vinyl"/>
    <x v="13"/>
    <x v="1132"/>
    <x v="0"/>
    <s v="US"/>
    <s v="USD"/>
    <n v="1345086445"/>
    <n v="1342494445"/>
    <b v="0"/>
    <n v="22"/>
    <b v="1"/>
    <x v="14"/>
    <n v="100.75"/>
    <n v="91.590909090909093"/>
    <x v="4"/>
    <x v="14"/>
    <x v="2119"/>
    <x v="2118"/>
  </r>
  <r>
    <n v="2120"/>
    <s v="Hearty Har Full Length Album"/>
    <s v="&lt;3_x000a_Coming in from outer space. Help Hearty Har record their 1st album!!"/>
    <x v="6"/>
    <x v="1481"/>
    <x v="0"/>
    <s v="US"/>
    <s v="USD"/>
    <n v="1388617736"/>
    <n v="1384384136"/>
    <b v="0"/>
    <n v="69"/>
    <b v="1"/>
    <x v="14"/>
    <n v="100.880375"/>
    <n v="116.96275362318841"/>
    <x v="4"/>
    <x v="14"/>
    <x v="2120"/>
    <x v="2119"/>
  </r>
  <r>
    <n v="2121"/>
    <s v="Legend of Decay"/>
    <s v="Join us on an epic journey to discover a millennia old secret which will change the world forever."/>
    <x v="63"/>
    <x v="1482"/>
    <x v="2"/>
    <s v="CH"/>
    <s v="CHF"/>
    <n v="1484156948"/>
    <n v="1481564948"/>
    <b v="0"/>
    <n v="10"/>
    <b v="0"/>
    <x v="17"/>
    <n v="0.56800000000000006"/>
    <n v="28.4"/>
    <x v="6"/>
    <x v="17"/>
    <x v="2121"/>
    <x v="2120"/>
  </r>
  <r>
    <n v="2122"/>
    <s v="CapitÃ¡n Kalani y el sindicato robÃ³tico"/>
    <s v="Captain Kalani it's a retro game full of nostalgia for the old gamers but interesting for the new ones"/>
    <x v="58"/>
    <x v="622"/>
    <x v="2"/>
    <s v="MX"/>
    <s v="MXN"/>
    <n v="1483773169"/>
    <n v="1481181169"/>
    <b v="0"/>
    <n v="3"/>
    <b v="0"/>
    <x v="17"/>
    <n v="0.38750000000000001"/>
    <n v="103.33333333333333"/>
    <x v="6"/>
    <x v="17"/>
    <x v="2122"/>
    <x v="2121"/>
  </r>
  <r>
    <n v="2123"/>
    <s v="3D Art for &quot;Extreme Hugtime Simulation Challenge&quot;"/>
    <s v="Indie developer boredom's products' Xbox 360 game about a Japanese-inspired hug-themed game show needs funding for animation and environmental models."/>
    <x v="2"/>
    <x v="155"/>
    <x v="2"/>
    <s v="US"/>
    <s v="USD"/>
    <n v="1268636340"/>
    <n v="1263982307"/>
    <b v="0"/>
    <n v="5"/>
    <b v="0"/>
    <x v="17"/>
    <n v="10"/>
    <n v="10"/>
    <x v="6"/>
    <x v="17"/>
    <x v="2123"/>
    <x v="2122"/>
  </r>
  <r>
    <n v="2124"/>
    <s v="AZAMAR"/>
    <s v="AZAMAR is a Role Playing Game world involving fantasy and high magic, based on the popular OpenD6 OGL using the Cinema6 RPG Framework."/>
    <x v="184"/>
    <x v="129"/>
    <x v="2"/>
    <s v="US"/>
    <s v="USD"/>
    <n v="1291093200"/>
    <n v="1286930435"/>
    <b v="0"/>
    <n v="5"/>
    <b v="0"/>
    <x v="17"/>
    <n v="10.454545454545453"/>
    <n v="23"/>
    <x v="6"/>
    <x v="17"/>
    <x v="2124"/>
    <x v="2123"/>
  </r>
  <r>
    <n v="2125"/>
    <s v="Becoming - A Metaphysical Game About Mental Illness"/>
    <s v="Becoming is a video game that aims to portray mental illness through a metaphysical and emotional story."/>
    <x v="127"/>
    <x v="1483"/>
    <x v="2"/>
    <s v="US"/>
    <s v="USD"/>
    <n v="1438734833"/>
    <n v="1436142833"/>
    <b v="0"/>
    <n v="27"/>
    <b v="0"/>
    <x v="17"/>
    <n v="1.4200000000000002"/>
    <n v="31.555555555555557"/>
    <x v="6"/>
    <x v="17"/>
    <x v="2125"/>
    <x v="2124"/>
  </r>
  <r>
    <n v="2126"/>
    <s v="DodgeBall Blitz"/>
    <s v="Lead your team to victory in this fast-paced, action, sports game! Use Power-ups and avoid attacks as you fight for victory!"/>
    <x v="22"/>
    <x v="115"/>
    <x v="2"/>
    <s v="US"/>
    <s v="USD"/>
    <n v="1418080887"/>
    <n v="1415488887"/>
    <b v="0"/>
    <n v="2"/>
    <b v="0"/>
    <x v="17"/>
    <n v="0.05"/>
    <n v="5"/>
    <x v="6"/>
    <x v="17"/>
    <x v="2126"/>
    <x v="2125"/>
  </r>
  <r>
    <n v="2127"/>
    <s v="Three Monkeys - Part 1: Into the Abyss"/>
    <s v="Three Monkeys is an audio adventure game for PC."/>
    <x v="89"/>
    <x v="1484"/>
    <x v="2"/>
    <s v="GB"/>
    <s v="GBP"/>
    <n v="1426158463"/>
    <n v="1423570063"/>
    <b v="0"/>
    <n v="236"/>
    <b v="0"/>
    <x v="17"/>
    <n v="28.842857142857142"/>
    <n v="34.220338983050844"/>
    <x v="6"/>
    <x v="17"/>
    <x v="2127"/>
    <x v="2126"/>
  </r>
  <r>
    <n v="2128"/>
    <s v="Makayla's Quest"/>
    <s v="The Royal Snail has misdelivered all the invitations to the Royal Ball.  It's up to Makayla to set things right in the Fairy Forest"/>
    <x v="36"/>
    <x v="379"/>
    <x v="2"/>
    <s v="CA"/>
    <s v="CAD"/>
    <n v="1411324369"/>
    <n v="1406140369"/>
    <b v="0"/>
    <n v="1"/>
    <b v="0"/>
    <x v="17"/>
    <n v="0.16666666666666669"/>
    <n v="25"/>
    <x v="6"/>
    <x v="17"/>
    <x v="2128"/>
    <x v="2127"/>
  </r>
  <r>
    <n v="2129"/>
    <s v="Pretty Kitty Fuzzy"/>
    <s v="PKF is a Cat-Tastic 2D side-scrolling shooter! Stand up to all the big meanies with the power of positivity and save the universe!"/>
    <x v="13"/>
    <x v="1369"/>
    <x v="2"/>
    <s v="US"/>
    <s v="USD"/>
    <n v="1457570100"/>
    <n v="1454978100"/>
    <b v="0"/>
    <n v="12"/>
    <b v="0"/>
    <x v="17"/>
    <n v="11.799999999999999"/>
    <n v="19.666666666666668"/>
    <x v="6"/>
    <x v="17"/>
    <x v="2129"/>
    <x v="2128"/>
  </r>
  <r>
    <n v="2130"/>
    <s v="Wondrous Adventures: A Kid's Game"/>
    <s v="You are the hero tasked to save your home from the villainous Sanword."/>
    <x v="247"/>
    <x v="1079"/>
    <x v="2"/>
    <s v="US"/>
    <s v="USD"/>
    <n v="1408154663"/>
    <n v="1405130663"/>
    <b v="0"/>
    <n v="4"/>
    <b v="0"/>
    <x v="17"/>
    <n v="0.20238095238095236"/>
    <n v="21.25"/>
    <x v="6"/>
    <x v="17"/>
    <x v="2130"/>
    <x v="2129"/>
  </r>
  <r>
    <n v="2131"/>
    <s v="Scout's Honor"/>
    <s v="From frightened girl to empowered woman, Scout's Honor is a tale about facing your fears and overcoming odds."/>
    <x v="2"/>
    <x v="379"/>
    <x v="2"/>
    <s v="US"/>
    <s v="USD"/>
    <n v="1436677091"/>
    <n v="1434085091"/>
    <b v="0"/>
    <n v="3"/>
    <b v="0"/>
    <x v="17"/>
    <n v="5"/>
    <n v="8.3333333333333339"/>
    <x v="6"/>
    <x v="17"/>
    <x v="2131"/>
    <x v="2130"/>
  </r>
  <r>
    <n v="2132"/>
    <s v="Universe Rush"/>
    <s v="Fight your way to dominate the universe. Be the first to try our engaging cross-platform mmo-strategy and bring it closer to reality."/>
    <x v="57"/>
    <x v="1485"/>
    <x v="2"/>
    <s v="US"/>
    <s v="USD"/>
    <n v="1391427692"/>
    <n v="1388835692"/>
    <b v="0"/>
    <n v="99"/>
    <b v="0"/>
    <x v="17"/>
    <n v="2.1129899999999995"/>
    <n v="21.34333333333333"/>
    <x v="6"/>
    <x v="17"/>
    <x v="2132"/>
    <x v="2131"/>
  </r>
  <r>
    <n v="2133"/>
    <s v="Waddle Slide - An App for iPhone and Android"/>
    <s v="Waddle Slide is an iPhone/Android application. The app is based around a penguin, who's objective is to find his way back to his igloo."/>
    <x v="28"/>
    <x v="1486"/>
    <x v="2"/>
    <s v="US"/>
    <s v="USD"/>
    <n v="1303628340"/>
    <n v="1300328399"/>
    <b v="0"/>
    <n v="3"/>
    <b v="0"/>
    <x v="17"/>
    <n v="1.6"/>
    <n v="5.333333333333333"/>
    <x v="6"/>
    <x v="17"/>
    <x v="2133"/>
    <x v="2132"/>
  </r>
  <r>
    <n v="2134"/>
    <s v="Prehistoric Landing"/>
    <s v="1st person Action Survivalist Rpg game. You get sent to a deadly Island to die not knowing that your not alone on the island."/>
    <x v="12"/>
    <x v="1487"/>
    <x v="2"/>
    <s v="US"/>
    <s v="USD"/>
    <n v="1367097391"/>
    <n v="1364505391"/>
    <b v="0"/>
    <n v="3"/>
    <b v="0"/>
    <x v="17"/>
    <n v="1.7333333333333332"/>
    <n v="34.666666666666664"/>
    <x v="6"/>
    <x v="17"/>
    <x v="2134"/>
    <x v="2133"/>
  </r>
  <r>
    <n v="2135"/>
    <s v="Tesla's Electric Mist"/>
    <s v="Point-and-click adventure: The mysterious Nikola Tesla, a time traveling device, and an experiment gone wrong in Colorado Springs"/>
    <x v="10"/>
    <x v="1488"/>
    <x v="2"/>
    <s v="US"/>
    <s v="USD"/>
    <n v="1349392033"/>
    <n v="1346800033"/>
    <b v="0"/>
    <n v="22"/>
    <b v="0"/>
    <x v="17"/>
    <n v="9.56"/>
    <n v="21.727272727272727"/>
    <x v="6"/>
    <x v="17"/>
    <x v="2135"/>
    <x v="2134"/>
  </r>
  <r>
    <n v="2136"/>
    <s v="Dark Paradise"/>
    <s v="A dark and twisted game with physiological madness and corruption as a man becomes the ultimate bio weapon."/>
    <x v="58"/>
    <x v="1489"/>
    <x v="2"/>
    <s v="US"/>
    <s v="USD"/>
    <n v="1382184786"/>
    <n v="1379592786"/>
    <b v="0"/>
    <n v="4"/>
    <b v="0"/>
    <x v="17"/>
    <n v="5.9612499999999999E-2"/>
    <n v="11.922499999999999"/>
    <x v="6"/>
    <x v="17"/>
    <x v="2136"/>
    <x v="2135"/>
  </r>
  <r>
    <n v="2137"/>
    <s v="Late To The Party : A Cold War Espionage RPG in the Baltics"/>
    <s v="Arrest, interrogate, and uncover the truth as a local woman recruited by the KGB. For Windows, Mac &amp; Linux."/>
    <x v="63"/>
    <x v="1490"/>
    <x v="2"/>
    <s v="CA"/>
    <s v="CAD"/>
    <n v="1417804229"/>
    <n v="1415212229"/>
    <b v="0"/>
    <n v="534"/>
    <b v="0"/>
    <x v="17"/>
    <n v="28.405999999999999"/>
    <n v="26.59737827715356"/>
    <x v="6"/>
    <x v="17"/>
    <x v="2137"/>
    <x v="2136"/>
  </r>
  <r>
    <n v="2138"/>
    <s v="Tales Of Tameria - Dawning Light"/>
    <s v="A game with a mixture of a few genres from RPG, Simulation and to adventure elements."/>
    <x v="28"/>
    <x v="1491"/>
    <x v="2"/>
    <s v="GB"/>
    <s v="GBP"/>
    <n v="1383959939"/>
    <n v="1381364339"/>
    <b v="0"/>
    <n v="12"/>
    <b v="0"/>
    <x v="17"/>
    <n v="12.8"/>
    <n v="10.666666666666666"/>
    <x v="6"/>
    <x v="17"/>
    <x v="2138"/>
    <x v="2137"/>
  </r>
  <r>
    <n v="2139"/>
    <s v="Manorkept"/>
    <s v="An adventuring RPG with ghosts, mysteries, and flexible gameplay paths, Manorkept is a game that promises an unforgettable experience."/>
    <x v="11"/>
    <x v="1492"/>
    <x v="2"/>
    <s v="US"/>
    <s v="USD"/>
    <n v="1478196008"/>
    <n v="1475604008"/>
    <b v="0"/>
    <n v="56"/>
    <b v="0"/>
    <x v="17"/>
    <n v="5.42"/>
    <n v="29.035714285714285"/>
    <x v="6"/>
    <x v="17"/>
    <x v="2139"/>
    <x v="2138"/>
  </r>
  <r>
    <n v="2140"/>
    <s v="Huevos Rancheros Video Game &quot;The Sabroso Showdown &quot;"/>
    <s v="COOKIN UP ONE HOT ENTREE! BobToons USA is gathering the ingredients to create a hot new video game &quot;The Sabroso Showdown&quot;"/>
    <x v="69"/>
    <x v="145"/>
    <x v="2"/>
    <s v="US"/>
    <s v="USD"/>
    <n v="1357934424"/>
    <n v="1355342424"/>
    <b v="0"/>
    <n v="11"/>
    <b v="0"/>
    <x v="17"/>
    <n v="0.11199999999999999"/>
    <n v="50.909090909090907"/>
    <x v="6"/>
    <x v="17"/>
    <x v="2140"/>
    <x v="2139"/>
  </r>
  <r>
    <n v="2141"/>
    <s v="King of Consoles"/>
    <s v="A place where people can test out the latest video games, for an hourly fee. It's cheaper than wasting money on a $60 game that sucked"/>
    <x v="36"/>
    <x v="117"/>
    <x v="2"/>
    <s v="US"/>
    <s v="USD"/>
    <n v="1415947159"/>
    <n v="1413351559"/>
    <b v="0"/>
    <n v="0"/>
    <b v="0"/>
    <x v="17"/>
    <n v="0"/>
    <e v="#DIV/0!"/>
    <x v="6"/>
    <x v="17"/>
    <x v="2141"/>
    <x v="2140"/>
  </r>
  <r>
    <n v="2142"/>
    <s v="MEDiAN - The Colony (sci-fi exploration adventure game)"/>
    <s v="a third-person exploration adventure game developed by yetanotherIndie will be released on August 2016 for PC, Linux and XBox one."/>
    <x v="124"/>
    <x v="321"/>
    <x v="2"/>
    <s v="DE"/>
    <s v="EUR"/>
    <n v="1451494210"/>
    <n v="1449075010"/>
    <b v="0"/>
    <n v="12"/>
    <b v="0"/>
    <x v="17"/>
    <n v="5.7238095238095239"/>
    <n v="50.083333333333336"/>
    <x v="6"/>
    <x v="17"/>
    <x v="2142"/>
    <x v="2141"/>
  </r>
  <r>
    <n v="2143"/>
    <s v="Head Cap - a 3rd party Iphone, Ipad, and touch app for the Battletech board game"/>
    <s v="Head Cap will provide easy access to tables, dice rollers and record sheet management to streamline your tabletop Battletech games."/>
    <x v="13"/>
    <x v="1175"/>
    <x v="2"/>
    <s v="US"/>
    <s v="USD"/>
    <n v="1279738800"/>
    <n v="1275599812"/>
    <b v="0"/>
    <n v="5"/>
    <b v="0"/>
    <x v="17"/>
    <n v="11.25"/>
    <n v="45"/>
    <x v="6"/>
    <x v="17"/>
    <x v="2143"/>
    <x v="2142"/>
  </r>
  <r>
    <n v="2144"/>
    <s v="Project Starborn"/>
    <s v="A thousand community-built sandbox games (and more!) with a fully-customizable game engine."/>
    <x v="322"/>
    <x v="1493"/>
    <x v="2"/>
    <s v="US"/>
    <s v="USD"/>
    <n v="1379164040"/>
    <n v="1376399240"/>
    <b v="0"/>
    <n v="24"/>
    <b v="0"/>
    <x v="17"/>
    <n v="1.7098591549295776"/>
    <n v="25.291666666666668"/>
    <x v="6"/>
    <x v="17"/>
    <x v="2144"/>
    <x v="2143"/>
  </r>
  <r>
    <n v="2145"/>
    <s v="Theocalypse - Mythology and Modern day collide in this RPG"/>
    <s v="When the gods of religions and days passed return to our modern world, humanity must fight for its survival and future."/>
    <x v="36"/>
    <x v="1494"/>
    <x v="2"/>
    <s v="US"/>
    <s v="USD"/>
    <n v="1385534514"/>
    <n v="1382938914"/>
    <b v="0"/>
    <n v="89"/>
    <b v="0"/>
    <x v="17"/>
    <n v="30.433333333333334"/>
    <n v="51.292134831460672"/>
    <x v="6"/>
    <x v="17"/>
    <x v="2145"/>
    <x v="2144"/>
  </r>
  <r>
    <n v="2146"/>
    <s v="Nanaue eSports"/>
    <s v="New professional gaming organization with a tournament winning Dota 2 team, &amp; divisions in all eSports games looking to re brand/expand"/>
    <x v="10"/>
    <x v="116"/>
    <x v="2"/>
    <s v="US"/>
    <s v="USD"/>
    <n v="1455207510"/>
    <n v="1453997910"/>
    <b v="0"/>
    <n v="1"/>
    <b v="0"/>
    <x v="17"/>
    <n v="0.02"/>
    <n v="1"/>
    <x v="6"/>
    <x v="17"/>
    <x v="2146"/>
    <x v="2145"/>
  </r>
  <r>
    <n v="2147"/>
    <s v="Johnny Rocketfingers 3"/>
    <s v="A Point and Click Adventure on Steroids."/>
    <x v="303"/>
    <x v="1495"/>
    <x v="2"/>
    <s v="US"/>
    <s v="USD"/>
    <n v="1416125148"/>
    <n v="1413356748"/>
    <b v="0"/>
    <n v="55"/>
    <b v="0"/>
    <x v="17"/>
    <n v="0.69641025641025645"/>
    <n v="49.381818181818183"/>
    <x v="6"/>
    <x v="17"/>
    <x v="2147"/>
    <x v="2146"/>
  </r>
  <r>
    <n v="2148"/>
    <s v="ZomBlock's"/>
    <s v="zomblock's is a online zombie survival game where you can craft new weapons,find food and water to keep yourself alive."/>
    <x v="213"/>
    <x v="369"/>
    <x v="2"/>
    <s v="GB"/>
    <s v="GBP"/>
    <n v="1427992582"/>
    <n v="1425404182"/>
    <b v="0"/>
    <n v="2"/>
    <b v="0"/>
    <x v="17"/>
    <n v="2"/>
    <n v="1"/>
    <x v="6"/>
    <x v="17"/>
    <x v="2148"/>
    <x v="2147"/>
  </r>
  <r>
    <n v="2149"/>
    <s v="Project Gert on Xbox Live "/>
    <s v="Project Gert is a sequel to the Android game Project Gert, for Xbox Live.  One character embodying two personality's, and sets of abilities.  "/>
    <x v="13"/>
    <x v="117"/>
    <x v="2"/>
    <s v="US"/>
    <s v="USD"/>
    <n v="1280534400"/>
    <n v="1277512556"/>
    <b v="0"/>
    <n v="0"/>
    <b v="0"/>
    <x v="17"/>
    <n v="0"/>
    <e v="#DIV/0!"/>
    <x v="6"/>
    <x v="17"/>
    <x v="2149"/>
    <x v="2148"/>
  </r>
  <r>
    <n v="2150"/>
    <s v="The Unknown Door"/>
    <s v="A pixel styled open world detective game."/>
    <x v="63"/>
    <x v="1496"/>
    <x v="2"/>
    <s v="NO"/>
    <s v="NOK"/>
    <n v="1468392599"/>
    <n v="1465800599"/>
    <b v="0"/>
    <n v="4"/>
    <b v="0"/>
    <x v="17"/>
    <n v="0.80999999999999994"/>
    <n v="101.25"/>
    <x v="6"/>
    <x v="17"/>
    <x v="2150"/>
    <x v="2149"/>
  </r>
  <r>
    <n v="2151"/>
    <s v="Handee Job for PS4 Gets on Shark Tank"/>
    <s v="Crazy Artist makes gaming more comfortable and fun for Playstation 4 users. I really want to give you a Handee Job!"/>
    <x v="101"/>
    <x v="1497"/>
    <x v="2"/>
    <s v="US"/>
    <s v="USD"/>
    <n v="1467231614"/>
    <n v="1464639614"/>
    <b v="0"/>
    <n v="6"/>
    <b v="0"/>
    <x v="17"/>
    <n v="0.26222222222222225"/>
    <n v="19.666666666666668"/>
    <x v="6"/>
    <x v="17"/>
    <x v="2151"/>
    <x v="2150"/>
  </r>
  <r>
    <n v="2152"/>
    <s v="Space Shooter RPG+"/>
    <s v="Our game is going to be a space shooter that has RPG elements with New Game+! It will be unlike any space shooter ever played."/>
    <x v="11"/>
    <x v="155"/>
    <x v="2"/>
    <s v="US"/>
    <s v="USD"/>
    <n v="1394909909"/>
    <n v="1392321509"/>
    <b v="0"/>
    <n v="4"/>
    <b v="0"/>
    <x v="17"/>
    <n v="0.16666666666666669"/>
    <n v="12.5"/>
    <x v="6"/>
    <x v="17"/>
    <x v="2152"/>
    <x v="2151"/>
  </r>
  <r>
    <n v="2153"/>
    <s v="It's The GOD Complex"/>
    <s v="Crowdfunding the Gamers Way. An online game with real world consequences.Do you dare to play? Can you turn the world around?"/>
    <x v="323"/>
    <x v="1172"/>
    <x v="2"/>
    <s v="US"/>
    <s v="USD"/>
    <n v="1420876740"/>
    <n v="1417470718"/>
    <b v="0"/>
    <n v="4"/>
    <b v="0"/>
    <x v="17"/>
    <n v="9.124454880912446E-3"/>
    <n v="8.5"/>
    <x v="6"/>
    <x v="17"/>
    <x v="2153"/>
    <x v="2152"/>
  </r>
  <r>
    <n v="2154"/>
    <s v="Demigods - Rise of the Children - Part 1 (Design)"/>
    <s v="A Real Time Strategy game based on Greek mythology in a fictional world."/>
    <x v="49"/>
    <x v="369"/>
    <x v="2"/>
    <s v="US"/>
    <s v="USD"/>
    <n v="1390921827"/>
    <n v="1389193827"/>
    <b v="0"/>
    <n v="2"/>
    <b v="0"/>
    <x v="17"/>
    <n v="0.8"/>
    <n v="1"/>
    <x v="6"/>
    <x v="17"/>
    <x v="2154"/>
    <x v="2153"/>
  </r>
  <r>
    <n v="2155"/>
    <s v="VoxelMaze"/>
    <s v="A Level Editor, Turned up to eleven. Infinite creativity in one package, solo or with up to 16 of your friends."/>
    <x v="10"/>
    <x v="129"/>
    <x v="2"/>
    <s v="GB"/>
    <s v="GBP"/>
    <n v="1459443385"/>
    <n v="1456854985"/>
    <b v="0"/>
    <n v="5"/>
    <b v="0"/>
    <x v="17"/>
    <n v="2.2999999999999998"/>
    <n v="23"/>
    <x v="6"/>
    <x v="17"/>
    <x v="2155"/>
    <x v="2154"/>
  </r>
  <r>
    <n v="2156"/>
    <s v="Beyond Black Space"/>
    <s v="Captain and manage your ship along with your crew in this deep space adventure! (PC/Linux/Mac)"/>
    <x v="324"/>
    <x v="1498"/>
    <x v="2"/>
    <s v="US"/>
    <s v="USD"/>
    <n v="1379363406"/>
    <n v="1375475406"/>
    <b v="0"/>
    <n v="83"/>
    <b v="0"/>
    <x v="17"/>
    <n v="2.6660714285714282"/>
    <n v="17.987951807228917"/>
    <x v="6"/>
    <x v="17"/>
    <x v="2156"/>
    <x v="2155"/>
  </r>
  <r>
    <n v="2157"/>
    <s v="Nin"/>
    <s v="Gamers and 90's fans unite in this small tale of epic proportions!"/>
    <x v="96"/>
    <x v="1499"/>
    <x v="2"/>
    <s v="US"/>
    <s v="USD"/>
    <n v="1482479940"/>
    <n v="1479684783"/>
    <b v="0"/>
    <n v="57"/>
    <b v="0"/>
    <x v="17"/>
    <n v="28.192"/>
    <n v="370.94736842105266"/>
    <x v="6"/>
    <x v="17"/>
    <x v="2157"/>
    <x v="2156"/>
  </r>
  <r>
    <n v="2158"/>
    <s v="PerfectGolf"/>
    <s v="A next generation golf game with a course designer and a massively multiplayer online tour. Join the fun and help us create it"/>
    <x v="82"/>
    <x v="1500"/>
    <x v="2"/>
    <s v="US"/>
    <s v="USD"/>
    <n v="1360009774"/>
    <n v="1356121774"/>
    <b v="0"/>
    <n v="311"/>
    <b v="0"/>
    <x v="17"/>
    <n v="6.5900366666666672"/>
    <n v="63.569485530546629"/>
    <x v="6"/>
    <x v="17"/>
    <x v="2158"/>
    <x v="2157"/>
  </r>
  <r>
    <n v="2159"/>
    <s v="DeadRealm RPG Series for Android and iOS"/>
    <s v="The world is dead, humans are nearly extinct._x000a_Vampires and Werewolves hunt the survivors. Zombies hunt us all._x000a_How will you survive?"/>
    <x v="172"/>
    <x v="375"/>
    <x v="2"/>
    <s v="US"/>
    <s v="USD"/>
    <n v="1310837574"/>
    <n v="1308245574"/>
    <b v="0"/>
    <n v="2"/>
    <b v="0"/>
    <x v="17"/>
    <n v="0.72222222222222221"/>
    <n v="13"/>
    <x v="6"/>
    <x v="17"/>
    <x v="2159"/>
    <x v="2158"/>
  </r>
  <r>
    <n v="2160"/>
    <s v="Army vs Aliens - Currently in Alpha"/>
    <s v="An awesome side-scroller tower defense game.  Think &quot;Plants vs Zombies&quot; but from a side-on perspective."/>
    <x v="3"/>
    <x v="1079"/>
    <x v="2"/>
    <s v="US"/>
    <s v="USD"/>
    <n v="1337447105"/>
    <n v="1334855105"/>
    <b v="0"/>
    <n v="16"/>
    <b v="0"/>
    <x v="17"/>
    <n v="0.85000000000000009"/>
    <n v="5.3125"/>
    <x v="6"/>
    <x v="17"/>
    <x v="2160"/>
    <x v="2159"/>
  </r>
  <r>
    <n v="2161"/>
    <s v="CallMeGhost DEBUT ALBUM preorder!"/>
    <s v="We're trying to fund hard copies of our debut album!"/>
    <x v="44"/>
    <x v="1501"/>
    <x v="0"/>
    <s v="US"/>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x v="37"/>
    <x v="1502"/>
    <x v="0"/>
    <s v="US"/>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x v="30"/>
    <x v="1503"/>
    <x v="0"/>
    <s v="US"/>
    <s v="USD"/>
    <n v="1433735400"/>
    <n v="1429306520"/>
    <b v="0"/>
    <n v="44"/>
    <b v="1"/>
    <x v="11"/>
    <n v="132.20000000000002"/>
    <n v="75.11363636363636"/>
    <x v="4"/>
    <x v="11"/>
    <x v="2163"/>
    <x v="2162"/>
  </r>
  <r>
    <n v="2164"/>
    <s v="Rosaline debut record"/>
    <s v="South Florida roots country/rock outfit's long awaited debut record"/>
    <x v="62"/>
    <x v="1504"/>
    <x v="0"/>
    <s v="US"/>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x v="30"/>
    <x v="1505"/>
    <x v="0"/>
    <s v="FR"/>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x v="13"/>
    <x v="1506"/>
    <x v="0"/>
    <s v="US"/>
    <s v="USD"/>
    <n v="1417813618"/>
    <n v="1413922018"/>
    <b v="0"/>
    <n v="32"/>
    <b v="1"/>
    <x v="11"/>
    <n v="146.6"/>
    <n v="91.625"/>
    <x v="4"/>
    <x v="11"/>
    <x v="2166"/>
    <x v="2165"/>
  </r>
  <r>
    <n v="2167"/>
    <s v="Planes and Planets needs to get their EP finished!!"/>
    <s v="We need YOUR HELP to take one more step to this make release sound amazing!"/>
    <x v="325"/>
    <x v="147"/>
    <x v="0"/>
    <s v="US"/>
    <s v="USD"/>
    <n v="1347672937"/>
    <n v="1346463337"/>
    <b v="0"/>
    <n v="8"/>
    <b v="1"/>
    <x v="11"/>
    <n v="120"/>
    <n v="22.5"/>
    <x v="4"/>
    <x v="11"/>
    <x v="2167"/>
    <x v="2166"/>
  </r>
  <r>
    <n v="2168"/>
    <s v="PIZAZZ: Pigeons Playing Ping Pong's New Album"/>
    <s v="We're hitting the studio to record our next album, &quot;Pizazz&quot;!! Help us put the FUN in FUNK!!"/>
    <x v="102"/>
    <x v="1507"/>
    <x v="0"/>
    <s v="US"/>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x v="326"/>
    <x v="358"/>
    <x v="0"/>
    <s v="US"/>
    <s v="USD"/>
    <n v="1488473351"/>
    <n v="1488214151"/>
    <b v="0"/>
    <n v="7"/>
    <b v="1"/>
    <x v="11"/>
    <n v="100"/>
    <n v="21.857142857142858"/>
    <x v="4"/>
    <x v="11"/>
    <x v="2169"/>
    <x v="2168"/>
  </r>
  <r>
    <n v="2170"/>
    <s v="STETSON'S NEW EP"/>
    <s v="We are a hard rock band from Northern California trying to raise $350 for our next EP. Be a part of our journey!"/>
    <x v="18"/>
    <x v="1508"/>
    <x v="0"/>
    <s v="US"/>
    <s v="USD"/>
    <n v="1440266422"/>
    <n v="1436810422"/>
    <b v="0"/>
    <n v="19"/>
    <b v="1"/>
    <x v="11"/>
    <n v="180.85714285714286"/>
    <n v="33.315789473684212"/>
    <x v="4"/>
    <x v="11"/>
    <x v="2170"/>
    <x v="2169"/>
  </r>
  <r>
    <n v="2171"/>
    <s v="Brainspoonâ€™s New Record"/>
    <s v="Like records? We do, too! Help this Los Angeles based rock 'n' roll band get their new album out on vinyl!"/>
    <x v="23"/>
    <x v="1509"/>
    <x v="0"/>
    <s v="US"/>
    <s v="USD"/>
    <n v="1434949200"/>
    <n v="1431903495"/>
    <b v="0"/>
    <n v="47"/>
    <b v="1"/>
    <x v="11"/>
    <n v="106.075"/>
    <n v="90.276595744680847"/>
    <x v="4"/>
    <x v="11"/>
    <x v="2171"/>
    <x v="2170"/>
  </r>
  <r>
    <n v="2172"/>
    <s v="Hollow point 9, Sins Of Yesterday CD"/>
    <s v="hey friends. We are Hollow Point 9._x000a_We are calling on you to help us._x000a_In our journey to make our debut album."/>
    <x v="28"/>
    <x v="325"/>
    <x v="0"/>
    <s v="US"/>
    <s v="USD"/>
    <n v="1429365320"/>
    <n v="1426773320"/>
    <b v="0"/>
    <n v="13"/>
    <b v="1"/>
    <x v="11"/>
    <n v="100"/>
    <n v="76.92307692307692"/>
    <x v="4"/>
    <x v="11"/>
    <x v="2172"/>
    <x v="2171"/>
  </r>
  <r>
    <n v="2173"/>
    <s v="Brother K's first full length album, One Eyed King"/>
    <s v="Our first full length album, One Eyed King, is an overdriven roadtrip through the heart of darkness. Rocknroll with a reading problem."/>
    <x v="285"/>
    <x v="1510"/>
    <x v="0"/>
    <s v="US"/>
    <s v="USD"/>
    <n v="1378785540"/>
    <n v="1376066243"/>
    <b v="0"/>
    <n v="90"/>
    <b v="1"/>
    <x v="11"/>
    <n v="126.92857142857143"/>
    <n v="59.233333333333334"/>
    <x v="4"/>
    <x v="11"/>
    <x v="2173"/>
    <x v="2172"/>
  </r>
  <r>
    <n v="2174"/>
    <s v="Chivo Funge and the Extensions"/>
    <s v="Chivo and his band of miscreants present their debut album _x000a_'Blind Energy' ...we think you are going to like it."/>
    <x v="23"/>
    <x v="1511"/>
    <x v="0"/>
    <s v="GB"/>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x v="176"/>
    <x v="1512"/>
    <x v="0"/>
    <s v="US"/>
    <s v="USD"/>
    <n v="1469059986"/>
    <n v="1468455186"/>
    <b v="0"/>
    <n v="26"/>
    <b v="1"/>
    <x v="11"/>
    <n v="250"/>
    <n v="67.307692307692307"/>
    <x v="4"/>
    <x v="11"/>
    <x v="2175"/>
    <x v="2174"/>
  </r>
  <r>
    <n v="2176"/>
    <s v="Mike Farley Band - New Album!"/>
    <s v="The Mike Farley Band has re-assembled its original line up and needs your help to make a new full-length album!"/>
    <x v="10"/>
    <x v="1513"/>
    <x v="0"/>
    <s v="US"/>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x v="30"/>
    <x v="1514"/>
    <x v="0"/>
    <s v="US"/>
    <s v="USD"/>
    <n v="1465192867"/>
    <n v="1463032867"/>
    <b v="0"/>
    <n v="38"/>
    <b v="1"/>
    <x v="11"/>
    <n v="100.12"/>
    <n v="65.868421052631575"/>
    <x v="4"/>
    <x v="11"/>
    <x v="2177"/>
    <x v="2176"/>
  </r>
  <r>
    <n v="2178"/>
    <s v="The Letter Black - New Record"/>
    <s v="We are making our third studio album and no longer have a label telling us what we can/can't do. This record is for the fans."/>
    <x v="31"/>
    <x v="1515"/>
    <x v="0"/>
    <s v="US"/>
    <s v="USD"/>
    <n v="1484752597"/>
    <n v="1482160597"/>
    <b v="0"/>
    <n v="859"/>
    <b v="1"/>
    <x v="11"/>
    <n v="138.64000000000001"/>
    <n v="40.349243306169967"/>
    <x v="4"/>
    <x v="11"/>
    <x v="2178"/>
    <x v="2177"/>
  </r>
  <r>
    <n v="2179"/>
    <s v="Woodhouse EP"/>
    <s v="Woodhouse is making an EP!  If you are a fan of whiskey and loud guitars, contribute to the cause!"/>
    <x v="28"/>
    <x v="1516"/>
    <x v="0"/>
    <s v="US"/>
    <s v="USD"/>
    <n v="1428725192"/>
    <n v="1426133192"/>
    <b v="0"/>
    <n v="21"/>
    <b v="1"/>
    <x v="11"/>
    <n v="161.4"/>
    <n v="76.857142857142861"/>
    <x v="4"/>
    <x v="11"/>
    <x v="2179"/>
    <x v="2178"/>
  </r>
  <r>
    <n v="2180"/>
    <s v="FOUR STAR MARY &quot;PIECES&quot;"/>
    <s v="Help fund the new record by independent alternative rockers FOUR STAR MARY &quot;PIECES&quot;"/>
    <x v="10"/>
    <x v="1517"/>
    <x v="0"/>
    <s v="US"/>
    <s v="USD"/>
    <n v="1447434268"/>
    <n v="1443801868"/>
    <b v="0"/>
    <n v="78"/>
    <b v="1"/>
    <x v="11"/>
    <n v="107.18419999999999"/>
    <n v="68.707820512820518"/>
    <x v="4"/>
    <x v="11"/>
    <x v="2180"/>
    <x v="2179"/>
  </r>
  <r>
    <n v="2181"/>
    <s v="Broken Contract Rulebook Relaunch"/>
    <s v="Broken Contract is a sci-fi, action/adventure, miniature based game of sci-fi worker insurrection in a dystopian future for 2+ players."/>
    <x v="13"/>
    <x v="1518"/>
    <x v="0"/>
    <s v="US"/>
    <s v="USD"/>
    <n v="1487635653"/>
    <n v="1486426053"/>
    <b v="0"/>
    <n v="53"/>
    <b v="1"/>
    <x v="32"/>
    <n v="153.1"/>
    <n v="57.773584905660378"/>
    <x v="6"/>
    <x v="32"/>
    <x v="2181"/>
    <x v="2180"/>
  </r>
  <r>
    <n v="2182"/>
    <s v="Broken World - A Post-Apocalypse Tabletop RPG"/>
    <s v="An incredibly comprehensive tabletop rpg book for the post apocalypse, inspired by Dungeon World."/>
    <x v="9"/>
    <x v="1519"/>
    <x v="0"/>
    <s v="CA"/>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x v="40"/>
    <x v="1520"/>
    <x v="0"/>
    <s v="US"/>
    <s v="USD"/>
    <n v="1486616400"/>
    <n v="1484037977"/>
    <b v="0"/>
    <n v="279"/>
    <b v="1"/>
    <x v="32"/>
    <n v="489.27777777777777"/>
    <n v="31.566308243727597"/>
    <x v="6"/>
    <x v="32"/>
    <x v="2183"/>
    <x v="2182"/>
  </r>
  <r>
    <n v="2184"/>
    <s v="Liguria"/>
    <s v="Trading beautiful colors on behalf of the bishop! Become the best merchant of the Fresco World in this innovative game by Queen Games."/>
    <x v="3"/>
    <x v="1521"/>
    <x v="0"/>
    <s v="US"/>
    <s v="USD"/>
    <n v="1453737600"/>
    <n v="1452530041"/>
    <b v="1"/>
    <n v="266"/>
    <b v="1"/>
    <x v="32"/>
    <n v="284.74"/>
    <n v="107.04511278195488"/>
    <x v="6"/>
    <x v="32"/>
    <x v="2184"/>
    <x v="2183"/>
  </r>
  <r>
    <n v="2185"/>
    <s v="Empire of the Dead: REQUIEM"/>
    <s v="Empire of the Dead-Requiem is a miniatures expansion to our 28mm tabletop game set in a Dark and Gothic, Steampunk Victorian Empire."/>
    <x v="10"/>
    <x v="1522"/>
    <x v="0"/>
    <s v="GB"/>
    <s v="GBP"/>
    <n v="1364286239"/>
    <n v="1360830239"/>
    <b v="0"/>
    <n v="623"/>
    <b v="1"/>
    <x v="32"/>
    <n v="1856.97"/>
    <n v="149.03451043338683"/>
    <x v="6"/>
    <x v="32"/>
    <x v="2185"/>
    <x v="2184"/>
  </r>
  <r>
    <n v="2186"/>
    <s v="Latitude 90Â° : The Origin"/>
    <s v="The real-time digital social deduction game where there's no moderator, no sleeping, and no dying."/>
    <x v="22"/>
    <x v="1523"/>
    <x v="0"/>
    <s v="US"/>
    <s v="USD"/>
    <n v="1473213600"/>
    <n v="1470062743"/>
    <b v="0"/>
    <n v="392"/>
    <b v="1"/>
    <x v="32"/>
    <n v="109.67499999999998"/>
    <n v="55.956632653061227"/>
    <x v="6"/>
    <x v="32"/>
    <x v="2186"/>
    <x v="2185"/>
  </r>
  <r>
    <n v="2187"/>
    <s v="Tesla vs. Edison"/>
    <s v="The War of Currents! 2-5 electricity innovators build routes, grow tech trees, and play the stock market in 20 minutes per player."/>
    <x v="22"/>
    <x v="1524"/>
    <x v="0"/>
    <s v="US"/>
    <s v="USD"/>
    <n v="1428033540"/>
    <n v="1425531666"/>
    <b v="1"/>
    <n v="3562"/>
    <b v="1"/>
    <x v="32"/>
    <n v="1014.6425"/>
    <n v="56.970381807973048"/>
    <x v="6"/>
    <x v="32"/>
    <x v="2187"/>
    <x v="2186"/>
  </r>
  <r>
    <n v="2188"/>
    <s v="PHOENIX DICE: A New Approach to an Outdated Gaming Tool"/>
    <s v="Beautifully unique, precision cut, metal gaming dice derived from a passion in tabletop gaming and engineering design."/>
    <x v="327"/>
    <x v="1525"/>
    <x v="0"/>
    <s v="AU"/>
    <s v="AUD"/>
    <n v="1477414800"/>
    <n v="1474380241"/>
    <b v="0"/>
    <n v="514"/>
    <b v="1"/>
    <x v="32"/>
    <n v="412.17692027666544"/>
    <n v="44.056420233463037"/>
    <x v="6"/>
    <x v="32"/>
    <x v="2188"/>
    <x v="2187"/>
  </r>
  <r>
    <n v="2189"/>
    <s v="Odyssey: ARGONAUTS"/>
    <s v="Help me fund the Argonauts! Sculpted by Dave Kidd, based on concept art from Roberto Cirillo, created by Fet Milner and myself!"/>
    <x v="38"/>
    <x v="1526"/>
    <x v="0"/>
    <s v="GB"/>
    <s v="GBP"/>
    <n v="1461276000"/>
    <n v="1460055300"/>
    <b v="0"/>
    <n v="88"/>
    <b v="1"/>
    <x v="32"/>
    <n v="503.25"/>
    <n v="68.625"/>
    <x v="6"/>
    <x v="32"/>
    <x v="2189"/>
    <x v="2188"/>
  </r>
  <r>
    <n v="2190"/>
    <s v="Overlords of Infamy - A Board Game of Silly Super-Villainy!"/>
    <s v="You are an evil Overlord.  Your mission?  To make everyone as miserable as possible.  Can you achieve world domination?"/>
    <x v="266"/>
    <x v="1527"/>
    <x v="0"/>
    <s v="US"/>
    <s v="USD"/>
    <n v="1458716340"/>
    <n v="1455721204"/>
    <b v="0"/>
    <n v="537"/>
    <b v="1"/>
    <x v="32"/>
    <n v="184.61052631578946"/>
    <n v="65.318435754189949"/>
    <x v="6"/>
    <x v="32"/>
    <x v="2190"/>
    <x v="2189"/>
  </r>
  <r>
    <n v="2191"/>
    <s v="SpecForce Rangers: Outlanders Phase 4"/>
    <s v="This campaign features the Government Special Forces on Outland. 28mm scale white metal miniatures for Sci-Fi games in any setting."/>
    <x v="47"/>
    <x v="1528"/>
    <x v="0"/>
    <s v="GB"/>
    <s v="GBP"/>
    <n v="1487102427"/>
    <n v="1486065627"/>
    <b v="0"/>
    <n v="25"/>
    <b v="1"/>
    <x v="32"/>
    <n v="119.73333333333333"/>
    <n v="35.92"/>
    <x v="6"/>
    <x v="32"/>
    <x v="2191"/>
    <x v="2190"/>
  </r>
  <r>
    <n v="2192"/>
    <s v="Legends Untold: As deep as an RPG, as fast as a card game!"/>
    <s v="Legends Untold; A cooperative adventure game for 1-4 players.  5 minutes setup, 1 hour play time. Supported by an immersive campaign."/>
    <x v="14"/>
    <x v="1529"/>
    <x v="0"/>
    <s v="GB"/>
    <s v="GBP"/>
    <n v="1481842800"/>
    <n v="1479414344"/>
    <b v="0"/>
    <n v="3238"/>
    <b v="1"/>
    <x v="32"/>
    <n v="1081.2401666666667"/>
    <n v="40.070667078443485"/>
    <x v="6"/>
    <x v="32"/>
    <x v="2192"/>
    <x v="2191"/>
  </r>
  <r>
    <n v="2193"/>
    <s v="Astonishing Swordsmen &amp; Sorcerers of Hyperborea 2E"/>
    <s v="The premier sword-and-sorcery RPG now in 2E hardback format! Inspired by Robert E. Howard, H.P. Lovecraft, and Clark Ashton Smith!"/>
    <x v="36"/>
    <x v="1530"/>
    <x v="0"/>
    <s v="US"/>
    <s v="USD"/>
    <n v="1479704340"/>
    <n v="1477043072"/>
    <b v="0"/>
    <n v="897"/>
    <b v="1"/>
    <x v="32"/>
    <n v="452.37333333333333"/>
    <n v="75.647714604236342"/>
    <x v="6"/>
    <x v="32"/>
    <x v="2193"/>
    <x v="2192"/>
  </r>
  <r>
    <n v="2194"/>
    <s v="Monster Lab"/>
    <s v="LAST CHANCE! A fast paced card game for people who like to play god, build hybrid cat monsters and add flamethrowers to space dragons."/>
    <x v="3"/>
    <x v="1531"/>
    <x v="0"/>
    <s v="US"/>
    <s v="USD"/>
    <n v="1459012290"/>
    <n v="1456423890"/>
    <b v="0"/>
    <n v="878"/>
    <b v="1"/>
    <x v="32"/>
    <n v="537.37"/>
    <n v="61.203872437357631"/>
    <x v="6"/>
    <x v="32"/>
    <x v="2194"/>
    <x v="2193"/>
  </r>
  <r>
    <n v="2195"/>
    <s v="Purgatoria: City of Angels"/>
    <s v="A gritty, noir tabletop RPG with a fast-paced combo-based battle system."/>
    <x v="210"/>
    <x v="968"/>
    <x v="0"/>
    <s v="US"/>
    <s v="USD"/>
    <n v="1439317900"/>
    <n v="1436725900"/>
    <b v="0"/>
    <n v="115"/>
    <b v="1"/>
    <x v="32"/>
    <n v="120.32608695652173"/>
    <n v="48.130434782608695"/>
    <x v="6"/>
    <x v="32"/>
    <x v="2195"/>
    <x v="2194"/>
  </r>
  <r>
    <n v="2196"/>
    <s v="LACORSA Grand Prix Game (relaunch)"/>
    <s v="Race your friends in style with this classic Grand Prix game."/>
    <x v="32"/>
    <x v="1532"/>
    <x v="0"/>
    <s v="US"/>
    <s v="USD"/>
    <n v="1480662000"/>
    <n v="1478000502"/>
    <b v="0"/>
    <n v="234"/>
    <b v="1"/>
    <x v="32"/>
    <n v="113.83571428571429"/>
    <n v="68.106837606837601"/>
    <x v="6"/>
    <x v="32"/>
    <x v="2196"/>
    <x v="2195"/>
  </r>
  <r>
    <n v="2197"/>
    <s v="Trickerion - Legends of Illusion"/>
    <s v="A strategy game of magic and deception, where aspiring  Illusionists clash in a grand contest for fame and fortune."/>
    <x v="11"/>
    <x v="1533"/>
    <x v="0"/>
    <s v="US"/>
    <s v="USD"/>
    <n v="1425132059"/>
    <n v="1422540059"/>
    <b v="0"/>
    <n v="4330"/>
    <b v="1"/>
    <x v="32"/>
    <n v="951.03109999999992"/>
    <n v="65.891300230946882"/>
    <x v="6"/>
    <x v="32"/>
    <x v="2197"/>
    <x v="2196"/>
  </r>
  <r>
    <n v="2198"/>
    <s v="Rivals: Masters of the Deep"/>
    <s v="A tactical Miniatures board game for 2-4 players set in a mysterious underwater realm where 4 factions battle for supremacy."/>
    <x v="79"/>
    <x v="1534"/>
    <x v="0"/>
    <s v="US"/>
    <s v="USD"/>
    <n v="1447507200"/>
    <n v="1444911600"/>
    <b v="0"/>
    <n v="651"/>
    <b v="1"/>
    <x v="32"/>
    <n v="132.89249999999998"/>
    <n v="81.654377880184327"/>
    <x v="6"/>
    <x v="32"/>
    <x v="2198"/>
    <x v="2197"/>
  </r>
  <r>
    <n v="2199"/>
    <s v="Decadolo. Flip it!"/>
    <s v="A new strategic board game designed to flip out your opponent."/>
    <x v="7"/>
    <x v="1535"/>
    <x v="0"/>
    <s v="IE"/>
    <s v="EUR"/>
    <n v="1444903198"/>
    <n v="1442311198"/>
    <b v="1"/>
    <n v="251"/>
    <b v="1"/>
    <x v="32"/>
    <n v="146.97777777777779"/>
    <n v="52.701195219123505"/>
    <x v="6"/>
    <x v="32"/>
    <x v="2199"/>
    <x v="2198"/>
  </r>
  <r>
    <n v="2200"/>
    <s v="Concept Cards for Fantasy RPGs -Monsters, Treasures and more"/>
    <s v="Adding 4 new sets of inspiration tools, detailing creatures and items, to the current 7 that detail locations, npcs, and plots for RPGs"/>
    <x v="13"/>
    <x v="1536"/>
    <x v="0"/>
    <s v="GB"/>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x v="252"/>
    <x v="1537"/>
    <x v="0"/>
    <s v="GB"/>
    <s v="GBP"/>
    <n v="1358367565"/>
    <n v="1357157965"/>
    <b v="0"/>
    <n v="28"/>
    <b v="1"/>
    <x v="15"/>
    <n v="382.71818181818185"/>
    <n v="15.035357142857142"/>
    <x v="4"/>
    <x v="15"/>
    <x v="2201"/>
    <x v="2200"/>
  </r>
  <r>
    <n v="2202"/>
    <s v="zircon - &quot;Identity Sequence&quot;: A cyberpunk-inspired journey"/>
    <s v="An electro-organic album of evolved dance music inspired by seminal cyberpunk works."/>
    <x v="23"/>
    <x v="1538"/>
    <x v="0"/>
    <s v="US"/>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x v="13"/>
    <x v="1539"/>
    <x v="0"/>
    <s v="CA"/>
    <s v="CAD"/>
    <n v="1443127082"/>
    <n v="1440535082"/>
    <b v="0"/>
    <n v="50"/>
    <b v="1"/>
    <x v="15"/>
    <n v="109.55"/>
    <n v="43.82"/>
    <x v="4"/>
    <x v="15"/>
    <x v="2203"/>
    <x v="2202"/>
  </r>
  <r>
    <n v="2204"/>
    <s v="Press Mirror Kisses' New Album &quot;Heartbeats&quot; on Vinyl"/>
    <s v="A professional pressing of the new (and greatest) Mirror Kisses album on beautiful white vinyl. Backers hear it first!"/>
    <x v="15"/>
    <x v="1540"/>
    <x v="0"/>
    <s v="US"/>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x v="47"/>
    <x v="1541"/>
    <x v="0"/>
    <s v="US"/>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x v="184"/>
    <x v="932"/>
    <x v="0"/>
    <s v="US"/>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x v="13"/>
    <x v="41"/>
    <x v="0"/>
    <s v="US"/>
    <s v="USD"/>
    <n v="1384580373"/>
    <n v="1381984773"/>
    <b v="0"/>
    <n v="7"/>
    <b v="1"/>
    <x v="15"/>
    <n v="100"/>
    <n v="285.71428571428572"/>
    <x v="4"/>
    <x v="15"/>
    <x v="2207"/>
    <x v="2206"/>
  </r>
  <r>
    <n v="2208"/>
    <s v="HELP FUND SELF IMPLIED RESTRICTIONS DEBUT RELEASE"/>
    <s v="Early Summer, SIR will be releasing two EP's. The funding of this project will determine if they get professional pressings or cdr's"/>
    <x v="28"/>
    <x v="1542"/>
    <x v="0"/>
    <s v="US"/>
    <s v="USD"/>
    <n v="1333771200"/>
    <n v="1328649026"/>
    <b v="0"/>
    <n v="24"/>
    <b v="1"/>
    <x v="15"/>
    <n v="101.6"/>
    <n v="42.333333333333336"/>
    <x v="4"/>
    <x v="15"/>
    <x v="2208"/>
    <x v="2207"/>
  </r>
  <r>
    <n v="2209"/>
    <s v="NYPC's North American (+ Colombia!) Tour May 2014 - Part 2"/>
    <s v="Support us and pledge for rewards on our new bigger Tour of the US, Canada and Colombia!"/>
    <x v="2"/>
    <x v="1543"/>
    <x v="0"/>
    <s v="GB"/>
    <s v="GBP"/>
    <n v="1397516400"/>
    <n v="1396524644"/>
    <b v="0"/>
    <n v="15"/>
    <b v="1"/>
    <x v="15"/>
    <n v="150.80000000000001"/>
    <n v="50.266666666666666"/>
    <x v="4"/>
    <x v="15"/>
    <x v="2209"/>
    <x v="2208"/>
  </r>
  <r>
    <n v="2210"/>
    <s v="The Seshen's Debut Album Release"/>
    <s v="Influenced by Little Dragon, J. Dilla, Erykah Badu &amp; Beach House, this genre-defying record fuses hip-hop, soul, pop and electronica."/>
    <x v="23"/>
    <x v="1544"/>
    <x v="0"/>
    <s v="US"/>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x v="30"/>
    <x v="1545"/>
    <x v="0"/>
    <s v="US"/>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x v="12"/>
    <x v="1546"/>
    <x v="0"/>
    <s v="US"/>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x v="328"/>
    <x v="115"/>
    <x v="0"/>
    <s v="US"/>
    <s v="USD"/>
    <n v="1431719379"/>
    <n v="1429127379"/>
    <b v="0"/>
    <n v="1"/>
    <b v="1"/>
    <x v="15"/>
    <n v="200"/>
    <n v="10"/>
    <x v="4"/>
    <x v="15"/>
    <x v="2213"/>
    <x v="2212"/>
  </r>
  <r>
    <n v="2214"/>
    <s v="Spiff is ready to join the digital age!"/>
    <s v="Join this Kickstarter project today to assist Spiff in converting his analog recordings from the 80's to digital!"/>
    <x v="20"/>
    <x v="1547"/>
    <x v="0"/>
    <s v="US"/>
    <s v="USD"/>
    <n v="1391713248"/>
    <n v="1389121248"/>
    <b v="0"/>
    <n v="24"/>
    <b v="1"/>
    <x v="15"/>
    <n v="292.50166666666667"/>
    <n v="73.125416666666666"/>
    <x v="4"/>
    <x v="15"/>
    <x v="2214"/>
    <x v="2213"/>
  </r>
  <r>
    <n v="2215"/>
    <s v="&quot;Something to See, Not to Say&quot; - Anemometer's First EP Album"/>
    <s v="Ambient Electro Grind-fest!"/>
    <x v="131"/>
    <x v="1548"/>
    <x v="0"/>
    <s v="US"/>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x v="43"/>
    <x v="1549"/>
    <x v="0"/>
    <s v="US"/>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x v="329"/>
    <x v="94"/>
    <x v="0"/>
    <s v="US"/>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x v="13"/>
    <x v="1550"/>
    <x v="0"/>
    <s v="US"/>
    <s v="USD"/>
    <n v="1346198400"/>
    <n v="1344281383"/>
    <b v="0"/>
    <n v="76"/>
    <b v="1"/>
    <x v="15"/>
    <n v="122.833"/>
    <n v="32.324473684210524"/>
    <x v="4"/>
    <x v="15"/>
    <x v="2218"/>
    <x v="2217"/>
  </r>
  <r>
    <n v="2219"/>
    <s v="Moments by eBurner"/>
    <s v="An album that illustrates events in our lives, whether trivial or significant, through the tones of electronic music."/>
    <x v="28"/>
    <x v="1101"/>
    <x v="0"/>
    <s v="US"/>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x v="8"/>
    <x v="1551"/>
    <x v="0"/>
    <s v="US"/>
    <s v="USD"/>
    <n v="1374888436"/>
    <n v="1372296436"/>
    <b v="0"/>
    <n v="69"/>
    <b v="1"/>
    <x v="15"/>
    <n v="101.14285714285714"/>
    <n v="51.304347826086953"/>
    <x v="4"/>
    <x v="15"/>
    <x v="2220"/>
    <x v="2219"/>
  </r>
  <r>
    <n v="2221"/>
    <s v="Dice Bazaar - Dice rolling, card trading, family fun"/>
    <s v="Welcome to the Dice Bazaar! Roll dice to buy &amp; trade products at the bazaar, block opponents, tame cobras, and score points!"/>
    <x v="51"/>
    <x v="1552"/>
    <x v="0"/>
    <s v="US"/>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x v="2"/>
    <x v="1553"/>
    <x v="0"/>
    <s v="US"/>
    <s v="USD"/>
    <n v="1327776847"/>
    <n v="1325184847"/>
    <b v="0"/>
    <n v="30"/>
    <b v="1"/>
    <x v="32"/>
    <n v="162.6"/>
    <n v="27.1"/>
    <x v="6"/>
    <x v="32"/>
    <x v="2222"/>
    <x v="2221"/>
  </r>
  <r>
    <n v="2223"/>
    <s v="M4 Collapsible Cardboard Scenery"/>
    <s v="Cardboard scenery for Sci-Fi 28-32mm miniature games. Easy to assemble, disassemble and transport. Supplied unpainted. By MCSTUDIO."/>
    <x v="330"/>
    <x v="1554"/>
    <x v="0"/>
    <s v="CA"/>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x v="3"/>
    <x v="1555"/>
    <x v="0"/>
    <s v="US"/>
    <s v="USD"/>
    <n v="1477767600"/>
    <n v="1475337675"/>
    <b v="0"/>
    <n v="296"/>
    <b v="1"/>
    <x v="32"/>
    <n v="243.15000000000003"/>
    <n v="82.145270270270274"/>
    <x v="6"/>
    <x v="32"/>
    <x v="2224"/>
    <x v="2223"/>
  </r>
  <r>
    <n v="2225"/>
    <s v="Battle Systemsâ„¢ Fantasy Dungeon Terrain"/>
    <s v="Fantasy Dungeon terrain for 28mm tabletop games. This is pre-punched card that is easy to assemble with no painting required."/>
    <x v="223"/>
    <x v="1556"/>
    <x v="0"/>
    <s v="GB"/>
    <s v="GBP"/>
    <n v="1411326015"/>
    <n v="1408734015"/>
    <b v="0"/>
    <n v="1204"/>
    <b v="1"/>
    <x v="32"/>
    <n v="944.83338095238094"/>
    <n v="164.79651993355483"/>
    <x v="6"/>
    <x v="32"/>
    <x v="2225"/>
    <x v="2224"/>
  </r>
  <r>
    <n v="2226"/>
    <s v="Street Kings Boardgame"/>
    <s v="Missed the Kickstarter? Contact your local gaming store before going online. Or click on the order button. Thanks for the support!"/>
    <x v="102"/>
    <x v="1557"/>
    <x v="0"/>
    <s v="US"/>
    <s v="USD"/>
    <n v="1455253140"/>
    <n v="1452625822"/>
    <b v="0"/>
    <n v="321"/>
    <b v="1"/>
    <x v="32"/>
    <n v="108.46283333333334"/>
    <n v="60.820280373831778"/>
    <x v="6"/>
    <x v="32"/>
    <x v="2226"/>
    <x v="2225"/>
  </r>
  <r>
    <n v="2227"/>
    <s v="Mechabrick - A Minifig/Mecha board game and models"/>
    <s v="Mechabrick is a set of precision plastic kits to convert your Minifigs into robots then battle with them in an exciting board game."/>
    <x v="93"/>
    <x v="1558"/>
    <x v="0"/>
    <s v="GB"/>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x v="28"/>
    <x v="1559"/>
    <x v="0"/>
    <s v="DE"/>
    <s v="EUR"/>
    <n v="1439707236"/>
    <n v="1437115236"/>
    <b v="0"/>
    <n v="144"/>
    <b v="1"/>
    <x v="32"/>
    <n v="1174.49"/>
    <n v="81.561805555555551"/>
    <x v="6"/>
    <x v="32"/>
    <x v="2228"/>
    <x v="2227"/>
  </r>
  <r>
    <n v="2229"/>
    <s v="Tessen - A quick-playing card game set in feudal Japan"/>
    <s v="Tessen is an exciting 15 minute card game. Gather mystical animals and use your warriors to defend or steal animals from your opponent."/>
    <x v="331"/>
    <x v="1560"/>
    <x v="0"/>
    <s v="US"/>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x v="0"/>
    <x v="1561"/>
    <x v="0"/>
    <s v="US"/>
    <s v="USD"/>
    <n v="1398460127"/>
    <n v="1395868127"/>
    <b v="0"/>
    <n v="498"/>
    <b v="1"/>
    <x v="32"/>
    <n v="125.95294117647057"/>
    <n v="21.497991967871485"/>
    <x v="6"/>
    <x v="32"/>
    <x v="2230"/>
    <x v="2229"/>
  </r>
  <r>
    <n v="2231"/>
    <s v="Kingdom"/>
    <s v="A game about communities by Ben Robbins, creator of Microscope. Do you change the Kingdom or does the Kingdom change you?"/>
    <x v="30"/>
    <x v="1562"/>
    <x v="0"/>
    <s v="US"/>
    <s v="USD"/>
    <n v="1372136400"/>
    <n v="1369864301"/>
    <b v="0"/>
    <n v="1113"/>
    <b v="1"/>
    <x v="32"/>
    <n v="1212.1296000000002"/>
    <n v="27.226630727762803"/>
    <x v="6"/>
    <x v="32"/>
    <x v="2231"/>
    <x v="2230"/>
  </r>
  <r>
    <n v="2232"/>
    <s v="Backstory Cards"/>
    <s v="Backstory Cards help you and your friends create vibrant backstories for roleplaying games, no matter the system or genre."/>
    <x v="10"/>
    <x v="1563"/>
    <x v="0"/>
    <s v="US"/>
    <s v="USD"/>
    <n v="1405738800"/>
    <n v="1402945408"/>
    <b v="0"/>
    <n v="988"/>
    <b v="1"/>
    <x v="32"/>
    <n v="495.8"/>
    <n v="25.091093117408906"/>
    <x v="6"/>
    <x v="32"/>
    <x v="2232"/>
    <x v="2231"/>
  </r>
  <r>
    <n v="2233"/>
    <s v="Cadaver - A Card Game For Aspiring Necromancers"/>
    <s v="Cadaver is a lighthearted game of friendly necromancy! Players compete to resurrect as many bodies as possible!"/>
    <x v="30"/>
    <x v="1564"/>
    <x v="0"/>
    <s v="GB"/>
    <s v="GBP"/>
    <n v="1450051200"/>
    <n v="1448269539"/>
    <b v="0"/>
    <n v="391"/>
    <b v="1"/>
    <x v="32"/>
    <n v="332.03999999999996"/>
    <n v="21.230179028132991"/>
    <x v="6"/>
    <x v="32"/>
    <x v="2233"/>
    <x v="2232"/>
  </r>
  <r>
    <n v="2234"/>
    <s v="Pine Tar Baseball: 1936 Negro League + 1960 Season"/>
    <s v="Pine Tar Baseball is a fun and fast paced dice and card game for 1 to 2 players. The game features fast streamlined game play."/>
    <x v="213"/>
    <x v="1565"/>
    <x v="0"/>
    <s v="US"/>
    <s v="USD"/>
    <n v="1483645647"/>
    <n v="1481053647"/>
    <b v="0"/>
    <n v="28"/>
    <b v="1"/>
    <x v="32"/>
    <n v="1165"/>
    <n v="41.607142857142854"/>
    <x v="6"/>
    <x v="32"/>
    <x v="2234"/>
    <x v="2233"/>
  </r>
  <r>
    <n v="2235"/>
    <s v="Miniature Scenery Terrain for Tabletop gaming and Wargames"/>
    <s v="An amazing set of sceneries to create unique atmospheres for your tabletop gaming."/>
    <x v="93"/>
    <x v="1566"/>
    <x v="0"/>
    <s v="CA"/>
    <s v="CAD"/>
    <n v="1427585511"/>
    <n v="1424997111"/>
    <b v="0"/>
    <n v="147"/>
    <b v="1"/>
    <x v="32"/>
    <n v="153.3153846153846"/>
    <n v="135.58503401360545"/>
    <x v="6"/>
    <x v="32"/>
    <x v="2235"/>
    <x v="2234"/>
  </r>
  <r>
    <n v="2236"/>
    <s v="Alienation - an intergalactic card drafting game"/>
    <s v="Assume the role of an intergalactic real-estate agent attempting to satisfy various creature clientele!"/>
    <x v="70"/>
    <x v="1567"/>
    <x v="0"/>
    <s v="US"/>
    <s v="USD"/>
    <n v="1454338123"/>
    <n v="1451746123"/>
    <b v="0"/>
    <n v="680"/>
    <b v="1"/>
    <x v="32"/>
    <n v="537.10714285714289"/>
    <n v="22.116176470588236"/>
    <x v="6"/>
    <x v="32"/>
    <x v="2236"/>
    <x v="2235"/>
  </r>
  <r>
    <n v="2237"/>
    <s v="Monster Mansion"/>
    <s v="A real-time cooperative adventure for 2-8 players. Defeat legendary monsters to earn gold and escape before the time RUNS OUT!"/>
    <x v="102"/>
    <x v="1568"/>
    <x v="0"/>
    <s v="US"/>
    <s v="USD"/>
    <n v="1415779140"/>
    <n v="1412294683"/>
    <b v="0"/>
    <n v="983"/>
    <b v="1"/>
    <x v="32"/>
    <n v="352.92777777777775"/>
    <n v="64.625635808748726"/>
    <x v="6"/>
    <x v="32"/>
    <x v="2237"/>
    <x v="2236"/>
  </r>
  <r>
    <n v="2238"/>
    <s v="28mm Fantasy Miniature range Feral Orcs!"/>
    <s v="28mm Fantasy Miniature Range in leadfree white metal: Orcs, wolves and more."/>
    <x v="23"/>
    <x v="1569"/>
    <x v="0"/>
    <s v="DE"/>
    <s v="EUR"/>
    <n v="1489157716"/>
    <n v="1486565716"/>
    <b v="0"/>
    <n v="79"/>
    <b v="1"/>
    <x v="32"/>
    <n v="137.4"/>
    <n v="69.569620253164558"/>
    <x v="6"/>
    <x v="32"/>
    <x v="2238"/>
    <x v="2237"/>
  </r>
  <r>
    <n v="2239"/>
    <s v="Pro Tabletop Gaming Audio Collection"/>
    <s v="Next stretch goal unlocks at $33,000 and/or 500 backers unlocks 2 bonus stretch goals."/>
    <x v="31"/>
    <x v="1570"/>
    <x v="0"/>
    <s v="US"/>
    <s v="USD"/>
    <n v="1385870520"/>
    <n v="1382742014"/>
    <b v="0"/>
    <n v="426"/>
    <b v="1"/>
    <x v="32"/>
    <n v="128.02668"/>
    <n v="75.133028169014082"/>
    <x v="6"/>
    <x v="32"/>
    <x v="2239"/>
    <x v="2238"/>
  </r>
  <r>
    <n v="2240"/>
    <s v="Dice Base 2: Vault - Case - Rolling Surface"/>
    <s v="Protect, store, organize and display 225 of your favorite dice in this modular and easy to use dice vault system. Oak and leather."/>
    <x v="10"/>
    <x v="1571"/>
    <x v="0"/>
    <s v="US"/>
    <s v="USD"/>
    <n v="1461354544"/>
    <n v="1458762544"/>
    <b v="0"/>
    <n v="96"/>
    <b v="1"/>
    <x v="32"/>
    <n v="270.68"/>
    <n v="140.97916666666666"/>
    <x v="6"/>
    <x v="32"/>
    <x v="2240"/>
    <x v="2239"/>
  </r>
  <r>
    <n v="2241"/>
    <s v="Savage Worlds Zombie Squad"/>
    <s v="You are Ex- Military criminals sent on suicide missions on the edge of space. Science Fiction Tabletop RPG using Savage Worlds"/>
    <x v="28"/>
    <x v="1572"/>
    <x v="0"/>
    <s v="GB"/>
    <s v="GBP"/>
    <n v="1488484300"/>
    <n v="1485892300"/>
    <b v="0"/>
    <n v="163"/>
    <b v="1"/>
    <x v="32"/>
    <n v="806.4"/>
    <n v="49.472392638036808"/>
    <x v="6"/>
    <x v="32"/>
    <x v="2241"/>
    <x v="2240"/>
  </r>
  <r>
    <n v="2242"/>
    <s v="The Princess Bride Playing Cards from USPCC"/>
    <s v="Inconceivable! An amazing new illustrative deck based on The Princess Bride movie."/>
    <x v="3"/>
    <x v="1573"/>
    <x v="0"/>
    <s v="US"/>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x v="332"/>
    <x v="1574"/>
    <x v="0"/>
    <s v="US"/>
    <s v="USD"/>
    <n v="1489374000"/>
    <n v="1488823290"/>
    <b v="0"/>
    <n v="2035"/>
    <b v="1"/>
    <x v="32"/>
    <n v="930250"/>
    <n v="4.5712530712530715"/>
    <x v="6"/>
    <x v="32"/>
    <x v="2243"/>
    <x v="2242"/>
  </r>
  <r>
    <n v="2244"/>
    <s v="Warbands of the Cold North III"/>
    <s v="Finely sculpted 28mm Classic Fantasy metal and resin miniatures perfectly themed for use as a warband or adventuring party."/>
    <x v="10"/>
    <x v="1575"/>
    <x v="0"/>
    <s v="US"/>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x v="23"/>
    <x v="1576"/>
    <x v="0"/>
    <s v="US"/>
    <s v="USD"/>
    <n v="1393005600"/>
    <n v="1390323617"/>
    <b v="0"/>
    <n v="1980"/>
    <b v="1"/>
    <x v="32"/>
    <n v="2647.0250000000001"/>
    <n v="53.475252525252522"/>
    <x v="6"/>
    <x v="32"/>
    <x v="2245"/>
    <x v="2244"/>
  </r>
  <r>
    <n v="2246"/>
    <s v="The BESPOKE GEEK: Cosplay for Everyday"/>
    <s v="The BESPOKE GEEK is a brand new clothing company from Bletchley, England producing handmade and individual hoodies for geeks."/>
    <x v="30"/>
    <x v="1514"/>
    <x v="0"/>
    <s v="GB"/>
    <s v="GBP"/>
    <n v="1441393210"/>
    <n v="1438801210"/>
    <b v="0"/>
    <n v="57"/>
    <b v="1"/>
    <x v="32"/>
    <n v="100.12"/>
    <n v="43.912280701754383"/>
    <x v="6"/>
    <x v="32"/>
    <x v="2246"/>
    <x v="2245"/>
  </r>
  <r>
    <n v="2247"/>
    <s v="Foragers"/>
    <s v="Take on the role of an ancient forager in this fun strategy game from the designer of Biblios."/>
    <x v="17"/>
    <x v="1577"/>
    <x v="0"/>
    <s v="US"/>
    <s v="USD"/>
    <n v="1438185565"/>
    <n v="1436975965"/>
    <b v="0"/>
    <n v="380"/>
    <b v="1"/>
    <x v="32"/>
    <n v="104.45405405405405"/>
    <n v="50.852631578947367"/>
    <x v="6"/>
    <x v="32"/>
    <x v="2247"/>
    <x v="2246"/>
  </r>
  <r>
    <n v="2248"/>
    <s v="The Roots of Magic Miniatures Game: Students of Sorcery"/>
    <s v="Select your Wizard, determine your rivals, and then duel to the death to demonstrate your superiority wielding the Roots of Magic!"/>
    <x v="39"/>
    <x v="1578"/>
    <x v="0"/>
    <s v="GB"/>
    <s v="GBP"/>
    <n v="1481749278"/>
    <n v="1479157278"/>
    <b v="0"/>
    <n v="128"/>
    <b v="1"/>
    <x v="32"/>
    <n v="107.21428571428571"/>
    <n v="58.6328125"/>
    <x v="6"/>
    <x v="32"/>
    <x v="2248"/>
    <x v="2247"/>
  </r>
  <r>
    <n v="2249"/>
    <s v="Centurion: Legionaries of Rome"/>
    <s v="March with the legions against the enemies of Rome in this role-playing game of military adventures."/>
    <x v="8"/>
    <x v="1579"/>
    <x v="0"/>
    <s v="US"/>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x v="31"/>
    <x v="1580"/>
    <x v="0"/>
    <s v="US"/>
    <s v="USD"/>
    <n v="1480727273"/>
    <n v="1478131673"/>
    <b v="0"/>
    <n v="571"/>
    <b v="1"/>
    <x v="32"/>
    <n v="975.11200000000008"/>
    <n v="426.93169877408059"/>
    <x v="6"/>
    <x v="32"/>
    <x v="2250"/>
    <x v="2249"/>
  </r>
  <r>
    <n v="2251"/>
    <s v="Werewolf: Full Moon Expansion"/>
    <s v="A great game full of lying, scheming, and werewolves.  Now with additional characters to add even more mayhem!"/>
    <x v="0"/>
    <x v="1581"/>
    <x v="0"/>
    <s v="US"/>
    <s v="USD"/>
    <n v="1408177077"/>
    <n v="1406362677"/>
    <b v="0"/>
    <n v="480"/>
    <b v="1"/>
    <x v="32"/>
    <n v="134.44929411764704"/>
    <n v="23.808729166666669"/>
    <x v="6"/>
    <x v="32"/>
    <x v="2251"/>
    <x v="2250"/>
  </r>
  <r>
    <n v="2252"/>
    <s v="Punkapocalyptic - Black Blood Children Band"/>
    <s v="A new faction for the 30 mm scale wargame, featuring skirmishes between gangs in a pimp and lethal post-apocalyptic world."/>
    <x v="7"/>
    <x v="1582"/>
    <x v="0"/>
    <s v="ES"/>
    <s v="EUR"/>
    <n v="1470469938"/>
    <n v="1469173938"/>
    <b v="0"/>
    <n v="249"/>
    <b v="1"/>
    <x v="32"/>
    <n v="272.27777777777777"/>
    <n v="98.413654618473899"/>
    <x v="6"/>
    <x v="32"/>
    <x v="2252"/>
    <x v="2251"/>
  </r>
  <r>
    <n v="2253"/>
    <s v="ZoMbushed! - A Zombie Co-Op Survival Card Game"/>
    <s v="ZoMbushed! - a solo/co-op action zombie survival card game where players must fight to survive by overcoming obstacles and monsters."/>
    <x v="6"/>
    <x v="1583"/>
    <x v="0"/>
    <s v="US"/>
    <s v="USD"/>
    <n v="1447862947"/>
    <n v="1445267347"/>
    <b v="0"/>
    <n v="84"/>
    <b v="1"/>
    <x v="32"/>
    <n v="112.6875"/>
    <n v="107.32142857142857"/>
    <x v="6"/>
    <x v="32"/>
    <x v="2253"/>
    <x v="2252"/>
  </r>
  <r>
    <n v="2254"/>
    <s v="Green Couch Games Limited: FrogFlip!"/>
    <s v="A dexterity microgame by father/daughter team, Jason and Claire Kotarski. Make 100 project."/>
    <x v="2"/>
    <x v="1584"/>
    <x v="0"/>
    <s v="US"/>
    <s v="USD"/>
    <n v="1485271968"/>
    <n v="1484667168"/>
    <b v="0"/>
    <n v="197"/>
    <b v="1"/>
    <x v="32"/>
    <n v="459.8"/>
    <n v="11.67005076142132"/>
    <x v="6"/>
    <x v="32"/>
    <x v="2254"/>
    <x v="2253"/>
  </r>
  <r>
    <n v="2255"/>
    <s v="Jumbo Jets - Jet Set Expansion Set #2"/>
    <s v="This is the second set of 5 expansions for our route-building game, Jet Set!"/>
    <x v="333"/>
    <x v="1585"/>
    <x v="0"/>
    <s v="US"/>
    <s v="USD"/>
    <n v="1462661451"/>
    <n v="1460069451"/>
    <b v="0"/>
    <n v="271"/>
    <b v="1"/>
    <x v="32"/>
    <n v="286.65822784810126"/>
    <n v="41.782287822878232"/>
    <x v="6"/>
    <x v="32"/>
    <x v="2255"/>
    <x v="2254"/>
  </r>
  <r>
    <n v="2256"/>
    <s v="Bitcoin Empire"/>
    <s v="Build your crypto-currency empire and sabotage your opponents. A deck building, card game. 2-4 players. 15 minutes."/>
    <x v="334"/>
    <x v="1586"/>
    <x v="0"/>
    <s v="GB"/>
    <s v="GBP"/>
    <n v="1479811846"/>
    <n v="1478602246"/>
    <b v="0"/>
    <n v="50"/>
    <b v="1"/>
    <x v="32"/>
    <n v="222.70833333333334"/>
    <n v="21.38"/>
    <x v="6"/>
    <x v="32"/>
    <x v="2256"/>
    <x v="2255"/>
  </r>
  <r>
    <n v="2257"/>
    <s v="&quot;The Hab Block&quot; multi build 28mm gaming terrain building"/>
    <s v="Our Wargame Hab Block is a very versatile &amp; modular product, an ideal piece of terrain for most 28mm Sc-fi gaming system you would play"/>
    <x v="30"/>
    <x v="1587"/>
    <x v="0"/>
    <s v="GB"/>
    <s v="GBP"/>
    <n v="1466377200"/>
    <n v="1463351329"/>
    <b v="0"/>
    <n v="169"/>
    <b v="1"/>
    <x v="32"/>
    <n v="636.14"/>
    <n v="94.103550295857985"/>
    <x v="6"/>
    <x v="32"/>
    <x v="2257"/>
    <x v="2256"/>
  </r>
  <r>
    <n v="2258"/>
    <s v="A Sundered World"/>
    <s v="A Dungeon World campaign setting that takes place after the end of the worlds."/>
    <x v="41"/>
    <x v="1588"/>
    <x v="0"/>
    <s v="US"/>
    <s v="USD"/>
    <n v="1434045687"/>
    <n v="1431453687"/>
    <b v="0"/>
    <n v="205"/>
    <b v="1"/>
    <x v="32"/>
    <n v="146.5"/>
    <n v="15.721951219512196"/>
    <x v="6"/>
    <x v="32"/>
    <x v="2258"/>
    <x v="2257"/>
  </r>
  <r>
    <n v="2259"/>
    <s v="The Second Breakfast"/>
    <s v="More Halfmen, more goats, more guns, and most of all some neat buildings and structures for the little fellas to hang out in!"/>
    <x v="28"/>
    <x v="1589"/>
    <x v="0"/>
    <s v="GB"/>
    <s v="GBP"/>
    <n v="1481224736"/>
    <n v="1480360736"/>
    <b v="0"/>
    <n v="206"/>
    <b v="1"/>
    <x v="32"/>
    <n v="1867.1"/>
    <n v="90.635922330097088"/>
    <x v="6"/>
    <x v="32"/>
    <x v="2259"/>
    <x v="2258"/>
  </r>
  <r>
    <n v="2260"/>
    <s v="Cryptex Dice Vault"/>
    <s v="A fine wood cryptex dice vault to store your favorite dice. Designed to hold a standard set of 7 polyhedrals for your favorite RPG."/>
    <x v="30"/>
    <x v="1590"/>
    <x v="0"/>
    <s v="US"/>
    <s v="USD"/>
    <n v="1395876250"/>
    <n v="1393287850"/>
    <b v="0"/>
    <n v="84"/>
    <b v="1"/>
    <x v="32"/>
    <n v="326.92"/>
    <n v="97.297619047619051"/>
    <x v="6"/>
    <x v="32"/>
    <x v="2260"/>
    <x v="2259"/>
  </r>
  <r>
    <n v="2261"/>
    <s v="Hero: Aluminum dice inspired by super heroes :)"/>
    <s v="When you think about super heroes, you think of their stunning colorful outfits. Hero dice is great for super hero or anyother games :)"/>
    <x v="28"/>
    <x v="1591"/>
    <x v="0"/>
    <s v="AU"/>
    <s v="AUD"/>
    <n v="1487093020"/>
    <n v="1485278620"/>
    <b v="0"/>
    <n v="210"/>
    <b v="1"/>
    <x v="32"/>
    <n v="779.5"/>
    <n v="37.11904761904762"/>
    <x v="6"/>
    <x v="32"/>
    <x v="2261"/>
    <x v="2260"/>
  </r>
  <r>
    <n v="2262"/>
    <s v="Riders: A Game About Cheating Doomsday"/>
    <s v="An RPG about mortal servants of the Horsemen of the Apocalypse deciding to not end the world."/>
    <x v="126"/>
    <x v="1592"/>
    <x v="0"/>
    <s v="US"/>
    <s v="USD"/>
    <n v="1416268800"/>
    <n v="1413295358"/>
    <b v="0"/>
    <n v="181"/>
    <b v="1"/>
    <x v="32"/>
    <n v="154.15151515151516"/>
    <n v="28.104972375690608"/>
    <x v="6"/>
    <x v="32"/>
    <x v="2262"/>
    <x v="2261"/>
  </r>
  <r>
    <n v="2263"/>
    <s v="Corvus Corax Miniatures - Outcasts"/>
    <s v="These are degenerated men who have, since birth, suffered the effect of mutation and turned into something wicked!"/>
    <x v="51"/>
    <x v="1593"/>
    <x v="0"/>
    <s v="SE"/>
    <s v="SEK"/>
    <n v="1422734313"/>
    <n v="1420919913"/>
    <b v="0"/>
    <n v="60"/>
    <b v="1"/>
    <x v="32"/>
    <n v="115.54666666666667"/>
    <n v="144.43333333333334"/>
    <x v="6"/>
    <x v="32"/>
    <x v="2263"/>
    <x v="2262"/>
  </r>
  <r>
    <n v="2264"/>
    <s v="Thunder Alley : Crew Chief by Richard Launius - Final Lap!"/>
    <s v="Thunder Alley Crew Chief Expansion from Nothing Now Games. Add Strategy and Control to your racing team. Get Your Crew Chief Today!"/>
    <x v="12"/>
    <x v="1594"/>
    <x v="0"/>
    <s v="US"/>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x v="48"/>
    <x v="1595"/>
    <x v="0"/>
    <s v="GB"/>
    <s v="GBP"/>
    <n v="1479846507"/>
    <n v="1479241707"/>
    <b v="0"/>
    <n v="17"/>
    <b v="1"/>
    <x v="32"/>
    <n v="298.5"/>
    <n v="35.117647058823529"/>
    <x v="6"/>
    <x v="32"/>
    <x v="2265"/>
    <x v="2264"/>
  </r>
  <r>
    <n v="2266"/>
    <s v="GOAT LORDS."/>
    <s v="Want to be LORD OF THE GOATS? Start building your herd using thievery, magic, bombs and mostly goats."/>
    <x v="15"/>
    <x v="1596"/>
    <x v="0"/>
    <s v="US"/>
    <s v="USD"/>
    <n v="1461722400"/>
    <n v="1460235592"/>
    <b v="0"/>
    <n v="194"/>
    <b v="1"/>
    <x v="32"/>
    <n v="320.26666666666665"/>
    <n v="24.762886597938145"/>
    <x v="6"/>
    <x v="32"/>
    <x v="2266"/>
    <x v="2265"/>
  </r>
  <r>
    <n v="2267"/>
    <s v="Stones Dungeon Tiles"/>
    <s v="Highly-detailed 2x2&quot; dungeon tiles made of a durable polymer-plastic &amp; VERY affordable cost. Perfect for tabletop &amp; role-playing games."/>
    <x v="22"/>
    <x v="1597"/>
    <x v="0"/>
    <s v="US"/>
    <s v="USD"/>
    <n v="1419123600"/>
    <n v="1416945297"/>
    <b v="0"/>
    <n v="404"/>
    <b v="1"/>
    <x v="32"/>
    <n v="380.52499999999998"/>
    <n v="188.37871287128712"/>
    <x v="6"/>
    <x v="32"/>
    <x v="2267"/>
    <x v="2266"/>
  </r>
  <r>
    <n v="2268"/>
    <s v="Chardonnay Go"/>
    <s v="Chardonnay Go, the viral video with 23 million views, is now a hilarious board game for wine lovers, moms and other shameless people."/>
    <x v="89"/>
    <x v="1598"/>
    <x v="0"/>
    <s v="US"/>
    <s v="USD"/>
    <n v="1489283915"/>
    <n v="1486691915"/>
    <b v="0"/>
    <n v="194"/>
    <b v="1"/>
    <x v="32"/>
    <n v="102.60000000000001"/>
    <n v="148.08247422680412"/>
    <x v="6"/>
    <x v="32"/>
    <x v="2268"/>
    <x v="2267"/>
  </r>
  <r>
    <n v="2269"/>
    <s v="Treasure Decks for 5th Edition - Only $12!"/>
    <s v="Add exciting loot drops to your CR 1-4, 5-8, 9-12, 13-16, and 17-20 encounters! Each deck has over 200 possible outcomes!"/>
    <x v="30"/>
    <x v="1599"/>
    <x v="0"/>
    <s v="US"/>
    <s v="USD"/>
    <n v="1488862800"/>
    <n v="1486745663"/>
    <b v="0"/>
    <n v="902"/>
    <b v="1"/>
    <x v="32"/>
    <n v="1801.64"/>
    <n v="49.934589800443462"/>
    <x v="6"/>
    <x v="32"/>
    <x v="2269"/>
    <x v="2268"/>
  </r>
  <r>
    <n v="2270"/>
    <s v="MCG Premium Sleeves &amp; Accessories"/>
    <s v="MCG Premium Sleeves offer excellent protection for your cards. This line is about to be expanded with new sleeves sizes!"/>
    <x v="31"/>
    <x v="1600"/>
    <x v="0"/>
    <s v="US"/>
    <s v="USD"/>
    <n v="1484085540"/>
    <n v="1482353513"/>
    <b v="0"/>
    <n v="1670"/>
    <b v="1"/>
    <x v="32"/>
    <n v="720.24800000000005"/>
    <n v="107.82155688622754"/>
    <x v="6"/>
    <x v="32"/>
    <x v="2270"/>
    <x v="2269"/>
  </r>
  <r>
    <n v="2271"/>
    <s v="Man vs Meeple Season One Kickstarter"/>
    <s v="Man vs Meeple is the show where we talk about all things board game related. Help us make the very most of our channel for you."/>
    <x v="22"/>
    <x v="1601"/>
    <x v="0"/>
    <s v="US"/>
    <s v="USD"/>
    <n v="1481328004"/>
    <n v="1478736004"/>
    <b v="0"/>
    <n v="1328"/>
    <b v="1"/>
    <x v="32"/>
    <n v="283.09000000000003"/>
    <n v="42.63403614457831"/>
    <x v="6"/>
    <x v="32"/>
    <x v="2271"/>
    <x v="2270"/>
  </r>
  <r>
    <n v="2272"/>
    <s v="Pick the Lock"/>
    <s v="Pick the Lock is a game of chance and strategy. Attempt to obtain priceless treasures and outwit the other players."/>
    <x v="28"/>
    <x v="1602"/>
    <x v="0"/>
    <s v="US"/>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x v="30"/>
    <x v="1603"/>
    <x v="0"/>
    <s v="CA"/>
    <s v="CAD"/>
    <n v="1489320642"/>
    <n v="1487164242"/>
    <b v="0"/>
    <n v="147"/>
    <b v="1"/>
    <x v="32"/>
    <n v="220.35999999999999"/>
    <n v="37.476190476190474"/>
    <x v="6"/>
    <x v="32"/>
    <x v="2273"/>
    <x v="2272"/>
  </r>
  <r>
    <n v="2274"/>
    <s v="Ryubix Manor--Madness, Betrayal, Murder, Vengeance... Family"/>
    <s v="Ryubix Manor-A system agnostic (OSR/OGL compatible) haunted house module for 4-8 players, scalable to 20th level. 325 area descriptions"/>
    <x v="30"/>
    <x v="1604"/>
    <x v="0"/>
    <s v="US"/>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x v="81"/>
    <x v="1605"/>
    <x v="0"/>
    <s v="GB"/>
    <s v="GBP"/>
    <n v="1419259679"/>
    <n v="1416667679"/>
    <b v="0"/>
    <n v="79"/>
    <b v="1"/>
    <x v="32"/>
    <n v="407.76923076923077"/>
    <n v="33.550632911392405"/>
    <x v="6"/>
    <x v="32"/>
    <x v="2275"/>
    <x v="2274"/>
  </r>
  <r>
    <n v="2276"/>
    <s v="Giggle Chips:  ABC Computer Science Game Cards"/>
    <s v="ABC cards include definitions, shapes recognition, robot tangram, a binary concentration and color memory games! Made in the U.S."/>
    <x v="335"/>
    <x v="1606"/>
    <x v="0"/>
    <s v="US"/>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x v="0"/>
    <x v="1607"/>
    <x v="0"/>
    <s v="US"/>
    <s v="USD"/>
    <n v="1330359423"/>
    <n v="1327767423"/>
    <b v="0"/>
    <n v="207"/>
    <b v="1"/>
    <x v="32"/>
    <n v="141.08235294117648"/>
    <n v="57.932367149758456"/>
    <x v="6"/>
    <x v="32"/>
    <x v="2277"/>
    <x v="2276"/>
  </r>
  <r>
    <n v="2278"/>
    <s v="Eternity Dice - Regular and D6 Charms Edition"/>
    <s v="Dice forged from stone one by one entirely by hand for demanding Gamers and Collectors."/>
    <x v="13"/>
    <x v="1608"/>
    <x v="0"/>
    <s v="IT"/>
    <s v="EUR"/>
    <n v="1451861940"/>
    <n v="1448902867"/>
    <b v="0"/>
    <n v="102"/>
    <b v="1"/>
    <x v="32"/>
    <n v="270.7"/>
    <n v="53.078431372549019"/>
    <x v="6"/>
    <x v="32"/>
    <x v="2278"/>
    <x v="2277"/>
  </r>
  <r>
    <n v="2279"/>
    <s v="Zombie Apocalypse Geocaching"/>
    <s v="The Zombie Apocalypse has begun! Fortunately, YOU have your priorities straight. What could be more important than Geocaching?"/>
    <x v="28"/>
    <x v="1609"/>
    <x v="0"/>
    <s v="US"/>
    <s v="USD"/>
    <n v="1423022400"/>
    <n v="1421436099"/>
    <b v="0"/>
    <n v="32"/>
    <b v="1"/>
    <x v="32"/>
    <n v="153.80000000000001"/>
    <n v="48.0625"/>
    <x v="6"/>
    <x v="32"/>
    <x v="2279"/>
    <x v="2278"/>
  </r>
  <r>
    <n v="2280"/>
    <s v="Song of Blades: Hammer and Forge"/>
    <s v="A range of highly detailed 28mm fantasy miniatures and supporting gaming rules by Andrea Sfiligoi, creator of Song of Blades and Heroes"/>
    <x v="336"/>
    <x v="1610"/>
    <x v="0"/>
    <s v="US"/>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x v="43"/>
    <x v="1611"/>
    <x v="0"/>
    <s v="US"/>
    <s v="USD"/>
    <n v="1311576600"/>
    <n v="1306219897"/>
    <b v="0"/>
    <n v="11"/>
    <b v="1"/>
    <x v="11"/>
    <n v="185"/>
    <n v="50.454545454545453"/>
    <x v="4"/>
    <x v="11"/>
    <x v="2281"/>
    <x v="2280"/>
  </r>
  <r>
    <n v="2282"/>
    <s v="Sage King's Debut Album"/>
    <s v="Sage King is recording his debut album and wants YOU to be a part of the creation process"/>
    <x v="47"/>
    <x v="1612"/>
    <x v="0"/>
    <s v="US"/>
    <s v="USD"/>
    <n v="1452744686"/>
    <n v="1447560686"/>
    <b v="0"/>
    <n v="12"/>
    <b v="1"/>
    <x v="11"/>
    <n v="185.33333333333331"/>
    <n v="115.83333333333333"/>
    <x v="4"/>
    <x v="11"/>
    <x v="2282"/>
    <x v="2281"/>
  </r>
  <r>
    <n v="2283"/>
    <s v="KEEP THE HEART BEATING! HELP US FUND OUR FULL LENGTH RECORD!"/>
    <s v="Help California's own Heart to Heart fund their debut full length record! Forever be apart of the the &lt;3 T &lt;3 family! We need you!"/>
    <x v="9"/>
    <x v="1613"/>
    <x v="0"/>
    <s v="US"/>
    <s v="USD"/>
    <n v="1336528804"/>
    <n v="1331348404"/>
    <b v="0"/>
    <n v="48"/>
    <b v="1"/>
    <x v="11"/>
    <n v="100.85533333333332"/>
    <n v="63.03458333333333"/>
    <x v="4"/>
    <x v="11"/>
    <x v="2283"/>
    <x v="2282"/>
  </r>
  <r>
    <n v="2284"/>
    <s v="Make a record, write a song, take the Vinyl Skyway. "/>
    <s v="The Vinyl Skyway reunite to make a third album. "/>
    <x v="12"/>
    <x v="1614"/>
    <x v="0"/>
    <s v="US"/>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x v="9"/>
    <x v="1615"/>
    <x v="0"/>
    <s v="US"/>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x v="15"/>
    <x v="1616"/>
    <x v="0"/>
    <s v="US"/>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x v="37"/>
    <x v="1617"/>
    <x v="0"/>
    <s v="US"/>
    <s v="USD"/>
    <n v="1403539260"/>
    <n v="1401724860"/>
    <b v="0"/>
    <n v="106"/>
    <b v="1"/>
    <x v="11"/>
    <n v="119.97755555555555"/>
    <n v="50.9338679245283"/>
    <x v="4"/>
    <x v="11"/>
    <x v="2287"/>
    <x v="2286"/>
  </r>
  <r>
    <n v="2288"/>
    <s v="Press Michael Zucker's 2012 album Technocracy on VINYL!"/>
    <s v="Technocracy will be released on digital media on June 26th, but we all know analog is king!  Help us press this album on vinyl!"/>
    <x v="28"/>
    <x v="1099"/>
    <x v="0"/>
    <s v="US"/>
    <s v="USD"/>
    <n v="1340733600"/>
    <n v="1339098689"/>
    <b v="0"/>
    <n v="25"/>
    <b v="1"/>
    <x v="11"/>
    <n v="100.1"/>
    <n v="40.04"/>
    <x v="4"/>
    <x v="11"/>
    <x v="2288"/>
    <x v="2287"/>
  </r>
  <r>
    <n v="2289"/>
    <s v="Blind Man Deaf Boy Tour!"/>
    <s v="Blind Man Deaf Boy is a Folk Punk band from Denver, we need money to get ourselves a van and take it on tour around the west coast."/>
    <x v="15"/>
    <x v="1618"/>
    <x v="0"/>
    <s v="US"/>
    <s v="USD"/>
    <n v="1386372120"/>
    <n v="1382659060"/>
    <b v="0"/>
    <n v="25"/>
    <b v="1"/>
    <x v="11"/>
    <n v="107.4"/>
    <n v="64.44"/>
    <x v="4"/>
    <x v="11"/>
    <x v="2289"/>
    <x v="2288"/>
  </r>
  <r>
    <n v="2290"/>
    <s v="American Standard Needs to Release Their Debut EP"/>
    <s v="American Standard needs your help pressing their debut EP. Be involved in the artistic process and receive swag in return!"/>
    <x v="15"/>
    <x v="1619"/>
    <x v="0"/>
    <s v="US"/>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x v="30"/>
    <x v="1620"/>
    <x v="0"/>
    <s v="US"/>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x v="13"/>
    <x v="1621"/>
    <x v="0"/>
    <s v="US"/>
    <s v="USD"/>
    <n v="1334767476"/>
    <n v="1332175476"/>
    <b v="0"/>
    <n v="46"/>
    <b v="1"/>
    <x v="11"/>
    <n v="107.2505"/>
    <n v="46.630652173913049"/>
    <x v="4"/>
    <x v="11"/>
    <x v="2292"/>
    <x v="2291"/>
  </r>
  <r>
    <n v="2293"/>
    <s v="&quot;Hurt N' Wrong&quot; New Album Fundraiser!"/>
    <s v="Donate here to be a part of the upcoming album. Every little bit helps!"/>
    <x v="16"/>
    <x v="1622"/>
    <x v="0"/>
    <s v="US"/>
    <s v="USD"/>
    <n v="1348545540"/>
    <n v="1346345999"/>
    <b v="0"/>
    <n v="27"/>
    <b v="1"/>
    <x v="11"/>
    <n v="108.23529411764706"/>
    <n v="34.074074074074076"/>
    <x v="4"/>
    <x v="11"/>
    <x v="2293"/>
    <x v="2292"/>
  </r>
  <r>
    <n v="2294"/>
    <s v="Monte Pittman's new album &quot;M.P.3: The Power Of Three, Pt. 2&quot;"/>
    <s v="This is the Kickstarter project for my new upcoming album. It's heavy &amp; you can be a part of it! MONTSTER WORLD DOMINATION 2013!"/>
    <x v="10"/>
    <x v="1623"/>
    <x v="0"/>
    <s v="US"/>
    <s v="USD"/>
    <n v="1358702480"/>
    <n v="1356110480"/>
    <b v="0"/>
    <n v="112"/>
    <b v="1"/>
    <x v="11"/>
    <n v="146.08079999999998"/>
    <n v="65.214642857142863"/>
    <x v="4"/>
    <x v="11"/>
    <x v="2294"/>
    <x v="2293"/>
  </r>
  <r>
    <n v="2295"/>
    <s v="SHADOWRAPTR: The Second Coming. (Sophomore LP)"/>
    <s v="The second full length album by SHADOWRAPTR is nearly complete. We just need a little boost to get us there. Think of the children."/>
    <x v="38"/>
    <x v="1624"/>
    <x v="0"/>
    <s v="US"/>
    <s v="USD"/>
    <n v="1359240856"/>
    <n v="1356648856"/>
    <b v="0"/>
    <n v="34"/>
    <b v="1"/>
    <x v="11"/>
    <n v="125.25"/>
    <n v="44.205882352941174"/>
    <x v="4"/>
    <x v="11"/>
    <x v="2295"/>
    <x v="2294"/>
  </r>
  <r>
    <n v="2296"/>
    <s v="HAMELL ON TRIAL IS RECORDING AN ALBUM"/>
    <s v="Ed Hamell AKA Hamell on Trial is recording an album titled The Happiest Man in the World. He needs your help."/>
    <x v="39"/>
    <x v="1625"/>
    <x v="0"/>
    <s v="US"/>
    <s v="USD"/>
    <n v="1330018426"/>
    <n v="1326994426"/>
    <b v="0"/>
    <n v="145"/>
    <b v="1"/>
    <x v="11"/>
    <n v="149.07142857142856"/>
    <n v="71.965517241379317"/>
    <x v="4"/>
    <x v="11"/>
    <x v="2296"/>
    <x v="2295"/>
  </r>
  <r>
    <n v="2297"/>
    <s v="Company Company: Debut EP"/>
    <s v="New Jersey Alternative Rock band COCO needs YOUR help self-releasing debut EP!"/>
    <x v="28"/>
    <x v="1626"/>
    <x v="0"/>
    <s v="US"/>
    <s v="USD"/>
    <n v="1331697540"/>
    <n v="1328749249"/>
    <b v="0"/>
    <n v="19"/>
    <b v="1"/>
    <x v="11"/>
    <n v="100.6"/>
    <n v="52.94736842105263"/>
    <x v="4"/>
    <x v="11"/>
    <x v="2297"/>
    <x v="2296"/>
  </r>
  <r>
    <n v="2298"/>
    <s v="Jonny Gray: First Full Length Album"/>
    <s v="My name is Jonny Gray, and my friends and I are working together to raise funds for my debut album"/>
    <x v="11"/>
    <x v="1627"/>
    <x v="0"/>
    <s v="US"/>
    <s v="USD"/>
    <n v="1395861033"/>
    <n v="1393272633"/>
    <b v="0"/>
    <n v="288"/>
    <b v="1"/>
    <x v="11"/>
    <n v="105.07333333333332"/>
    <n v="109.45138888888889"/>
    <x v="4"/>
    <x v="11"/>
    <x v="2298"/>
    <x v="2297"/>
  </r>
  <r>
    <n v="2299"/>
    <s v="HELP FLY RADIO FINISH THEIR FULL LENGTH ALBUM!"/>
    <s v="Fly Radio has finished tracking their album now all that is left is the mixing/mastering and duplication!"/>
    <x v="43"/>
    <x v="1628"/>
    <x v="0"/>
    <s v="US"/>
    <s v="USD"/>
    <n v="1296953209"/>
    <n v="1295657209"/>
    <b v="0"/>
    <n v="14"/>
    <b v="1"/>
    <x v="11"/>
    <n v="350.16666666666663"/>
    <n v="75.035714285714292"/>
    <x v="4"/>
    <x v="11"/>
    <x v="2299"/>
    <x v="2298"/>
  </r>
  <r>
    <n v="2300"/>
    <s v="Keep The Prison Van Rolling"/>
    <s v="Big Fiction leaves for tour on 6/27 but the Prison Van needs some work!  New brakes, transmission repair, tires... it needs a bit."/>
    <x v="134"/>
    <x v="1629"/>
    <x v="0"/>
    <s v="US"/>
    <s v="USD"/>
    <n v="1340904416"/>
    <n v="1339694816"/>
    <b v="0"/>
    <n v="7"/>
    <b v="1"/>
    <x v="11"/>
    <n v="101.25"/>
    <n v="115.71428571428571"/>
    <x v="4"/>
    <x v="11"/>
    <x v="2300"/>
    <x v="2299"/>
  </r>
  <r>
    <n v="2301"/>
    <s v="Time Crash"/>
    <s v="We are America's first trock band, and we're ready to bring you our first album!"/>
    <x v="10"/>
    <x v="1630"/>
    <x v="0"/>
    <s v="US"/>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x v="98"/>
    <x v="1631"/>
    <x v="0"/>
    <s v="US"/>
    <s v="USD"/>
    <n v="1388473200"/>
    <n v="1385585434"/>
    <b v="1"/>
    <n v="85"/>
    <b v="1"/>
    <x v="14"/>
    <n v="170.65217391304347"/>
    <n v="46.176470588235297"/>
    <x v="4"/>
    <x v="14"/>
    <x v="2302"/>
    <x v="2301"/>
  </r>
  <r>
    <n v="2303"/>
    <s v="Abby Travis Vinyl Picture Disc/ Limited edition CD"/>
    <s v="Abby Travis (EODM, Bangles, Masters of Reality, KMFDM) wants to release her new album as a vinyl picture disc and limited edition CD."/>
    <x v="337"/>
    <x v="1632"/>
    <x v="0"/>
    <s v="US"/>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x v="12"/>
    <x v="1633"/>
    <x v="0"/>
    <s v="US"/>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x v="102"/>
    <x v="1634"/>
    <x v="0"/>
    <s v="US"/>
    <s v="USD"/>
    <n v="1407520800"/>
    <n v="1405356072"/>
    <b v="1"/>
    <n v="167"/>
    <b v="1"/>
    <x v="14"/>
    <n v="101.22777777777779"/>
    <n v="109.10778443113773"/>
    <x v="4"/>
    <x v="14"/>
    <x v="2305"/>
    <x v="2303"/>
  </r>
  <r>
    <n v="2306"/>
    <s v="Cook Up a Record with Dewveall"/>
    <s v="Indie rockers, Dewveall, are recording new music. Take a seat at the table; let them cook you a meal and sing you some songs."/>
    <x v="8"/>
    <x v="1635"/>
    <x v="0"/>
    <s v="US"/>
    <s v="USD"/>
    <n v="1331352129"/>
    <n v="1328760129"/>
    <b v="1"/>
    <n v="73"/>
    <b v="1"/>
    <x v="14"/>
    <n v="106.75857142857143"/>
    <n v="51.185616438356163"/>
    <x v="4"/>
    <x v="14"/>
    <x v="2306"/>
    <x v="2304"/>
  </r>
  <r>
    <n v="2307"/>
    <s v="Bones - The New EP by Matt Phillips"/>
    <s v="Printing, copywriting, and album art for my first record. It's 100% ready to listen we just need some help to get it out there."/>
    <x v="338"/>
    <x v="1636"/>
    <x v="0"/>
    <s v="US"/>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x v="63"/>
    <x v="1637"/>
    <x v="0"/>
    <s v="US"/>
    <s v="USD"/>
    <n v="1409274000"/>
    <n v="1406847996"/>
    <b v="1"/>
    <n v="614"/>
    <b v="1"/>
    <x v="14"/>
    <n v="101.30622"/>
    <n v="82.496921824104234"/>
    <x v="4"/>
    <x v="14"/>
    <x v="2308"/>
    <x v="2306"/>
  </r>
  <r>
    <n v="2309"/>
    <s v="// Marny Lion Proudfit /\/\/\ Album Release \\"/>
    <s v="|| HELP MARNY LION PROUDFIT RECORD HER SECOND INDIE FOLK ALBUM THIS MARCH â€“ THE BARN IS WAITING ||"/>
    <x v="12"/>
    <x v="1638"/>
    <x v="0"/>
    <s v="US"/>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x v="17"/>
    <x v="1639"/>
    <x v="0"/>
    <s v="US"/>
    <s v="USD"/>
    <n v="1363889015"/>
    <n v="1361300615"/>
    <b v="1"/>
    <n v="1224"/>
    <b v="1"/>
    <x v="14"/>
    <n v="428.83978378378379"/>
    <n v="64.816470588235291"/>
    <x v="4"/>
    <x v="14"/>
    <x v="2310"/>
    <x v="2308"/>
  </r>
  <r>
    <n v="2311"/>
    <s v="Mary Fagan's CD Project!"/>
    <s v="I'm heading back into the studio!  I'm planning to record a CD of original songs and one with some jazz standards."/>
    <x v="7"/>
    <x v="1640"/>
    <x v="0"/>
    <s v="US"/>
    <s v="USD"/>
    <n v="1399421189"/>
    <n v="1396829189"/>
    <b v="1"/>
    <n v="104"/>
    <b v="1"/>
    <x v="14"/>
    <n v="104.11111111111111"/>
    <n v="90.09615384615384"/>
    <x v="4"/>
    <x v="14"/>
    <x v="2311"/>
    <x v="2309"/>
  </r>
  <r>
    <n v="2312"/>
    <s v="DINOWALRUS: 3RD RECORD ON VINYL"/>
    <s v="Help Brooklyn psychedelic synth rockers DINOWALRUS release their 3rd Record, COMPLEXION, on vinyl!"/>
    <x v="9"/>
    <x v="1641"/>
    <x v="0"/>
    <s v="US"/>
    <s v="USD"/>
    <n v="1397862000"/>
    <n v="1395155478"/>
    <b v="1"/>
    <n v="79"/>
    <b v="1"/>
    <x v="14"/>
    <n v="107.86666666666666"/>
    <n v="40.962025316455694"/>
    <x v="4"/>
    <x v="14"/>
    <x v="2312"/>
    <x v="2310"/>
  </r>
  <r>
    <n v="2313"/>
    <s v="A SUNNY DAY IN GLASGOW"/>
    <s v="A Sunny Day in Glasgow are recording a new album and we need your help!"/>
    <x v="10"/>
    <x v="1642"/>
    <x v="0"/>
    <s v="US"/>
    <s v="USD"/>
    <n v="1336086026"/>
    <n v="1333494026"/>
    <b v="1"/>
    <n v="157"/>
    <b v="1"/>
    <x v="14"/>
    <n v="175.84040000000002"/>
    <n v="56.000127388535034"/>
    <x v="4"/>
    <x v="14"/>
    <x v="2313"/>
    <x v="2311"/>
  </r>
  <r>
    <n v="2314"/>
    <s v="Eliot &amp; Ead's First Studio Album, &quot;The Flyover States&quot;"/>
    <s v="Eliot &amp; Eads, an Americana rock band of St. Louis natives, is recording an album about the heartland. Help them complete the record!"/>
    <x v="38"/>
    <x v="1643"/>
    <x v="0"/>
    <s v="US"/>
    <s v="USD"/>
    <n v="1339074857"/>
    <n v="1336482857"/>
    <b v="1"/>
    <n v="50"/>
    <b v="1"/>
    <x v="14"/>
    <n v="156.97"/>
    <n v="37.672800000000002"/>
    <x v="4"/>
    <x v="14"/>
    <x v="2314"/>
    <x v="2312"/>
  </r>
  <r>
    <n v="2315"/>
    <s v="RICE Presses Their Debut Album 'Keep Warm' On Vinyl"/>
    <s v="Rice invites you to be a part of the creation of their first album and spread their message of love."/>
    <x v="30"/>
    <x v="1644"/>
    <x v="0"/>
    <s v="US"/>
    <s v="USD"/>
    <n v="1336238743"/>
    <n v="1333646743"/>
    <b v="1"/>
    <n v="64"/>
    <b v="1"/>
    <x v="14"/>
    <n v="102.60000000000001"/>
    <n v="40.078125"/>
    <x v="4"/>
    <x v="14"/>
    <x v="2315"/>
    <x v="2313"/>
  </r>
  <r>
    <n v="2316"/>
    <s v="&quot;The Universal Thump&quot; - The New Album by Greta Gertler"/>
    <s v="&quot;The Universal Thump&quot; is the forthcoming orchestral pop album by acclaimed Brooklyn-based Australian singer-songwriter-pianist, Greta Gertler."/>
    <x v="36"/>
    <x v="1645"/>
    <x v="0"/>
    <s v="US"/>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x v="44"/>
    <x v="1646"/>
    <x v="0"/>
    <s v="US"/>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x v="10"/>
    <x v="1647"/>
    <x v="0"/>
    <s v="US"/>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x v="9"/>
    <x v="1648"/>
    <x v="0"/>
    <s v="US"/>
    <s v="USD"/>
    <n v="1387072685"/>
    <n v="1384480685"/>
    <b v="1"/>
    <n v="77"/>
    <b v="1"/>
    <x v="14"/>
    <n v="107.69999999999999"/>
    <n v="41.961038961038959"/>
    <x v="4"/>
    <x v="14"/>
    <x v="2319"/>
    <x v="2317"/>
  </r>
  <r>
    <n v="2320"/>
    <s v="Ocean Versus Daughter's New Album!"/>
    <s v="We've been hard at work crafting our next batch of songs, and we need your help to record it!  Have a look at our quick witchy video!"/>
    <x v="10"/>
    <x v="1649"/>
    <x v="0"/>
    <s v="US"/>
    <s v="USD"/>
    <n v="1396463800"/>
    <n v="1393443400"/>
    <b v="1"/>
    <n v="89"/>
    <b v="1"/>
    <x v="14"/>
    <n v="108.66"/>
    <n v="61.044943820224717"/>
    <x v="4"/>
    <x v="14"/>
    <x v="2320"/>
    <x v="2318"/>
  </r>
  <r>
    <n v="2321"/>
    <s v="WienerWÃ¼rze"/>
    <s v="Universal organic liquid seasoning brewed all natural from lupine, oat, salt and water for soups, salads, stews and more"/>
    <x v="339"/>
    <x v="1650"/>
    <x v="3"/>
    <s v="AT"/>
    <s v="EUR"/>
    <n v="1491282901"/>
    <n v="1488694501"/>
    <b v="0"/>
    <n v="64"/>
    <b v="0"/>
    <x v="33"/>
    <n v="39.120962394619681"/>
    <n v="64.53125"/>
    <x v="7"/>
    <x v="33"/>
    <x v="2321"/>
    <x v="2319"/>
  </r>
  <r>
    <n v="2322"/>
    <s v="Jen bakes shortbread needs a commercial kitchen!"/>
    <s v="Jen bakes shortbread is a small batch, all natural shortbread cookie business looking for smart funding to grow!"/>
    <x v="200"/>
    <x v="1079"/>
    <x v="3"/>
    <s v="US"/>
    <s v="USD"/>
    <n v="1491769769"/>
    <n v="1489181369"/>
    <b v="0"/>
    <n v="4"/>
    <b v="0"/>
    <x v="33"/>
    <n v="3.1481481481481479"/>
    <n v="21.25"/>
    <x v="7"/>
    <x v="33"/>
    <x v="2322"/>
    <x v="2320"/>
  </r>
  <r>
    <n v="2323"/>
    <s v="Beef Sticks, the Ultimate Protein Snack"/>
    <s v="You can never go wrong with a Beef Stick, great taste with no fillers and can easily goes with you everywhere."/>
    <x v="49"/>
    <x v="678"/>
    <x v="3"/>
    <s v="US"/>
    <s v="USD"/>
    <n v="1490033247"/>
    <n v="1489428447"/>
    <b v="0"/>
    <n v="4"/>
    <b v="0"/>
    <x v="33"/>
    <n v="48"/>
    <n v="30"/>
    <x v="7"/>
    <x v="33"/>
    <x v="2323"/>
    <x v="2321"/>
  </r>
  <r>
    <n v="2324"/>
    <s v="Pies not Lies"/>
    <s v="A city centre shop selling great locally made food with room to chat and learn about eachother."/>
    <x v="51"/>
    <x v="970"/>
    <x v="3"/>
    <s v="GB"/>
    <s v="GBP"/>
    <n v="1490559285"/>
    <n v="1487970885"/>
    <b v="0"/>
    <n v="61"/>
    <b v="0"/>
    <x v="33"/>
    <n v="20.733333333333334"/>
    <n v="25.491803278688526"/>
    <x v="7"/>
    <x v="33"/>
    <x v="2324"/>
    <x v="2322"/>
  </r>
  <r>
    <n v="2325"/>
    <s v="MAGA Private Label Spicy Sauce"/>
    <s v="Do you like to Maga? Do you like hot sauce as spicy as your memes? Do you like sexy frogs? Of course you do were all adults here."/>
    <x v="28"/>
    <x v="439"/>
    <x v="3"/>
    <s v="US"/>
    <s v="USD"/>
    <n v="1490830331"/>
    <n v="1488241931"/>
    <b v="0"/>
    <n v="7"/>
    <b v="0"/>
    <x v="33"/>
    <n v="8"/>
    <n v="11.428571428571429"/>
    <x v="7"/>
    <x v="33"/>
    <x v="2325"/>
    <x v="2323"/>
  </r>
  <r>
    <n v="2326"/>
    <s v="Gourmet Steak Hot Dogs By The Savage Wienerâ„¢"/>
    <s v="The Savage Wienerâ„¢ launched last Summer.  Our Premium wieners are already a hit, our next project is The Ultimate Steak Hot Dog."/>
    <x v="36"/>
    <x v="1651"/>
    <x v="3"/>
    <s v="US"/>
    <s v="USD"/>
    <n v="1493571600"/>
    <n v="1489106948"/>
    <b v="0"/>
    <n v="1"/>
    <b v="0"/>
    <x v="33"/>
    <n v="0.72"/>
    <n v="108"/>
    <x v="7"/>
    <x v="33"/>
    <x v="2326"/>
    <x v="2324"/>
  </r>
  <r>
    <n v="2327"/>
    <s v="Kraut Source - Fermentation Made Simple"/>
    <s v="Gourmet Fermentation in a Mason Jar. Create delicious, nutritious fermented foods at home."/>
    <x v="19"/>
    <x v="1652"/>
    <x v="0"/>
    <s v="US"/>
    <s v="USD"/>
    <n v="1409090440"/>
    <n v="1406066440"/>
    <b v="1"/>
    <n v="3355"/>
    <b v="1"/>
    <x v="33"/>
    <n v="526.09431428571429"/>
    <n v="54.883162444113267"/>
    <x v="7"/>
    <x v="33"/>
    <x v="2327"/>
    <x v="2325"/>
  </r>
  <r>
    <n v="2328"/>
    <s v="Bravado Spice | Bigger &amp; Bolder"/>
    <s v="Our mission: To launch our Crimson Hot Sauce &amp; introduce our Chili &amp; Garlic Pickles. _x000a__x000a_Let's change the game together!"/>
    <x v="3"/>
    <x v="1653"/>
    <x v="0"/>
    <s v="US"/>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x v="31"/>
    <x v="1654"/>
    <x v="0"/>
    <s v="US"/>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x v="19"/>
    <x v="1655"/>
    <x v="0"/>
    <s v="US"/>
    <s v="USD"/>
    <n v="1451001600"/>
    <n v="1448400943"/>
    <b v="1"/>
    <n v="163"/>
    <b v="1"/>
    <x v="33"/>
    <n v="102.42285714285715"/>
    <n v="219.92638036809817"/>
    <x v="7"/>
    <x v="33"/>
    <x v="2330"/>
    <x v="2328"/>
  </r>
  <r>
    <n v="2331"/>
    <s v="Meadowlands Chocolate"/>
    <s v="Handcrafted, organic, single-origin, bean-to-bar, dark chocolate. Like fine wine, the secret is in the terroir."/>
    <x v="6"/>
    <x v="1656"/>
    <x v="0"/>
    <s v="US"/>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x v="31"/>
    <x v="1657"/>
    <x v="0"/>
    <s v="US"/>
    <s v="USD"/>
    <n v="1423235071"/>
    <n v="1420643071"/>
    <b v="1"/>
    <n v="352"/>
    <b v="1"/>
    <x v="33"/>
    <n v="106.30800000000001"/>
    <n v="75.502840909090907"/>
    <x v="7"/>
    <x v="33"/>
    <x v="2332"/>
    <x v="2330"/>
  </r>
  <r>
    <n v="2333"/>
    <s v="Two Hundred Chocolate Truffles"/>
    <s v="Homemade truffles for NYC chocolate fanatics. Truffle recipes for chocolate addicts from all over the world. Chocolate lovers unite."/>
    <x v="20"/>
    <x v="610"/>
    <x v="0"/>
    <s v="US"/>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x v="23"/>
    <x v="1658"/>
    <x v="0"/>
    <s v="US"/>
    <s v="USD"/>
    <n v="1415208840"/>
    <n v="1412611498"/>
    <b v="1"/>
    <n v="67"/>
    <b v="1"/>
    <x v="33"/>
    <n v="101.95"/>
    <n v="60.865671641791046"/>
    <x v="7"/>
    <x v="33"/>
    <x v="2334"/>
    <x v="2332"/>
  </r>
  <r>
    <n v="2335"/>
    <s v="A Modern-Day Salt Works in Gloucester, Mass.!"/>
    <s v="We hand-harvest water to make flake finishing salt. We're opening a modern-day salt works in historic Gloucester, Massachusetts!"/>
    <x v="31"/>
    <x v="1659"/>
    <x v="0"/>
    <s v="US"/>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x v="22"/>
    <x v="1660"/>
    <x v="0"/>
    <s v="US"/>
    <s v="USD"/>
    <n v="1394316695"/>
    <n v="1390860695"/>
    <b v="1"/>
    <n v="2165"/>
    <b v="1"/>
    <x v="33"/>
    <n v="520.73254999999995"/>
    <n v="48.104623556581984"/>
    <x v="7"/>
    <x v="33"/>
    <x v="2336"/>
    <x v="2334"/>
  </r>
  <r>
    <n v="2337"/>
    <s v="The Hudson Standard Bitters and Shrubs"/>
    <s v="We make small batch, locally sourced bitters and shrubs for cocktails and cooking."/>
    <x v="14"/>
    <x v="1661"/>
    <x v="0"/>
    <s v="US"/>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x v="36"/>
    <x v="1662"/>
    <x v="0"/>
    <s v="US"/>
    <s v="USD"/>
    <n v="1404077484"/>
    <n v="1401485484"/>
    <b v="1"/>
    <n v="123"/>
    <b v="1"/>
    <x v="33"/>
    <n v="101.14333333333335"/>
    <n v="123.34552845528455"/>
    <x v="7"/>
    <x v="33"/>
    <x v="2338"/>
    <x v="2336"/>
  </r>
  <r>
    <n v="2339"/>
    <s v="CACOCO - The Drinking Chocolate Revival"/>
    <s v="The 'food of the gods' has returned in molten glory! CACOCO revives drinking chocolate with a revolutionary sustainable model."/>
    <x v="31"/>
    <x v="1663"/>
    <x v="0"/>
    <s v="US"/>
    <s v="USD"/>
    <n v="1482134340"/>
    <n v="1479496309"/>
    <b v="1"/>
    <n v="1104"/>
    <b v="1"/>
    <x v="33"/>
    <n v="294.20799999999997"/>
    <n v="66.623188405797094"/>
    <x v="7"/>
    <x v="33"/>
    <x v="2339"/>
    <x v="2337"/>
  </r>
  <r>
    <n v="2340"/>
    <s v="Doughnuts with love by Strange Matter Coffee"/>
    <s v="Strange Matter Coffee is opening a scratch bakery featuring craft doughnuts with vegan and gluten free options!"/>
    <x v="79"/>
    <x v="1664"/>
    <x v="0"/>
    <s v="US"/>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x v="10"/>
    <x v="117"/>
    <x v="1"/>
    <s v="US"/>
    <s v="USD"/>
    <n v="1436729504"/>
    <n v="1434137504"/>
    <b v="0"/>
    <n v="0"/>
    <b v="0"/>
    <x v="7"/>
    <n v="0"/>
    <e v="#DIV/0!"/>
    <x v="2"/>
    <x v="7"/>
    <x v="2341"/>
    <x v="2339"/>
  </r>
  <r>
    <n v="2342"/>
    <s v="The Future Mind of Business Project (Canceled)"/>
    <s v="A series of informational and interactive online tutorials enabling businesses to proactively ensure mental and corporate vitality."/>
    <x v="62"/>
    <x v="117"/>
    <x v="1"/>
    <s v="US"/>
    <s v="USD"/>
    <n v="1412571600"/>
    <n v="1410799870"/>
    <b v="0"/>
    <n v="0"/>
    <b v="0"/>
    <x v="7"/>
    <n v="0"/>
    <e v="#DIV/0!"/>
    <x v="2"/>
    <x v="7"/>
    <x v="2342"/>
    <x v="2340"/>
  </r>
  <r>
    <n v="2343"/>
    <s v="Mobile Excellence Awards (Canceled)"/>
    <s v="The most influential and prestigious awards program that honors innovation and leadership in mobile technology and entertainment"/>
    <x v="3"/>
    <x v="452"/>
    <x v="1"/>
    <s v="US"/>
    <s v="USD"/>
    <n v="1452282420"/>
    <n v="1447962505"/>
    <b v="0"/>
    <n v="1"/>
    <b v="0"/>
    <x v="7"/>
    <n v="3"/>
    <n v="300"/>
    <x v="2"/>
    <x v="7"/>
    <x v="2343"/>
    <x v="2341"/>
  </r>
  <r>
    <n v="2344"/>
    <s v="Tired of Corporation Negotiation? THINK MIDDLE MEDIATION!"/>
    <s v="SAVE MONEY! Stop worrying about account disputes, supervising installs, and corporation bull-****. We actively negotiate on your behalf"/>
    <x v="28"/>
    <x v="116"/>
    <x v="1"/>
    <s v="CA"/>
    <s v="CAD"/>
    <n v="1466789269"/>
    <n v="1464197269"/>
    <b v="0"/>
    <n v="1"/>
    <b v="0"/>
    <x v="7"/>
    <n v="0.1"/>
    <n v="1"/>
    <x v="2"/>
    <x v="7"/>
    <x v="2344"/>
    <x v="2342"/>
  </r>
  <r>
    <n v="2345"/>
    <s v="Social Media Website (Canceled)"/>
    <s v="My team and I are creating a social media website for pet lovers across the world! Fashion, animal shows, adoptions, and more."/>
    <x v="9"/>
    <x v="117"/>
    <x v="1"/>
    <s v="US"/>
    <s v="USD"/>
    <n v="1427845140"/>
    <n v="1424822556"/>
    <b v="0"/>
    <n v="0"/>
    <b v="0"/>
    <x v="7"/>
    <n v="0"/>
    <e v="#DIV/0!"/>
    <x v="2"/>
    <x v="7"/>
    <x v="2345"/>
    <x v="2343"/>
  </r>
  <r>
    <n v="2346"/>
    <s v="Ez 2c 3D Viewers (Canceled)"/>
    <s v="Watch and Make FREE 3D Videos &amp; Pics - No Viewer needed. To Help Learn we have Training and Instant 3D viewers."/>
    <x v="127"/>
    <x v="1665"/>
    <x v="1"/>
    <s v="US"/>
    <s v="USD"/>
    <n v="1476731431"/>
    <n v="1472843431"/>
    <b v="0"/>
    <n v="3"/>
    <b v="0"/>
    <x v="7"/>
    <n v="6.5000000000000002E-2"/>
    <n v="13"/>
    <x v="2"/>
    <x v="7"/>
    <x v="2346"/>
    <x v="2344"/>
  </r>
  <r>
    <n v="2347"/>
    <s v="Course: Create Complete Web Apps without Coding (Canceled)"/>
    <s v="Back this project and get access to a course about building COMPLETE web applications without coding."/>
    <x v="28"/>
    <x v="493"/>
    <x v="1"/>
    <s v="US"/>
    <s v="USD"/>
    <n v="1472135676"/>
    <n v="1469543676"/>
    <b v="0"/>
    <n v="1"/>
    <b v="0"/>
    <x v="7"/>
    <n v="1.5"/>
    <n v="15"/>
    <x v="2"/>
    <x v="7"/>
    <x v="2347"/>
    <x v="2345"/>
  </r>
  <r>
    <n v="2348"/>
    <s v="Business &amp; Entertainment In 3D World! (Canceled)"/>
    <s v="Own, Buy, Sell 3D property! 3D games, 3D traveling and earn in one virtual 3D NEASPACE, Best for Oculus Rift environment."/>
    <x v="54"/>
    <x v="795"/>
    <x v="1"/>
    <s v="US"/>
    <s v="USD"/>
    <n v="1456006938"/>
    <n v="1450822938"/>
    <b v="0"/>
    <n v="5"/>
    <b v="0"/>
    <x v="7"/>
    <n v="0.38571428571428573"/>
    <n v="54"/>
    <x v="2"/>
    <x v="7"/>
    <x v="2348"/>
    <x v="2346"/>
  </r>
  <r>
    <n v="2349"/>
    <s v="POLIWORD - an internet project that could change the world"/>
    <s v="Poliword tries to provide the people of the world an opportunity to make real changes in their government through the internet."/>
    <x v="340"/>
    <x v="117"/>
    <x v="1"/>
    <s v="SE"/>
    <s v="SEK"/>
    <n v="1439318228"/>
    <n v="1436812628"/>
    <b v="0"/>
    <n v="0"/>
    <b v="0"/>
    <x v="7"/>
    <n v="0"/>
    <e v="#DIV/0!"/>
    <x v="2"/>
    <x v="7"/>
    <x v="2349"/>
    <x v="2347"/>
  </r>
  <r>
    <n v="2350"/>
    <s v="HoxWi - Simple and reliable online customer services (Canceled)"/>
    <s v="HoxWi are the future for real time interaction with on-line customers via chat or video conference."/>
    <x v="63"/>
    <x v="117"/>
    <x v="1"/>
    <s v="IE"/>
    <s v="EUR"/>
    <n v="1483474370"/>
    <n v="1480882370"/>
    <b v="0"/>
    <n v="0"/>
    <b v="0"/>
    <x v="7"/>
    <n v="0"/>
    <e v="#DIV/0!"/>
    <x v="2"/>
    <x v="7"/>
    <x v="2350"/>
    <x v="2348"/>
  </r>
  <r>
    <n v="2351"/>
    <s v="NZ Auction site.  No listing or success fees. Only $2 p/m"/>
    <s v="Donate $30 or more and receive a free selfie stick."/>
    <x v="341"/>
    <x v="1651"/>
    <x v="1"/>
    <s v="NZ"/>
    <s v="NZD"/>
    <n v="1430360739"/>
    <n v="1427768739"/>
    <b v="0"/>
    <n v="7"/>
    <b v="0"/>
    <x v="7"/>
    <n v="0.5714285714285714"/>
    <n v="15.428571428571429"/>
    <x v="2"/>
    <x v="7"/>
    <x v="2351"/>
    <x v="2349"/>
  </r>
  <r>
    <n v="2352"/>
    <s v="The Seeker's School of Thought and Philosophy (Canceled)"/>
    <s v="It is the mission of the Seekerâ€™s School of Thought and Philosophy to provide a safe and nurturing environment for all."/>
    <x v="13"/>
    <x v="117"/>
    <x v="1"/>
    <s v="US"/>
    <s v="USD"/>
    <n v="1433603552"/>
    <n v="1428419552"/>
    <b v="0"/>
    <n v="0"/>
    <b v="0"/>
    <x v="7"/>
    <n v="0"/>
    <e v="#DIV/0!"/>
    <x v="2"/>
    <x v="7"/>
    <x v="2352"/>
    <x v="2350"/>
  </r>
  <r>
    <n v="2353"/>
    <s v="A Brony and Pegasister dating website (Canceled)"/>
    <s v="The best dating website for bronys and pegasisters. The reason I'm trying to get the funds for this project is that I need a laptop."/>
    <x v="28"/>
    <x v="117"/>
    <x v="1"/>
    <s v="US"/>
    <s v="USD"/>
    <n v="1429632822"/>
    <n v="1428596022"/>
    <b v="0"/>
    <n v="0"/>
    <b v="0"/>
    <x v="7"/>
    <n v="0"/>
    <e v="#DIV/0!"/>
    <x v="2"/>
    <x v="7"/>
    <x v="2353"/>
    <x v="2351"/>
  </r>
  <r>
    <n v="2354"/>
    <s v="Dissertation (Canceled)"/>
    <s v="Almost done with doctorate degree but need funding of $35,000 to complete research of project."/>
    <x v="19"/>
    <x v="379"/>
    <x v="1"/>
    <s v="US"/>
    <s v="USD"/>
    <n v="1420910460"/>
    <n v="1415726460"/>
    <b v="0"/>
    <n v="1"/>
    <b v="0"/>
    <x v="7"/>
    <n v="7.1428571428571425E-2"/>
    <n v="25"/>
    <x v="2"/>
    <x v="7"/>
    <x v="2354"/>
    <x v="2352"/>
  </r>
  <r>
    <n v="2355"/>
    <s v="PriceItUpPlease (Canceled)"/>
    <s v="PriceItUpPlease will be an easy to use website that estimates the amount of your startup costs for that great idea you have!"/>
    <x v="6"/>
    <x v="434"/>
    <x v="1"/>
    <s v="AU"/>
    <s v="AUD"/>
    <n v="1430604136"/>
    <n v="1428012136"/>
    <b v="0"/>
    <n v="2"/>
    <b v="0"/>
    <x v="7"/>
    <n v="0.6875"/>
    <n v="27.5"/>
    <x v="2"/>
    <x v="7"/>
    <x v="2355"/>
    <x v="2353"/>
  </r>
  <r>
    <n v="2356"/>
    <s v="HardstyleUnited.com (Canceled)"/>
    <s v="HardstyleUnited.com The Global Hardstyle community. Your Hardstyle community."/>
    <x v="3"/>
    <x v="117"/>
    <x v="1"/>
    <s v="NL"/>
    <s v="EUR"/>
    <n v="1433530104"/>
    <n v="1430938104"/>
    <b v="0"/>
    <n v="0"/>
    <b v="0"/>
    <x v="7"/>
    <n v="0"/>
    <e v="#DIV/0!"/>
    <x v="2"/>
    <x v="7"/>
    <x v="2356"/>
    <x v="2354"/>
  </r>
  <r>
    <n v="2357"/>
    <s v="Online therapist directory - Click For Therapy (Canceled)"/>
    <s v="Click For Therapy is a website that was created to connect consumers and therapists across the UK."/>
    <x v="100"/>
    <x v="117"/>
    <x v="1"/>
    <s v="GB"/>
    <s v="GBP"/>
    <n v="1445093578"/>
    <n v="1442501578"/>
    <b v="0"/>
    <n v="0"/>
    <b v="0"/>
    <x v="7"/>
    <n v="0"/>
    <e v="#DIV/0!"/>
    <x v="2"/>
    <x v="7"/>
    <x v="2357"/>
    <x v="2355"/>
  </r>
  <r>
    <n v="2358"/>
    <s v="Auction, Sell Swap without excessive fees, the next ebay."/>
    <s v="A website to auction, sell and swap items in the uk without a charge, without excess fees, the next ebay."/>
    <x v="15"/>
    <x v="117"/>
    <x v="1"/>
    <s v="GB"/>
    <s v="GBP"/>
    <n v="1422664740"/>
    <n v="1417818036"/>
    <b v="0"/>
    <n v="0"/>
    <b v="0"/>
    <x v="7"/>
    <n v="0"/>
    <e v="#DIV/0!"/>
    <x v="2"/>
    <x v="7"/>
    <x v="2358"/>
    <x v="2356"/>
  </r>
  <r>
    <n v="2359"/>
    <s v="crowd-funded public genome sequencing (Canceled)"/>
    <s v="I want to crowdfund the sequencing of my own genome to make it publicly available with crowd-sourced interpretation."/>
    <x v="51"/>
    <x v="1666"/>
    <x v="1"/>
    <s v="US"/>
    <s v="USD"/>
    <n v="1438616124"/>
    <n v="1433432124"/>
    <b v="0"/>
    <n v="3"/>
    <b v="0"/>
    <x v="7"/>
    <n v="14.680000000000001"/>
    <n v="367"/>
    <x v="2"/>
    <x v="7"/>
    <x v="2359"/>
    <x v="2357"/>
  </r>
  <r>
    <n v="2360"/>
    <s v="Bee Bay Microjobs (Canceled)"/>
    <s v="Welcome to Bee Bay Canada, your commission free microjobs website.  Sell at any price and keep 100% of what you earn!"/>
    <x v="10"/>
    <x v="369"/>
    <x v="1"/>
    <s v="CA"/>
    <s v="CAD"/>
    <n v="1454864280"/>
    <n v="1452272280"/>
    <b v="0"/>
    <n v="1"/>
    <b v="0"/>
    <x v="7"/>
    <n v="0.04"/>
    <n v="2"/>
    <x v="2"/>
    <x v="7"/>
    <x v="2360"/>
    <x v="2358"/>
  </r>
  <r>
    <n v="2361"/>
    <s v="Lemme Grab it (Canceled)"/>
    <s v="A website for email/sms alerts of your personal selection, comparison of prices,consolidated database, best deals around for clothing."/>
    <x v="48"/>
    <x v="117"/>
    <x v="1"/>
    <s v="CA"/>
    <s v="CAD"/>
    <n v="1462053600"/>
    <n v="1459975008"/>
    <b v="0"/>
    <n v="0"/>
    <b v="0"/>
    <x v="7"/>
    <n v="0"/>
    <e v="#DIV/0!"/>
    <x v="2"/>
    <x v="7"/>
    <x v="2361"/>
    <x v="2359"/>
  </r>
  <r>
    <n v="2362"/>
    <s v="Help CRB obtain 501(c)(3) status! (Canceled)"/>
    <s v="The Columbus Ruby Brigade has brought monthly ruby goodness and camaraderie to all participants."/>
    <x v="329"/>
    <x v="678"/>
    <x v="1"/>
    <s v="US"/>
    <s v="USD"/>
    <n v="1418315470"/>
    <n v="1415723470"/>
    <b v="0"/>
    <n v="2"/>
    <b v="0"/>
    <x v="7"/>
    <n v="28.571428571428569"/>
    <n v="60"/>
    <x v="2"/>
    <x v="7"/>
    <x v="2362"/>
    <x v="2360"/>
  </r>
  <r>
    <n v="2363"/>
    <s v="Top~Notch - Helping Every Day People Change Their Future"/>
    <s v="This is an affordable social lead based web-site to help anyone who wants extra work or start their own business. We find your customer"/>
    <x v="164"/>
    <x v="117"/>
    <x v="1"/>
    <s v="US"/>
    <s v="USD"/>
    <n v="1451348200"/>
    <n v="1447460200"/>
    <b v="0"/>
    <n v="0"/>
    <b v="0"/>
    <x v="7"/>
    <n v="0"/>
    <e v="#DIV/0!"/>
    <x v="2"/>
    <x v="7"/>
    <x v="2363"/>
    <x v="2361"/>
  </r>
  <r>
    <n v="2364"/>
    <s v="Minecraft Server and Website Help (Name: Forge Realms)"/>
    <s v="Making a Minecraft server and Website and I need your help to fund it. Thanks in Advance!"/>
    <x v="342"/>
    <x v="117"/>
    <x v="1"/>
    <s v="US"/>
    <s v="USD"/>
    <n v="1445898356"/>
    <n v="1441146356"/>
    <b v="0"/>
    <n v="0"/>
    <b v="0"/>
    <x v="7"/>
    <n v="0"/>
    <e v="#DIV/0!"/>
    <x v="2"/>
    <x v="7"/>
    <x v="2364"/>
    <x v="2362"/>
  </r>
  <r>
    <n v="2365"/>
    <s v="IMI - It's My Identity (Canceled)"/>
    <s v="A website that could group all your social 'identities' and online property together and find new followers or creators to follow"/>
    <x v="28"/>
    <x v="117"/>
    <x v="1"/>
    <s v="IT"/>
    <s v="EUR"/>
    <n v="1453071600"/>
    <n v="1449596425"/>
    <b v="0"/>
    <n v="0"/>
    <b v="0"/>
    <x v="7"/>
    <n v="0"/>
    <e v="#DIV/0!"/>
    <x v="2"/>
    <x v="7"/>
    <x v="2365"/>
    <x v="2363"/>
  </r>
  <r>
    <n v="2366"/>
    <s v="iDEA On Demand Virtual Activities. Get Active! (Canceled)"/>
    <s v="iDEA virtual activities, the perfect way to encourage children and families to get active - physically, socially and mentally."/>
    <x v="31"/>
    <x v="1310"/>
    <x v="1"/>
    <s v="GB"/>
    <s v="GBP"/>
    <n v="1445431533"/>
    <n v="1442839533"/>
    <b v="0"/>
    <n v="27"/>
    <b v="0"/>
    <x v="7"/>
    <n v="10.52"/>
    <n v="97.407407407407405"/>
    <x v="2"/>
    <x v="7"/>
    <x v="2366"/>
    <x v="2364"/>
  </r>
  <r>
    <n v="2367"/>
    <s v="Help us Make a Website Like Chegg but Free and wayyy Better!"/>
    <s v="Our goal is to create a completely free website similar to Chegg.com for students to benefit from without raping their wallet!"/>
    <x v="63"/>
    <x v="1667"/>
    <x v="1"/>
    <s v="US"/>
    <s v="USD"/>
    <n v="1461622616"/>
    <n v="1456442216"/>
    <b v="0"/>
    <n v="14"/>
    <b v="0"/>
    <x v="7"/>
    <n v="1.34"/>
    <n v="47.857142857142854"/>
    <x v="2"/>
    <x v="7"/>
    <x v="2367"/>
    <x v="2365"/>
  </r>
  <r>
    <n v="2368"/>
    <s v="Lavvoro - A new LinkedIn and Facebook for the job market"/>
    <s v="A professional and social media environment created to effectively match job seekers to jobs based on an algorithms-matching system"/>
    <x v="79"/>
    <x v="173"/>
    <x v="1"/>
    <s v="US"/>
    <s v="USD"/>
    <n v="1429028365"/>
    <n v="1425143965"/>
    <b v="0"/>
    <n v="2"/>
    <b v="0"/>
    <x v="7"/>
    <n v="0.25"/>
    <n v="50"/>
    <x v="2"/>
    <x v="7"/>
    <x v="2368"/>
    <x v="2366"/>
  </r>
  <r>
    <n v="2369"/>
    <s v="Site so businesses can offer deals to community - Let's Go!"/>
    <s v="A website that lets local businesses offer deals to customers and be found online. They pay a small yearly fee and keep %100 of profit."/>
    <x v="31"/>
    <x v="117"/>
    <x v="1"/>
    <s v="US"/>
    <s v="USD"/>
    <n v="1455132611"/>
    <n v="1452540611"/>
    <b v="0"/>
    <n v="0"/>
    <b v="0"/>
    <x v="7"/>
    <n v="0"/>
    <e v="#DIV/0!"/>
    <x v="2"/>
    <x v="7"/>
    <x v="2369"/>
    <x v="2367"/>
  </r>
  <r>
    <n v="2370"/>
    <s v="TaxSaver USA Affordable Tax App Development and Launch"/>
    <s v="Let's go get it back! Most people can get $5,000 to $6,000 more a year in tax deductions. Stop the abuse and get back your share!"/>
    <x v="31"/>
    <x v="376"/>
    <x v="1"/>
    <s v="US"/>
    <s v="USD"/>
    <n v="1418877141"/>
    <n v="1416285141"/>
    <b v="0"/>
    <n v="4"/>
    <b v="0"/>
    <x v="7"/>
    <n v="0.32800000000000001"/>
    <n v="20.5"/>
    <x v="2"/>
    <x v="7"/>
    <x v="2370"/>
    <x v="2368"/>
  </r>
  <r>
    <n v="2371"/>
    <s v="ProjectPetal.com (Canceled)"/>
    <s v="ProjectPetal.com is an all in one website for all Makers to share projects and ideas. A Facebook(R) Twitter(R) &amp; Github(R) all in one."/>
    <x v="13"/>
    <x v="117"/>
    <x v="1"/>
    <s v="US"/>
    <s v="USD"/>
    <n v="1435257596"/>
    <n v="1432665596"/>
    <b v="0"/>
    <n v="0"/>
    <b v="0"/>
    <x v="7"/>
    <n v="0"/>
    <e v="#DIV/0!"/>
    <x v="2"/>
    <x v="7"/>
    <x v="2371"/>
    <x v="2369"/>
  </r>
  <r>
    <n v="2372"/>
    <s v="Finding Pets - Bringing Lost Pets Home (Canceled)"/>
    <s v="An online platform that will notify every listed individual, vet, council, pound and so on in a geographical area when a pet is lost!"/>
    <x v="62"/>
    <x v="147"/>
    <x v="1"/>
    <s v="AU"/>
    <s v="AUD"/>
    <n v="1429839571"/>
    <n v="1427247571"/>
    <b v="0"/>
    <n v="6"/>
    <b v="0"/>
    <x v="7"/>
    <n v="3.2727272727272729"/>
    <n v="30"/>
    <x v="2"/>
    <x v="7"/>
    <x v="2372"/>
    <x v="2370"/>
  </r>
  <r>
    <n v="2373"/>
    <s v="Cykelauktion.com (Canceled)"/>
    <s v="We want to create a safe marketplace for buying and selling bicycles."/>
    <x v="343"/>
    <x v="155"/>
    <x v="1"/>
    <s v="SE"/>
    <s v="SEK"/>
    <n v="1440863624"/>
    <n v="1438271624"/>
    <b v="0"/>
    <n v="1"/>
    <b v="0"/>
    <x v="7"/>
    <n v="5.8823529411764705E-3"/>
    <n v="50"/>
    <x v="2"/>
    <x v="7"/>
    <x v="2373"/>
    <x v="2371"/>
  </r>
  <r>
    <n v="2374"/>
    <s v="Alcohol On Call (Canceled)"/>
    <s v="Next time you want a beer, put down your keys and pick up your phone. We prevent drunk driving by delivering alcohol to you at home."/>
    <x v="29"/>
    <x v="115"/>
    <x v="1"/>
    <s v="US"/>
    <s v="USD"/>
    <n v="1423772060"/>
    <n v="1421180060"/>
    <b v="0"/>
    <n v="1"/>
    <b v="0"/>
    <x v="7"/>
    <n v="4.5454545454545456E-2"/>
    <n v="10"/>
    <x v="2"/>
    <x v="7"/>
    <x v="2374"/>
    <x v="2372"/>
  </r>
  <r>
    <n v="2375"/>
    <s v="Slice Trade- Phone Trade-In, Made Simple (Canceled)"/>
    <s v="Slice Trade is a new way to trade in your old phones. We buy back phones in any condition and pay you cash or give you a new one free!"/>
    <x v="3"/>
    <x v="117"/>
    <x v="1"/>
    <s v="US"/>
    <s v="USD"/>
    <n v="1473451437"/>
    <n v="1470859437"/>
    <b v="0"/>
    <n v="0"/>
    <b v="0"/>
    <x v="7"/>
    <n v="0"/>
    <e v="#DIV/0!"/>
    <x v="2"/>
    <x v="7"/>
    <x v="2375"/>
    <x v="2373"/>
  </r>
  <r>
    <n v="2376"/>
    <s v="Phone Tags: lost and found stickers (Canceled)"/>
    <s v="Tough, pre-manufactured lost and found stickers that forward messages to the owners email and cellphone."/>
    <x v="9"/>
    <x v="1668"/>
    <x v="1"/>
    <s v="US"/>
    <s v="USD"/>
    <n v="1449785566"/>
    <n v="1447193566"/>
    <b v="0"/>
    <n v="4"/>
    <b v="0"/>
    <x v="7"/>
    <n v="10.877666666666666"/>
    <n v="81.582499999999996"/>
    <x v="2"/>
    <x v="7"/>
    <x v="2376"/>
    <x v="2374"/>
  </r>
  <r>
    <n v="2377"/>
    <s v="Fluttify - New Canadian Tech Start Up (Canceled)"/>
    <s v="Fluttify is an Online Video Sharing Platform allowing friends to share their favorite Trending Content with each other."/>
    <x v="30"/>
    <x v="117"/>
    <x v="1"/>
    <s v="CA"/>
    <s v="CAD"/>
    <n v="1480110783"/>
    <n v="1477515183"/>
    <b v="0"/>
    <n v="0"/>
    <b v="0"/>
    <x v="7"/>
    <n v="0"/>
    <e v="#DIV/0!"/>
    <x v="2"/>
    <x v="7"/>
    <x v="2377"/>
    <x v="2375"/>
  </r>
  <r>
    <n v="2378"/>
    <s v="KEEPUP INC (Canceled)"/>
    <s v="KEEPUP allows you to extend your social circle by introducing you to new people via your friends."/>
    <x v="74"/>
    <x v="117"/>
    <x v="1"/>
    <s v="US"/>
    <s v="USD"/>
    <n v="1440548330"/>
    <n v="1438042730"/>
    <b v="0"/>
    <n v="0"/>
    <b v="0"/>
    <x v="7"/>
    <n v="0"/>
    <e v="#DIV/0!"/>
    <x v="2"/>
    <x v="7"/>
    <x v="2378"/>
    <x v="2376"/>
  </r>
  <r>
    <n v="2379"/>
    <s v="SelectCooks.com (Canceled)"/>
    <s v="Selectcooks.com is a community marketplace for people to list, find and hire chefs."/>
    <x v="11"/>
    <x v="117"/>
    <x v="1"/>
    <s v="US"/>
    <s v="USD"/>
    <n v="1444004616"/>
    <n v="1440116616"/>
    <b v="0"/>
    <n v="0"/>
    <b v="0"/>
    <x v="7"/>
    <n v="0"/>
    <e v="#DIV/0!"/>
    <x v="2"/>
    <x v="7"/>
    <x v="2379"/>
    <x v="2377"/>
  </r>
  <r>
    <n v="2380"/>
    <s v="Finit - Hashtag Chatting (Canceled)"/>
    <s v="Tired of waiting for likes? Here is a brand new social network centered on real-time hashtag chatting. Just chat and enjoy!"/>
    <x v="36"/>
    <x v="434"/>
    <x v="1"/>
    <s v="US"/>
    <s v="USD"/>
    <n v="1443726142"/>
    <n v="1441134142"/>
    <b v="0"/>
    <n v="3"/>
    <b v="0"/>
    <x v="7"/>
    <n v="0.36666666666666664"/>
    <n v="18.333333333333332"/>
    <x v="2"/>
    <x v="7"/>
    <x v="2380"/>
    <x v="2378"/>
  </r>
  <r>
    <n v="2381"/>
    <s v="Cannabis Connection (Canceled)"/>
    <s v="Social Media Platform for the Marijuana Industry to create professionalism and a stable lasting market."/>
    <x v="344"/>
    <x v="1669"/>
    <x v="1"/>
    <s v="US"/>
    <s v="USD"/>
    <n v="1428704848"/>
    <n v="1426112848"/>
    <b v="0"/>
    <n v="7"/>
    <b v="0"/>
    <x v="7"/>
    <n v="1.8193398957730169"/>
    <n v="224.42857142857142"/>
    <x v="2"/>
    <x v="7"/>
    <x v="2381"/>
    <x v="2379"/>
  </r>
  <r>
    <n v="2382"/>
    <s v="These Easy Days (Canceled)"/>
    <s v="Netiquette classes to teach our youth how make proper use of computer-mediated communications for personal and educational success."/>
    <x v="9"/>
    <x v="735"/>
    <x v="1"/>
    <s v="US"/>
    <s v="USD"/>
    <n v="1438662603"/>
    <n v="1436502603"/>
    <b v="0"/>
    <n v="2"/>
    <b v="0"/>
    <x v="7"/>
    <n v="2.5"/>
    <n v="37.5"/>
    <x v="2"/>
    <x v="7"/>
    <x v="2382"/>
    <x v="2380"/>
  </r>
  <r>
    <n v="2383"/>
    <s v="KindaQuirky (Canceled)"/>
    <s v="A quirky online shop where you can buy, sell and discover stuff that's &quot;a little bit different&quot;. We think &quot;it's right up your alley!&quot;"/>
    <x v="3"/>
    <x v="140"/>
    <x v="1"/>
    <s v="NZ"/>
    <s v="NZD"/>
    <n v="1424568107"/>
    <n v="1421976107"/>
    <b v="0"/>
    <n v="3"/>
    <b v="0"/>
    <x v="7"/>
    <n v="4.3499999999999996"/>
    <n v="145"/>
    <x v="2"/>
    <x v="7"/>
    <x v="2383"/>
    <x v="2381"/>
  </r>
  <r>
    <n v="2384"/>
    <s v="Social Rewards - A new twist on social media (Canceled)"/>
    <s v="We're seeking to reward our members for their social behavior. The members win on two levels- compensation and increased viral sharing!"/>
    <x v="28"/>
    <x v="138"/>
    <x v="1"/>
    <s v="US"/>
    <s v="USD"/>
    <n v="1415932643"/>
    <n v="1413337043"/>
    <b v="0"/>
    <n v="8"/>
    <b v="0"/>
    <x v="7"/>
    <n v="0.8"/>
    <n v="1"/>
    <x v="2"/>
    <x v="7"/>
    <x v="2384"/>
    <x v="2382"/>
  </r>
  <r>
    <n v="2385"/>
    <s v="Search every sneaker site and local store at once (Canceled)"/>
    <s v="Lyka will allow you to search for shoes in every sneaker store and website and then buy for in-store pickup or same-day delivery."/>
    <x v="99"/>
    <x v="1670"/>
    <x v="1"/>
    <s v="US"/>
    <s v="USD"/>
    <n v="1438793432"/>
    <n v="1436201432"/>
    <b v="0"/>
    <n v="7"/>
    <b v="0"/>
    <x v="7"/>
    <n v="1.2123076923076923"/>
    <n v="112.57142857142857"/>
    <x v="2"/>
    <x v="7"/>
    <x v="2385"/>
    <x v="2383"/>
  </r>
  <r>
    <n v="2386"/>
    <s v="Realjobmatch.com (Canceled)"/>
    <s v="Realjobmatch is not just a job search site but a matching site , matching the right jobseekers with the best jobs."/>
    <x v="11"/>
    <x v="117"/>
    <x v="1"/>
    <s v="CA"/>
    <s v="CAD"/>
    <n v="1420920424"/>
    <n v="1415736424"/>
    <b v="0"/>
    <n v="0"/>
    <b v="0"/>
    <x v="7"/>
    <n v="0"/>
    <e v="#DIV/0!"/>
    <x v="2"/>
    <x v="7"/>
    <x v="2386"/>
    <x v="2384"/>
  </r>
  <r>
    <n v="2387"/>
    <s v="Building an interactive web-based health community."/>
    <s v="Learning should be fun! Effective health education includes the person's learning strengths, preferences and cultural perspective."/>
    <x v="60"/>
    <x v="772"/>
    <x v="1"/>
    <s v="US"/>
    <s v="USD"/>
    <n v="1469199740"/>
    <n v="1465311740"/>
    <b v="0"/>
    <n v="3"/>
    <b v="0"/>
    <x v="7"/>
    <n v="0.68399999999999994"/>
    <n v="342"/>
    <x v="2"/>
    <x v="7"/>
    <x v="2387"/>
    <x v="2385"/>
  </r>
  <r>
    <n v="2388"/>
    <s v="Virtual Restart - Stock Market For You and Your Loved Ones"/>
    <s v="The first ever trend-powered stock-market where you can buy and sell shares of you and your loved ones. Let's explore life together."/>
    <x v="258"/>
    <x v="1501"/>
    <x v="1"/>
    <s v="US"/>
    <s v="USD"/>
    <n v="1421350140"/>
    <n v="1418761759"/>
    <b v="0"/>
    <n v="8"/>
    <b v="0"/>
    <x v="7"/>
    <n v="1.2513513513513512"/>
    <n v="57.875"/>
    <x v="2"/>
    <x v="7"/>
    <x v="2388"/>
    <x v="2386"/>
  </r>
  <r>
    <n v="2389"/>
    <s v="Et si Kiwwi vous trouvait un job ? (Canceled)"/>
    <s v="Kiwwi va dÃ©poussiÃ©rer le marchÃ© de l'emploi, avec peu de moyens mais de trÃ¨s bonnes idÃ©es, cependant, nous avons besoin de vous !"/>
    <x v="194"/>
    <x v="134"/>
    <x v="1"/>
    <s v="FR"/>
    <s v="EUR"/>
    <n v="1437861540"/>
    <n v="1435160452"/>
    <b v="0"/>
    <n v="1"/>
    <b v="0"/>
    <x v="7"/>
    <n v="0.1875"/>
    <n v="30"/>
    <x v="2"/>
    <x v="7"/>
    <x v="2389"/>
    <x v="2387"/>
  </r>
  <r>
    <n v="2390"/>
    <s v="iHorizon Pty Ltd (Enterprise Planning &amp; Forecasting)"/>
    <s v="A SaaS solution for Businesses to align their strategies with customer value, using realtime strategic roadmaps &amp; visualisations."/>
    <x v="345"/>
    <x v="117"/>
    <x v="1"/>
    <s v="AU"/>
    <s v="AUD"/>
    <n v="1420352264"/>
    <n v="1416896264"/>
    <b v="0"/>
    <n v="0"/>
    <b v="0"/>
    <x v="7"/>
    <n v="0"/>
    <e v="#DIV/0!"/>
    <x v="2"/>
    <x v="7"/>
    <x v="2390"/>
    <x v="2388"/>
  </r>
  <r>
    <n v="2391"/>
    <s v="oToBOTS.com - Freedom from high cost auto repairs (Canceled)"/>
    <s v="Using the power of internet to help people save hundreds in car repair."/>
    <x v="22"/>
    <x v="379"/>
    <x v="1"/>
    <s v="US"/>
    <s v="USD"/>
    <n v="1427825044"/>
    <n v="1425236644"/>
    <b v="0"/>
    <n v="1"/>
    <b v="0"/>
    <x v="7"/>
    <n v="0.125"/>
    <n v="25"/>
    <x v="2"/>
    <x v="7"/>
    <x v="2391"/>
    <x v="2389"/>
  </r>
  <r>
    <n v="2392"/>
    <s v="WILLAMETTE EXTRA BOARD (Canceled)"/>
    <s v="I am asking for $4,200 to launch a unique website serving professionals in any and all industries seeking additional income in Oregon."/>
    <x v="285"/>
    <x v="117"/>
    <x v="1"/>
    <s v="US"/>
    <s v="USD"/>
    <n v="1446087223"/>
    <n v="1443495223"/>
    <b v="0"/>
    <n v="0"/>
    <b v="0"/>
    <x v="7"/>
    <n v="0"/>
    <e v="#DIV/0!"/>
    <x v="2"/>
    <x v="7"/>
    <x v="2392"/>
    <x v="2390"/>
  </r>
  <r>
    <n v="2393"/>
    <s v="Game Swapper (Canceled)"/>
    <s v="Imagine a world where you can swap a video game you're tired of playing for a video game you actually want to play for just $1.50!"/>
    <x v="57"/>
    <x v="155"/>
    <x v="1"/>
    <s v="US"/>
    <s v="USD"/>
    <n v="1439048017"/>
    <n v="1436456017"/>
    <b v="0"/>
    <n v="1"/>
    <b v="0"/>
    <x v="7"/>
    <n v="0.05"/>
    <n v="50"/>
    <x v="2"/>
    <x v="7"/>
    <x v="2393"/>
    <x v="2391"/>
  </r>
  <r>
    <n v="2394"/>
    <s v="Wriyon - WRIte Your Own (Canceled)"/>
    <s v="We want to create the &quot;Facebook&quot; for Writers. We are working on a new world for people who like to write. Check out more wriyon.com"/>
    <x v="10"/>
    <x v="158"/>
    <x v="1"/>
    <s v="IE"/>
    <s v="EUR"/>
    <n v="1424940093"/>
    <n v="1422348093"/>
    <b v="0"/>
    <n v="2"/>
    <b v="0"/>
    <x v="7"/>
    <n v="0.06"/>
    <n v="1.5"/>
    <x v="2"/>
    <x v="7"/>
    <x v="2394"/>
    <x v="2392"/>
  </r>
  <r>
    <n v="2395"/>
    <s v="VENT it out (Canceled)"/>
    <s v="I am making a social website where people can anonymously or openly vent, All walks of life all over the world"/>
    <x v="287"/>
    <x v="117"/>
    <x v="1"/>
    <s v="US"/>
    <s v="USD"/>
    <n v="1484038620"/>
    <n v="1481597687"/>
    <b v="0"/>
    <n v="0"/>
    <b v="0"/>
    <x v="7"/>
    <n v="0"/>
    <e v="#DIV/0!"/>
    <x v="2"/>
    <x v="7"/>
    <x v="2395"/>
    <x v="2393"/>
  </r>
  <r>
    <n v="2396"/>
    <s v="Projektwebseite (Canceled)"/>
    <s v="I'm creating a website with projects which I'll create later / Ich erstelle eine Webseite mit Projekten, welche ich spÃ¤ter erstelle."/>
    <x v="10"/>
    <x v="115"/>
    <x v="1"/>
    <s v="CH"/>
    <s v="CHF"/>
    <n v="1444940558"/>
    <n v="1442348558"/>
    <b v="0"/>
    <n v="1"/>
    <b v="0"/>
    <x v="7"/>
    <n v="0.2"/>
    <n v="10"/>
    <x v="2"/>
    <x v="7"/>
    <x v="2396"/>
    <x v="2394"/>
  </r>
  <r>
    <n v="2397"/>
    <s v="#ADOPTROHINGYA PROJECT (Canceled)"/>
    <s v="Matching refugees with sponsors in the US for 5 years. Our goal is to assist 300 Rohingya refugee families with supportive communities."/>
    <x v="346"/>
    <x v="117"/>
    <x v="1"/>
    <s v="US"/>
    <s v="USD"/>
    <n v="1420233256"/>
    <n v="1417641256"/>
    <b v="0"/>
    <n v="0"/>
    <b v="0"/>
    <x v="7"/>
    <n v="0"/>
    <e v="#DIV/0!"/>
    <x v="2"/>
    <x v="7"/>
    <x v="2397"/>
    <x v="2395"/>
  </r>
  <r>
    <n v="2398"/>
    <s v="Roekee.com (Canceled)"/>
    <s v="The internets new search engine. Looking for funding to develop our backend web indexing software with an emphasis on automation."/>
    <x v="23"/>
    <x v="117"/>
    <x v="1"/>
    <s v="US"/>
    <s v="USD"/>
    <n v="1435874384"/>
    <n v="1433282384"/>
    <b v="0"/>
    <n v="0"/>
    <b v="0"/>
    <x v="7"/>
    <n v="0"/>
    <e v="#DIV/0!"/>
    <x v="2"/>
    <x v="7"/>
    <x v="2398"/>
    <x v="2396"/>
  </r>
  <r>
    <n v="2399"/>
    <s v="SheLifts - the #1 Female Bodybuilding HUB (Canceled)"/>
    <s v="SheLifts is going to be the number One international social HUB &amp; information resource for women into weight lifting"/>
    <x v="93"/>
    <x v="117"/>
    <x v="1"/>
    <s v="SE"/>
    <s v="SEK"/>
    <n v="1418934506"/>
    <n v="1415910506"/>
    <b v="0"/>
    <n v="0"/>
    <b v="0"/>
    <x v="7"/>
    <n v="0"/>
    <e v="#DIV/0!"/>
    <x v="2"/>
    <x v="7"/>
    <x v="2399"/>
    <x v="2397"/>
  </r>
  <r>
    <n v="2400"/>
    <s v="NEW 2016 Social Media Litesbook (Canceled)"/>
    <s v="New Innovation of Social Media with New Technology created to bring users even closer togethor - Tabs &amp; Features never seen before!"/>
    <x v="63"/>
    <x v="117"/>
    <x v="1"/>
    <s v="AU"/>
    <s v="AUD"/>
    <n v="1460615164"/>
    <n v="1458023164"/>
    <b v="0"/>
    <n v="0"/>
    <b v="0"/>
    <x v="7"/>
    <n v="0"/>
    <e v="#DIV/0!"/>
    <x v="2"/>
    <x v="7"/>
    <x v="2400"/>
    <x v="2398"/>
  </r>
  <r>
    <n v="2401"/>
    <s v="The Dancing Elephant, Traditional Dosa and Indian Cuisine"/>
    <s v="A &quot;Hypo-allergenic&quot; food cart that specializes in making traditional Indian Meals with a delicious American flavor combination."/>
    <x v="89"/>
    <x v="1671"/>
    <x v="2"/>
    <s v="US"/>
    <s v="USD"/>
    <n v="1457207096"/>
    <n v="1452023096"/>
    <b v="0"/>
    <n v="9"/>
    <b v="0"/>
    <x v="19"/>
    <n v="0.71785714285714286"/>
    <n v="22.333333333333332"/>
    <x v="7"/>
    <x v="19"/>
    <x v="2401"/>
    <x v="2399"/>
  </r>
  <r>
    <n v="2402"/>
    <s v="Cupcake Truck Unite"/>
    <s v="Small town, delicious treats, and a mobile truck"/>
    <x v="14"/>
    <x v="401"/>
    <x v="2"/>
    <s v="US"/>
    <s v="USD"/>
    <n v="1431533931"/>
    <n v="1428941931"/>
    <b v="0"/>
    <n v="1"/>
    <b v="0"/>
    <x v="19"/>
    <n v="0.43333333333333329"/>
    <n v="52"/>
    <x v="7"/>
    <x v="19"/>
    <x v="2402"/>
    <x v="2400"/>
  </r>
  <r>
    <n v="2403"/>
    <s v="Think Green, Think Tea Trike! - A mobile cafe &amp; online shop."/>
    <s v="The aim is to start a business/service serving the finest green tea to my local area by trike as well as selling tea online."/>
    <x v="38"/>
    <x v="1672"/>
    <x v="2"/>
    <s v="GB"/>
    <s v="GBP"/>
    <n v="1459368658"/>
    <n v="1454188258"/>
    <b v="0"/>
    <n v="12"/>
    <b v="0"/>
    <x v="19"/>
    <n v="16.833333333333332"/>
    <n v="16.833333333333332"/>
    <x v="7"/>
    <x v="19"/>
    <x v="2403"/>
    <x v="2401"/>
  </r>
  <r>
    <n v="2404"/>
    <s v="Square Donuts Truck"/>
    <s v="We would love another Donut Food Truck for your famous Square Donuts.  We have one successful truck and retail store open already!"/>
    <x v="36"/>
    <x v="117"/>
    <x v="2"/>
    <s v="US"/>
    <s v="USD"/>
    <n v="1451782607"/>
    <n v="1449190607"/>
    <b v="0"/>
    <n v="0"/>
    <b v="0"/>
    <x v="19"/>
    <n v="0"/>
    <e v="#DIV/0!"/>
    <x v="7"/>
    <x v="19"/>
    <x v="2404"/>
    <x v="2402"/>
  </r>
  <r>
    <n v="2405"/>
    <s v="JoyShtick Food Truck"/>
    <s v="We are the first gaming-themed food truck, bringing gourmet pub fare to the Jacksonville area."/>
    <x v="10"/>
    <x v="1673"/>
    <x v="2"/>
    <s v="US"/>
    <s v="USD"/>
    <n v="1472911375"/>
    <n v="1471096975"/>
    <b v="0"/>
    <n v="20"/>
    <b v="0"/>
    <x v="19"/>
    <n v="22.52"/>
    <n v="56.3"/>
    <x v="7"/>
    <x v="19"/>
    <x v="2405"/>
    <x v="2403"/>
  </r>
  <r>
    <n v="2406"/>
    <s v="Arnold's Happy Days Food Truck"/>
    <s v="Be a part of something BIG, support us in opening the best burger truck in Tacoma! ~ &quot;So I donâ€™t have to dream alone!&quot;"/>
    <x v="53"/>
    <x v="1674"/>
    <x v="2"/>
    <s v="US"/>
    <s v="USD"/>
    <n v="1421635190"/>
    <n v="1418179190"/>
    <b v="0"/>
    <n v="16"/>
    <b v="0"/>
    <x v="19"/>
    <n v="41.384615384615387"/>
    <n v="84.0625"/>
    <x v="7"/>
    <x v="19"/>
    <x v="2406"/>
    <x v="2404"/>
  </r>
  <r>
    <n v="2407"/>
    <s v="&quot;PASHUT&quot;-(Means â€˜simpleâ€™ in Hebrew)"/>
    <s v="Hummus-mediterranean diet, real food, organic, vegan, kosher._x000a_An original great health oriented street food in Santa Fe NM."/>
    <x v="29"/>
    <x v="1675"/>
    <x v="2"/>
    <s v="US"/>
    <s v="USD"/>
    <n v="1428732000"/>
    <n v="1426772928"/>
    <b v="0"/>
    <n v="33"/>
    <b v="0"/>
    <x v="19"/>
    <n v="25.259090909090908"/>
    <n v="168.39393939393941"/>
    <x v="7"/>
    <x v="19"/>
    <x v="2407"/>
    <x v="2405"/>
  </r>
  <r>
    <n v="2408"/>
    <s v="Sabroso On Wheels"/>
    <s v="A US Army Vet trying to get a Peruvian food truck going! Really good Peruvian food now mobile!"/>
    <x v="36"/>
    <x v="134"/>
    <x v="2"/>
    <s v="US"/>
    <s v="USD"/>
    <n v="1415247757"/>
    <n v="1412652157"/>
    <b v="0"/>
    <n v="2"/>
    <b v="0"/>
    <x v="19"/>
    <n v="0.2"/>
    <n v="15"/>
    <x v="7"/>
    <x v="19"/>
    <x v="2408"/>
    <x v="2406"/>
  </r>
  <r>
    <n v="2409"/>
    <s v="Johnny's Food Truck a Puerto Rican and BBQ infusion"/>
    <s v="I am looking to start a food truck with an infusion of my Puerto Rican heritage and my love for BBQ."/>
    <x v="31"/>
    <x v="75"/>
    <x v="2"/>
    <s v="US"/>
    <s v="USD"/>
    <n v="1439931675"/>
    <n v="1437339675"/>
    <b v="0"/>
    <n v="6"/>
    <b v="0"/>
    <x v="19"/>
    <n v="1.8399999999999999"/>
    <n v="76.666666666666671"/>
    <x v="7"/>
    <x v="19"/>
    <x v="2409"/>
    <x v="2407"/>
  </r>
  <r>
    <n v="2410"/>
    <s v="Websters grill truck       slow cooked meats"/>
    <s v="Websters grill truck the best slow cooked meats on hot coals_x000a_Beef bisket, roast Lamb, roast chicken, Ribs, burgers, sliders,"/>
    <x v="36"/>
    <x v="117"/>
    <x v="2"/>
    <s v="AU"/>
    <s v="AUD"/>
    <n v="1441619275"/>
    <n v="1439027275"/>
    <b v="0"/>
    <n v="0"/>
    <b v="0"/>
    <x v="19"/>
    <n v="0"/>
    <e v="#DIV/0!"/>
    <x v="7"/>
    <x v="19"/>
    <x v="2410"/>
    <x v="2408"/>
  </r>
  <r>
    <n v="2411"/>
    <s v="Was ist das"/>
    <s v="I want to create an authentic German food truck to travel all over the US. Spreading amazing German Food to Summer Time Music Festivals"/>
    <x v="31"/>
    <x v="118"/>
    <x v="2"/>
    <s v="US"/>
    <s v="USD"/>
    <n v="1440524082"/>
    <n v="1437932082"/>
    <b v="0"/>
    <n v="3"/>
    <b v="0"/>
    <x v="19"/>
    <n v="0.60399999999999998"/>
    <n v="50.333333333333336"/>
    <x v="7"/>
    <x v="19"/>
    <x v="2411"/>
    <x v="2409"/>
  </r>
  <r>
    <n v="2412"/>
    <s v="Food-truck 100 % carnivore : &quot;Le camion qui grille&quot;"/>
    <s v="Fini les burgers ou les sandwichs : Ã  votre pause dÃ©jeuner, repartez avec votre barquette de grillade de bÅ“uf, canard ou poulet !"/>
    <x v="6"/>
    <x v="117"/>
    <x v="2"/>
    <s v="FR"/>
    <s v="EUR"/>
    <n v="1480185673"/>
    <n v="1476294073"/>
    <b v="0"/>
    <n v="0"/>
    <b v="0"/>
    <x v="19"/>
    <n v="0"/>
    <e v="#DIV/0!"/>
    <x v="7"/>
    <x v="19"/>
    <x v="2412"/>
    <x v="2410"/>
  </r>
  <r>
    <n v="2413"/>
    <s v="Lone Pine Coffee Brewery"/>
    <s v="Lone Pine Coffee Brewery will be a portable third-wave coffee shop available for wedding receptions and other events!"/>
    <x v="9"/>
    <x v="379"/>
    <x v="2"/>
    <s v="US"/>
    <s v="USD"/>
    <n v="1401579000"/>
    <n v="1398911882"/>
    <b v="0"/>
    <n v="3"/>
    <b v="0"/>
    <x v="19"/>
    <n v="0.83333333333333337"/>
    <n v="8.3333333333333339"/>
    <x v="7"/>
    <x v="19"/>
    <x v="2413"/>
    <x v="2411"/>
  </r>
  <r>
    <n v="2414"/>
    <s v="Help 95th St.Tacos get a food truck in Atlanta"/>
    <s v="95th St. Tacos needs your help in purchasing a food truck so that we can deliver the flavors of LA Tacos right to your neighborhood"/>
    <x v="36"/>
    <x v="75"/>
    <x v="2"/>
    <s v="US"/>
    <s v="USD"/>
    <n v="1440215940"/>
    <n v="1436805660"/>
    <b v="0"/>
    <n v="13"/>
    <b v="0"/>
    <x v="19"/>
    <n v="3.0666666666666664"/>
    <n v="35.384615384615387"/>
    <x v="7"/>
    <x v="19"/>
    <x v="2414"/>
    <x v="2412"/>
  </r>
  <r>
    <n v="2415"/>
    <s v="Local Food Truck is Off the Hoof!"/>
    <s v="It will be ridiculously easy to become addicted to the full, rich flavor of locally raised beef, pork, and more..."/>
    <x v="127"/>
    <x v="400"/>
    <x v="2"/>
    <s v="US"/>
    <s v="USD"/>
    <n v="1468615346"/>
    <n v="1466023346"/>
    <b v="0"/>
    <n v="6"/>
    <b v="0"/>
    <x v="19"/>
    <n v="0.55833333333333335"/>
    <n v="55.833333333333336"/>
    <x v="7"/>
    <x v="19"/>
    <x v="2415"/>
    <x v="2413"/>
  </r>
  <r>
    <n v="2416"/>
    <s v="Smokin' J's BBQ. food truck"/>
    <s v="ex school bus redesigned into pickup truck complete with giant meat smoker in &quot;bed&quot; of truck and kitchen in the &quot;cab&quot; of the truck."/>
    <x v="22"/>
    <x v="139"/>
    <x v="2"/>
    <s v="US"/>
    <s v="USD"/>
    <n v="1426345200"/>
    <n v="1421343743"/>
    <b v="0"/>
    <n v="1"/>
    <b v="0"/>
    <x v="19"/>
    <n v="2.5000000000000001E-2"/>
    <n v="5"/>
    <x v="7"/>
    <x v="19"/>
    <x v="2416"/>
    <x v="2414"/>
  </r>
  <r>
    <n v="2417"/>
    <s v="I want to make the best fried chicken!!"/>
    <s v="I have been working on a recipe for 20 years now and need to perfect it!  Also want to do a gluten free version, then open a food truck"/>
    <x v="28"/>
    <x v="117"/>
    <x v="2"/>
    <s v="US"/>
    <s v="USD"/>
    <n v="1407705187"/>
    <n v="1405113187"/>
    <b v="0"/>
    <n v="0"/>
    <b v="0"/>
    <x v="19"/>
    <n v="0"/>
    <e v="#DIV/0!"/>
    <x v="7"/>
    <x v="19"/>
    <x v="2417"/>
    <x v="2415"/>
  </r>
  <r>
    <n v="2418"/>
    <s v="Mexican food truck"/>
    <s v="I want to start my food truck business."/>
    <x v="31"/>
    <x v="139"/>
    <x v="2"/>
    <s v="US"/>
    <s v="USD"/>
    <n v="1427225644"/>
    <n v="1422045244"/>
    <b v="0"/>
    <n v="5"/>
    <b v="0"/>
    <x v="19"/>
    <n v="0.02"/>
    <n v="1"/>
    <x v="7"/>
    <x v="19"/>
    <x v="2418"/>
    <x v="2416"/>
  </r>
  <r>
    <n v="2419"/>
    <s v="Grateful Gourmet Grub! farm to table: food truck &amp; hot dog !"/>
    <s v="Farm to table, gourmet hippy hot dogs made from scratch with free range meats and organic produce: mind expanding recipes: TasteBudTrip"/>
    <x v="9"/>
    <x v="117"/>
    <x v="2"/>
    <s v="US"/>
    <s v="USD"/>
    <n v="1424281389"/>
    <n v="1419097389"/>
    <b v="0"/>
    <n v="0"/>
    <b v="0"/>
    <x v="19"/>
    <n v="0"/>
    <e v="#DIV/0!"/>
    <x v="7"/>
    <x v="19"/>
    <x v="2419"/>
    <x v="2417"/>
  </r>
  <r>
    <n v="2420"/>
    <s v="Pangea Cuisines &quot;Continental Drift&quot; A Paleo food Truck!"/>
    <s v="Pangea Cuisines offers authentic hand crafted dishes, utilizing fresh ingredients selected that very morning."/>
    <x v="347"/>
    <x v="1676"/>
    <x v="2"/>
    <s v="US"/>
    <s v="USD"/>
    <n v="1415583695"/>
    <n v="1410396095"/>
    <b v="0"/>
    <n v="36"/>
    <b v="0"/>
    <x v="19"/>
    <n v="14.825133372851216"/>
    <n v="69.472222222222229"/>
    <x v="7"/>
    <x v="19"/>
    <x v="2420"/>
    <x v="2418"/>
  </r>
  <r>
    <n v="2421"/>
    <s v="hot dog cart"/>
    <s v="help me start Merrill's first hot dog cart in this empty lot"/>
    <x v="12"/>
    <x v="116"/>
    <x v="2"/>
    <s v="US"/>
    <s v="USD"/>
    <n v="1424536196"/>
    <n v="1421944196"/>
    <b v="0"/>
    <n v="1"/>
    <b v="0"/>
    <x v="19"/>
    <n v="1.6666666666666666E-2"/>
    <n v="1"/>
    <x v="7"/>
    <x v="19"/>
    <x v="2421"/>
    <x v="2419"/>
  </r>
  <r>
    <n v="2422"/>
    <s v="Help starting a family owned food truck"/>
    <s v="Family owned business serving BBQ and seafood to the public"/>
    <x v="2"/>
    <x v="116"/>
    <x v="2"/>
    <s v="US"/>
    <s v="USD"/>
    <n v="1426091036"/>
    <n v="1423502636"/>
    <b v="0"/>
    <n v="1"/>
    <b v="0"/>
    <x v="19"/>
    <n v="0.2"/>
    <n v="1"/>
    <x v="7"/>
    <x v="19"/>
    <x v="2422"/>
    <x v="2420"/>
  </r>
  <r>
    <n v="2423"/>
    <s v="FBTR BBQ"/>
    <s v="FBTR is a Texas-style, North Carolina based, homemade BBQ company looking to bring good meat to the masses."/>
    <x v="127"/>
    <x v="138"/>
    <x v="2"/>
    <s v="US"/>
    <s v="USD"/>
    <n v="1420044890"/>
    <n v="1417452890"/>
    <b v="0"/>
    <n v="1"/>
    <b v="0"/>
    <x v="19"/>
    <n v="1.3333333333333334E-2"/>
    <n v="8"/>
    <x v="7"/>
    <x v="19"/>
    <x v="2423"/>
    <x v="2421"/>
  </r>
  <r>
    <n v="2424"/>
    <s v="Lily and Memphs"/>
    <s v="Great and creative food from the heart in the form of a sweet food truck!"/>
    <x v="31"/>
    <x v="622"/>
    <x v="2"/>
    <s v="US"/>
    <s v="USD"/>
    <n v="1414445108"/>
    <n v="1411853108"/>
    <b v="0"/>
    <n v="9"/>
    <b v="0"/>
    <x v="19"/>
    <n v="1.24"/>
    <n v="34.444444444444443"/>
    <x v="7"/>
    <x v="19"/>
    <x v="2424"/>
    <x v="2422"/>
  </r>
  <r>
    <n v="2425"/>
    <s v="Food Cart Tour With Raz Simone and Macklemore"/>
    <s v="I have the chance to take my Food Cart Business on the road. This is a major opportunity for a lot of people to learn and prosper."/>
    <x v="8"/>
    <x v="116"/>
    <x v="2"/>
    <s v="US"/>
    <s v="USD"/>
    <n v="1464386640"/>
    <n v="1463090149"/>
    <b v="0"/>
    <n v="1"/>
    <b v="0"/>
    <x v="19"/>
    <n v="2.8571428571428574E-2"/>
    <n v="1"/>
    <x v="7"/>
    <x v="19"/>
    <x v="2425"/>
    <x v="2423"/>
  </r>
  <r>
    <n v="2426"/>
    <s v="The Low-Calorie Food Truck"/>
    <s v="Aspiring to create a food truck with many delicious low calorie meals to encourage healthy eating while enjoying every bite."/>
    <x v="22"/>
    <x v="117"/>
    <x v="2"/>
    <s v="US"/>
    <s v="USD"/>
    <n v="1439006692"/>
    <n v="1433822692"/>
    <b v="0"/>
    <n v="0"/>
    <b v="0"/>
    <x v="19"/>
    <n v="0"/>
    <e v="#DIV/0!"/>
    <x v="7"/>
    <x v="19"/>
    <x v="2426"/>
    <x v="2424"/>
  </r>
  <r>
    <n v="2427"/>
    <s v="Wraps in a snap. Fast lunch with a gourmet punch!"/>
    <s v="Fast and simple lunches for those on the go.  All (lunch) deals $10 or less."/>
    <x v="63"/>
    <x v="116"/>
    <x v="2"/>
    <s v="US"/>
    <s v="USD"/>
    <n v="1458715133"/>
    <n v="1455262733"/>
    <b v="0"/>
    <n v="1"/>
    <b v="0"/>
    <x v="19"/>
    <n v="2E-3"/>
    <n v="1"/>
    <x v="7"/>
    <x v="19"/>
    <x v="2427"/>
    <x v="2425"/>
  </r>
  <r>
    <n v="2428"/>
    <s v="Premium Burgers"/>
    <s v="From Moo 2 You! We want to offer premium burgers to a taco flooded environment."/>
    <x v="19"/>
    <x v="116"/>
    <x v="2"/>
    <s v="US"/>
    <s v="USD"/>
    <n v="1426182551"/>
    <n v="1423594151"/>
    <b v="0"/>
    <n v="1"/>
    <b v="0"/>
    <x v="19"/>
    <n v="2.8571428571428571E-3"/>
    <n v="1"/>
    <x v="7"/>
    <x v="19"/>
    <x v="2428"/>
    <x v="2426"/>
  </r>
  <r>
    <n v="2429"/>
    <s v="MEATloko, ekte BBQ fra spesialbygd vedfyrt rÃ¸ykovn i foodbus"/>
    <s v="Den tÃ¸ffeste foodtrucken i gata, bbq, ribs, briskets, pulled pork, frites, pickle, alt laget i en spesialbygd rÃ¸ykovn i bussen, av meg."/>
    <x v="348"/>
    <x v="557"/>
    <x v="2"/>
    <s v="NO"/>
    <s v="NOK"/>
    <n v="1486313040"/>
    <n v="1483131966"/>
    <b v="0"/>
    <n v="4"/>
    <b v="0"/>
    <x v="19"/>
    <n v="1.4321428571428572"/>
    <n v="501.25"/>
    <x v="7"/>
    <x v="19"/>
    <x v="2429"/>
    <x v="2427"/>
  </r>
  <r>
    <n v="2430"/>
    <s v="It's so cute! - Great food!"/>
    <s v="This little guy will be circling the streets of Brickell &amp; Wynwood in Miami serving Venezuelan dishes. It needs TLC and some equipment"/>
    <x v="9"/>
    <x v="577"/>
    <x v="2"/>
    <s v="US"/>
    <s v="USD"/>
    <n v="1455246504"/>
    <n v="1452654504"/>
    <b v="0"/>
    <n v="2"/>
    <b v="0"/>
    <x v="19"/>
    <n v="0.70000000000000007"/>
    <n v="10.5"/>
    <x v="7"/>
    <x v="19"/>
    <x v="2430"/>
    <x v="2428"/>
  </r>
  <r>
    <n v="2431"/>
    <s v="Murphy's good eatin'"/>
    <s v="Go to Colorado and run a food truck with homemade food of all kinds."/>
    <x v="57"/>
    <x v="369"/>
    <x v="2"/>
    <s v="US"/>
    <s v="USD"/>
    <n v="1467080613"/>
    <n v="1461896613"/>
    <b v="0"/>
    <n v="2"/>
    <b v="0"/>
    <x v="19"/>
    <n v="2E-3"/>
    <n v="1"/>
    <x v="7"/>
    <x v="19"/>
    <x v="2431"/>
    <x v="2429"/>
  </r>
  <r>
    <n v="2432"/>
    <s v="funding for bbq trailer"/>
    <s v="Looking to start competition cooking and need start-up help.  Offering brisket tasting to all contributors."/>
    <x v="32"/>
    <x v="369"/>
    <x v="2"/>
    <s v="US"/>
    <s v="USD"/>
    <n v="1425791697"/>
    <n v="1423199697"/>
    <b v="0"/>
    <n v="2"/>
    <b v="0"/>
    <x v="19"/>
    <n v="1.4285714285714287E-2"/>
    <n v="1"/>
    <x v="7"/>
    <x v="19"/>
    <x v="2432"/>
    <x v="2430"/>
  </r>
  <r>
    <n v="2433"/>
    <s v="TWIZTID CREATIONS"/>
    <s v="I want to create an amazing menu that no one eals has.I have great ideas like a non-traditional pb&amp;j thats wraped in an eggroll &amp; fried"/>
    <x v="3"/>
    <x v="117"/>
    <x v="2"/>
    <s v="US"/>
    <s v="USD"/>
    <n v="1456608943"/>
    <n v="1454016943"/>
    <b v="0"/>
    <n v="0"/>
    <b v="0"/>
    <x v="19"/>
    <n v="0"/>
    <e v="#DIV/0!"/>
    <x v="7"/>
    <x v="19"/>
    <x v="2433"/>
    <x v="2431"/>
  </r>
  <r>
    <n v="2434"/>
    <s v="Fresh fruit and veggies for the hood!"/>
    <s v="Mobile food truck loaded with locally grown fresh fruits and veggies. Caters to the inner-city and zip codes known as food deserts."/>
    <x v="22"/>
    <x v="375"/>
    <x v="2"/>
    <s v="US"/>
    <s v="USD"/>
    <n v="1438662474"/>
    <n v="1435206474"/>
    <b v="0"/>
    <n v="2"/>
    <b v="0"/>
    <x v="19"/>
    <n v="0.13"/>
    <n v="13"/>
    <x v="7"/>
    <x v="19"/>
    <x v="2434"/>
    <x v="2432"/>
  </r>
  <r>
    <n v="2435"/>
    <s v="Paleo food as a Take Away-food, order and pay in the app"/>
    <s v="Healthy, paleo food nearby gym and office areas. You pic your order and pay in the app and pic your time for just pic up the food."/>
    <x v="65"/>
    <x v="1677"/>
    <x v="2"/>
    <s v="SE"/>
    <s v="SEK"/>
    <n v="1444027186"/>
    <n v="1441435186"/>
    <b v="0"/>
    <n v="4"/>
    <b v="0"/>
    <x v="19"/>
    <n v="0.48960000000000004"/>
    <n v="306"/>
    <x v="7"/>
    <x v="19"/>
    <x v="2435"/>
    <x v="2433"/>
  </r>
  <r>
    <n v="2436"/>
    <s v="Waistband: Solar Powered Vegan Quality of Life Truck"/>
    <s v="A sustainable vegan food truck. Locally and solar powered. Mission: hydroponic farms &amp; non profit eateries in impoverished lands by'30."/>
    <x v="349"/>
    <x v="372"/>
    <x v="2"/>
    <s v="CA"/>
    <s v="CAD"/>
    <n v="1454078770"/>
    <n v="1448894770"/>
    <b v="0"/>
    <n v="2"/>
    <b v="0"/>
    <x v="19"/>
    <n v="3.8461538461538464E-2"/>
    <n v="22.5"/>
    <x v="7"/>
    <x v="19"/>
    <x v="2436"/>
    <x v="2434"/>
  </r>
  <r>
    <n v="2437"/>
    <s v="Cuppa Gumbos"/>
    <s v="Homemade Gumbo, Stews and Curry to be served hot and fresh everyday at any festival or concert we can attend."/>
    <x v="6"/>
    <x v="117"/>
    <x v="2"/>
    <s v="US"/>
    <s v="USD"/>
    <n v="1426615200"/>
    <n v="1422400188"/>
    <b v="0"/>
    <n v="0"/>
    <b v="0"/>
    <x v="19"/>
    <n v="0"/>
    <e v="#DIV/0!"/>
    <x v="7"/>
    <x v="19"/>
    <x v="2437"/>
    <x v="2435"/>
  </r>
  <r>
    <n v="2438"/>
    <s v="FOOD|Art"/>
    <s v="I'm starting a catering and food truck business of southern comfort food. My FOOD is my Art!  _x000a_Thanks for you help!"/>
    <x v="36"/>
    <x v="155"/>
    <x v="2"/>
    <s v="US"/>
    <s v="USD"/>
    <n v="1449529062"/>
    <n v="1444341462"/>
    <b v="0"/>
    <n v="1"/>
    <b v="0"/>
    <x v="19"/>
    <n v="0.33333333333333337"/>
    <n v="50"/>
    <x v="7"/>
    <x v="19"/>
    <x v="2438"/>
    <x v="2436"/>
  </r>
  <r>
    <n v="2439"/>
    <s v="Pillow Puffs Concessions"/>
    <s v="Expand cotton candy concession to include other foods and purchase a trailer to haul._x000a_Purchase unstuffed pets to fill with cotton candy"/>
    <x v="3"/>
    <x v="117"/>
    <x v="2"/>
    <s v="US"/>
    <s v="USD"/>
    <n v="1445197129"/>
    <n v="1442605129"/>
    <b v="0"/>
    <n v="0"/>
    <b v="0"/>
    <x v="19"/>
    <n v="0"/>
    <e v="#DIV/0!"/>
    <x v="7"/>
    <x v="19"/>
    <x v="2439"/>
    <x v="2437"/>
  </r>
  <r>
    <n v="2440"/>
    <s v="The first green Food Truck in Phnom Penh"/>
    <s v="Starting a entire clean energy food truck and set a new standard for Cambodia"/>
    <x v="10"/>
    <x v="115"/>
    <x v="2"/>
    <s v="BE"/>
    <s v="EUR"/>
    <n v="1455399313"/>
    <n v="1452807313"/>
    <b v="0"/>
    <n v="2"/>
    <b v="0"/>
    <x v="19"/>
    <n v="0.2"/>
    <n v="5"/>
    <x v="7"/>
    <x v="19"/>
    <x v="2440"/>
    <x v="2438"/>
  </r>
  <r>
    <n v="2441"/>
    <s v="Bring Alchemy Pops to the People!"/>
    <s v="YOU can help Alchemy Pops POP up on a street near you!"/>
    <x v="51"/>
    <x v="1678"/>
    <x v="0"/>
    <s v="US"/>
    <s v="USD"/>
    <n v="1437627540"/>
    <n v="1435806054"/>
    <b v="0"/>
    <n v="109"/>
    <b v="1"/>
    <x v="33"/>
    <n v="107.88"/>
    <n v="74.22935779816514"/>
    <x v="7"/>
    <x v="33"/>
    <x v="2441"/>
    <x v="2439"/>
  </r>
  <r>
    <n v="2442"/>
    <s v="Young Mountain Tea: A New White Tea from India's Himalayas"/>
    <s v="The first tea from a new sustainable tea region in India's young, rising Himalayas."/>
    <x v="95"/>
    <x v="1679"/>
    <x v="0"/>
    <s v="US"/>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x v="22"/>
    <x v="1680"/>
    <x v="0"/>
    <s v="US"/>
    <s v="USD"/>
    <n v="1408114822"/>
    <n v="1405522822"/>
    <b v="0"/>
    <n v="311"/>
    <b v="1"/>
    <x v="33"/>
    <n v="202.51495"/>
    <n v="130.23469453376205"/>
    <x v="7"/>
    <x v="33"/>
    <x v="2443"/>
    <x v="2441"/>
  </r>
  <r>
    <n v="2444"/>
    <s v="Trish's Truffles &amp; Sweet Treats."/>
    <s v="Chocolate Truffles &amp; Sweet Treats handcrafted the European traditional way.  One bite and you will always want to eat dessert first!"/>
    <x v="9"/>
    <x v="1681"/>
    <x v="0"/>
    <s v="US"/>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x v="10"/>
    <x v="1682"/>
    <x v="0"/>
    <s v="US"/>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x v="10"/>
    <x v="1683"/>
    <x v="0"/>
    <s v="US"/>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x v="30"/>
    <x v="1684"/>
    <x v="0"/>
    <s v="US"/>
    <s v="USD"/>
    <n v="1478923200"/>
    <n v="1476184593"/>
    <b v="0"/>
    <n v="337"/>
    <b v="1"/>
    <x v="33"/>
    <n v="427.20000000000005"/>
    <n v="31.691394658753708"/>
    <x v="7"/>
    <x v="33"/>
    <x v="2447"/>
    <x v="2445"/>
  </r>
  <r>
    <n v="2448"/>
    <s v="Ninja Narwhal Coffee Company 13oz. Campfire Coffee Mug"/>
    <s v="New ninja-cool campfire coffee mug from Ninja Narwhal Coffee Company. Perfect for holding 13oz of the best coffee in the universe!"/>
    <x v="44"/>
    <x v="357"/>
    <x v="0"/>
    <s v="US"/>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x v="3"/>
    <x v="1685"/>
    <x v="0"/>
    <s v="US"/>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x v="36"/>
    <x v="1686"/>
    <x v="0"/>
    <s v="US"/>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x v="3"/>
    <x v="1687"/>
    <x v="0"/>
    <s v="US"/>
    <s v="USD"/>
    <n v="1488750490"/>
    <n v="1487022490"/>
    <b v="0"/>
    <n v="186"/>
    <b v="1"/>
    <x v="33"/>
    <n v="115.45"/>
    <n v="62.06989247311828"/>
    <x v="7"/>
    <x v="33"/>
    <x v="2451"/>
    <x v="2449"/>
  </r>
  <r>
    <n v="2452"/>
    <s v="Kickstart for a Startup Nebraska Food Business"/>
    <s v="Italian inspired sauce with a spice and heat that make this simple Red Sauce unique! This company name still remains a secret, for now!"/>
    <x v="20"/>
    <x v="1688"/>
    <x v="0"/>
    <s v="US"/>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x v="9"/>
    <x v="1689"/>
    <x v="0"/>
    <s v="US"/>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x v="19"/>
    <x v="1690"/>
    <x v="0"/>
    <s v="US"/>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x v="43"/>
    <x v="1691"/>
    <x v="0"/>
    <s v="US"/>
    <s v="USD"/>
    <n v="1461177950"/>
    <n v="1458758750"/>
    <b v="0"/>
    <n v="16"/>
    <b v="1"/>
    <x v="33"/>
    <n v="182"/>
    <n v="34.125"/>
    <x v="7"/>
    <x v="33"/>
    <x v="2455"/>
    <x v="2453"/>
  </r>
  <r>
    <n v="2456"/>
    <s v="Beef Sticks to Chomp On!!"/>
    <s v="These beef sticks will make your taste buds dance with happiness. Plus they are healthier than most available today!"/>
    <x v="15"/>
    <x v="1692"/>
    <x v="0"/>
    <s v="US"/>
    <s v="USD"/>
    <n v="1488063839"/>
    <n v="1485471839"/>
    <b v="0"/>
    <n v="67"/>
    <b v="1"/>
    <x v="33"/>
    <n v="180.86666666666667"/>
    <n v="40.492537313432834"/>
    <x v="7"/>
    <x v="33"/>
    <x v="2456"/>
    <x v="2454"/>
  </r>
  <r>
    <n v="2457"/>
    <s v="NDWK The North Dakota Wine Kitchen"/>
    <s v="If you love wine, and have ever dreamed of crafting your own. You can in 3 easy steps.  Sample~Sprinkle~Savor."/>
    <x v="165"/>
    <x v="1693"/>
    <x v="0"/>
    <s v="US"/>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x v="10"/>
    <x v="1603"/>
    <x v="0"/>
    <s v="US"/>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x v="11"/>
    <x v="1694"/>
    <x v="0"/>
    <s v="US"/>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x v="0"/>
    <x v="1695"/>
    <x v="0"/>
    <s v="US"/>
    <s v="USD"/>
    <n v="1483417020"/>
    <n v="1480480167"/>
    <b v="0"/>
    <n v="68"/>
    <b v="1"/>
    <x v="33"/>
    <n v="100.78823529411764"/>
    <n v="125.98529411764706"/>
    <x v="7"/>
    <x v="33"/>
    <x v="2460"/>
    <x v="2458"/>
  </r>
  <r>
    <n v="2461"/>
    <s v="Christian &amp; The Sinners"/>
    <s v="Songs of faith and worship that are so deeply spiritual you could sing them in church, so down to earth you could play them in a bar."/>
    <x v="51"/>
    <x v="1696"/>
    <x v="0"/>
    <s v="US"/>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x v="9"/>
    <x v="1697"/>
    <x v="0"/>
    <s v="US"/>
    <s v="USD"/>
    <n v="1342672096"/>
    <n v="1340944096"/>
    <b v="0"/>
    <n v="115"/>
    <b v="1"/>
    <x v="14"/>
    <n v="110.70833333333334"/>
    <n v="28.880434782608695"/>
    <x v="4"/>
    <x v="14"/>
    <x v="2462"/>
    <x v="2459"/>
  </r>
  <r>
    <n v="2463"/>
    <s v="Emma Ate the Lion &quot;Songs Two Count Too&quot;"/>
    <s v="Emma Ate The Lion's debut full length album"/>
    <x v="13"/>
    <x v="66"/>
    <x v="0"/>
    <s v="US"/>
    <s v="USD"/>
    <n v="1366138800"/>
    <n v="1362710425"/>
    <b v="0"/>
    <n v="75"/>
    <b v="1"/>
    <x v="14"/>
    <n v="116.25000000000001"/>
    <n v="31"/>
    <x v="4"/>
    <x v="14"/>
    <x v="2463"/>
    <x v="2460"/>
  </r>
  <r>
    <n v="2464"/>
    <s v="The Enemy Feathers NEW EP"/>
    <s v="The Enemy Feathers are passing the proverbial hat to see if we can raise enough money to complete Our NEW EP"/>
    <x v="13"/>
    <x v="580"/>
    <x v="0"/>
    <s v="CA"/>
    <s v="CAD"/>
    <n v="1443641340"/>
    <n v="1441143397"/>
    <b v="0"/>
    <n v="43"/>
    <b v="1"/>
    <x v="14"/>
    <n v="111.1"/>
    <n v="51.674418604651166"/>
    <x v="4"/>
    <x v="14"/>
    <x v="2464"/>
    <x v="2461"/>
  </r>
  <r>
    <n v="2465"/>
    <s v="The Lion Oh My - Our first full length release"/>
    <s v="An indie band from Spokane, WA looking to master and package their first full length album."/>
    <x v="176"/>
    <x v="1698"/>
    <x v="0"/>
    <s v="US"/>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x v="30"/>
    <x v="911"/>
    <x v="0"/>
    <s v="US"/>
    <s v="USD"/>
    <n v="1368066453"/>
    <n v="1365474453"/>
    <b v="0"/>
    <n v="52"/>
    <b v="1"/>
    <x v="14"/>
    <n v="100"/>
    <n v="48.07692307692308"/>
    <x v="4"/>
    <x v="14"/>
    <x v="2466"/>
    <x v="2463"/>
  </r>
  <r>
    <n v="2467"/>
    <s v="Nature Boy Explorer EP"/>
    <s v="We've finished our first EP and we're taking it on the road in three weeks! Help us fund manufacturing?"/>
    <x v="28"/>
    <x v="1699"/>
    <x v="0"/>
    <s v="US"/>
    <s v="USD"/>
    <n v="1336669200"/>
    <n v="1335473931"/>
    <b v="0"/>
    <n v="43"/>
    <b v="1"/>
    <x v="14"/>
    <n v="118.5"/>
    <n v="27.558139534883722"/>
    <x v="4"/>
    <x v="14"/>
    <x v="2467"/>
    <x v="2464"/>
  </r>
  <r>
    <n v="2468"/>
    <s v="New &quot;Jesse Denaro&quot; Album!"/>
    <s v="Please donate, support &amp; share this project so that I may be able to record my new EP this fall!"/>
    <x v="13"/>
    <x v="1700"/>
    <x v="0"/>
    <s v="US"/>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x v="38"/>
    <x v="1701"/>
    <x v="0"/>
    <s v="US"/>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x v="28"/>
    <x v="1702"/>
    <x v="0"/>
    <s v="US"/>
    <s v="USD"/>
    <n v="1337824055"/>
    <n v="1335232055"/>
    <b v="0"/>
    <n v="36"/>
    <b v="1"/>
    <x v="14"/>
    <n v="103.16400000000002"/>
    <n v="28.65666666666667"/>
    <x v="4"/>
    <x v="14"/>
    <x v="2470"/>
    <x v="2467"/>
  </r>
  <r>
    <n v="2471"/>
    <s v="Confused Disciples - &quot;Sleepamation&quot;"/>
    <s v="Confused Disciples' debut album &quot;Sleepamation&quot; is (finally) all recorded and mixed, now all that's left is mastering and duplication."/>
    <x v="2"/>
    <x v="141"/>
    <x v="0"/>
    <s v="US"/>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x v="51"/>
    <x v="1703"/>
    <x v="0"/>
    <s v="US"/>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x v="13"/>
    <x v="41"/>
    <x v="0"/>
    <s v="US"/>
    <s v="USD"/>
    <n v="1352573869"/>
    <n v="1349978269"/>
    <b v="0"/>
    <n v="47"/>
    <b v="1"/>
    <x v="14"/>
    <n v="100"/>
    <n v="42.553191489361701"/>
    <x v="4"/>
    <x v="14"/>
    <x v="2473"/>
    <x v="2470"/>
  </r>
  <r>
    <n v="2474"/>
    <s v="Suggestion's Upcoming Album!"/>
    <s v="Even though were still recording our first album, were taking pre orders to help with manufacturing costs. We have a lot to cover with this CD/ DVD. "/>
    <x v="10"/>
    <x v="1704"/>
    <x v="0"/>
    <s v="US"/>
    <s v="USD"/>
    <n v="1286756176"/>
    <n v="1282868176"/>
    <b v="0"/>
    <n v="38"/>
    <b v="1"/>
    <x v="14"/>
    <n v="100.00360000000002"/>
    <n v="131.58368421052631"/>
    <x v="4"/>
    <x v="14"/>
    <x v="2474"/>
    <x v="2471"/>
  </r>
  <r>
    <n v="2475"/>
    <s v="BRANDTSON - &quot;Send Us A Signal&quot; Vinyl LP"/>
    <s v="Help BRANDTSON and DREAMOVERrecords press their 2004 record, &quot;Send Us A Signal&quot;."/>
    <x v="30"/>
    <x v="1705"/>
    <x v="0"/>
    <s v="US"/>
    <s v="USD"/>
    <n v="1278799200"/>
    <n v="1273647255"/>
    <b v="0"/>
    <n v="81"/>
    <b v="1"/>
    <x v="14"/>
    <n v="104.71999999999998"/>
    <n v="32.320987654320987"/>
    <x v="4"/>
    <x v="14"/>
    <x v="2475"/>
    <x v="2472"/>
  </r>
  <r>
    <n v="2476"/>
    <s v="Arts &amp; Crafts"/>
    <s v="Eleven songs, the accumulation of several memorable occurrences in a sleepy town; stories of fiction &amp; fact."/>
    <x v="50"/>
    <x v="1706"/>
    <x v="0"/>
    <s v="US"/>
    <s v="USD"/>
    <n v="1415004770"/>
    <n v="1412149970"/>
    <b v="0"/>
    <n v="55"/>
    <b v="1"/>
    <x v="14"/>
    <n v="105.02249999999999"/>
    <n v="61.103999999999999"/>
    <x v="4"/>
    <x v="14"/>
    <x v="2476"/>
    <x v="2473"/>
  </r>
  <r>
    <n v="2477"/>
    <s v="Debut Album"/>
    <s v="Releasing my first album in August, and I need your help in order to get it done!"/>
    <x v="47"/>
    <x v="1707"/>
    <x v="0"/>
    <s v="US"/>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x v="6"/>
    <x v="1708"/>
    <x v="0"/>
    <s v="US"/>
    <s v="USD"/>
    <n v="1358117313"/>
    <n v="1355525313"/>
    <b v="0"/>
    <n v="79"/>
    <b v="1"/>
    <x v="14"/>
    <n v="127.49999999999999"/>
    <n v="129.1139240506329"/>
    <x v="4"/>
    <x v="14"/>
    <x v="2478"/>
    <x v="2475"/>
  </r>
  <r>
    <n v="2479"/>
    <s v="FUEL FAKE NATIVES"/>
    <s v="Fake Natives is headed on tour this summer. Help them fill their tank with fossil fuels."/>
    <x v="43"/>
    <x v="1709"/>
    <x v="0"/>
    <s v="US"/>
    <s v="USD"/>
    <n v="1343440800"/>
    <n v="1342545994"/>
    <b v="0"/>
    <n v="16"/>
    <b v="1"/>
    <x v="14"/>
    <n v="133.44333333333333"/>
    <n v="25.020624999999999"/>
    <x v="4"/>
    <x v="14"/>
    <x v="2479"/>
    <x v="2476"/>
  </r>
  <r>
    <n v="2480"/>
    <s v="Either, Either EP"/>
    <s v="We are a band from Long Beach, Ca looking to record our first EP. Any little bit counts and your support would mean the world to us!"/>
    <x v="13"/>
    <x v="41"/>
    <x v="0"/>
    <s v="US"/>
    <s v="USD"/>
    <n v="1444516084"/>
    <n v="1439332084"/>
    <b v="0"/>
    <n v="8"/>
    <b v="1"/>
    <x v="14"/>
    <n v="100"/>
    <n v="250"/>
    <x v="4"/>
    <x v="14"/>
    <x v="2480"/>
    <x v="2477"/>
  </r>
  <r>
    <n v="2481"/>
    <s v="The Chrome Cranks launch PR campaign for new album!"/>
    <s v="To support the media blitz for their brand-new album, the band is offering a Kickstarter-only EP and other amazing premiums."/>
    <x v="23"/>
    <x v="1710"/>
    <x v="0"/>
    <s v="US"/>
    <s v="USD"/>
    <n v="1335799808"/>
    <n v="1333207808"/>
    <b v="0"/>
    <n v="95"/>
    <b v="1"/>
    <x v="14"/>
    <n v="112.91099999999999"/>
    <n v="47.541473684210523"/>
    <x v="4"/>
    <x v="14"/>
    <x v="2481"/>
    <x v="2478"/>
  </r>
  <r>
    <n v="2482"/>
    <s v="Journey to Japan"/>
    <s v="Singer Jude Roberts has been asked to perform his song &quot;The Flood&quot;  in Hiroshima.  You can assist in making this opportunity a reality."/>
    <x v="28"/>
    <x v="1099"/>
    <x v="0"/>
    <s v="US"/>
    <s v="USD"/>
    <n v="1312224383"/>
    <n v="1308336383"/>
    <b v="0"/>
    <n v="25"/>
    <b v="1"/>
    <x v="14"/>
    <n v="100.1"/>
    <n v="40.04"/>
    <x v="4"/>
    <x v="14"/>
    <x v="2482"/>
    <x v="2479"/>
  </r>
  <r>
    <n v="2483"/>
    <s v="Intangible Animal's &quot;Oh The Humanity&quot; Tour"/>
    <s v="Send Intangible Animal on our first West Coast Tour!!! The fate of the world rests in your hands."/>
    <x v="184"/>
    <x v="1711"/>
    <x v="0"/>
    <s v="US"/>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x v="8"/>
    <x v="1712"/>
    <x v="0"/>
    <s v="US"/>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x v="13"/>
    <x v="318"/>
    <x v="0"/>
    <s v="US"/>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x v="43"/>
    <x v="1713"/>
    <x v="0"/>
    <s v="US"/>
    <s v="USD"/>
    <n v="1335113976"/>
    <n v="1332521976"/>
    <b v="0"/>
    <n v="30"/>
    <b v="1"/>
    <x v="14"/>
    <n v="265.66666666666669"/>
    <n v="26.566666666666666"/>
    <x v="4"/>
    <x v="14"/>
    <x v="2486"/>
    <x v="2483"/>
  </r>
  <r>
    <n v="2487"/>
    <s v="Copyrighting 1978 Champs Finished Album"/>
    <s v="Raise enough money to fund the copyright cost for the full length indie rock record we spent the year recording."/>
    <x v="15"/>
    <x v="1714"/>
    <x v="0"/>
    <s v="US"/>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x v="9"/>
    <x v="1715"/>
    <x v="0"/>
    <s v="US"/>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x v="8"/>
    <x v="1716"/>
    <x v="0"/>
    <s v="US"/>
    <s v="USD"/>
    <n v="1368117239"/>
    <n v="1365525239"/>
    <b v="0"/>
    <n v="75"/>
    <b v="1"/>
    <x v="14"/>
    <n v="133.67142857142858"/>
    <n v="62.38"/>
    <x v="4"/>
    <x v="14"/>
    <x v="2489"/>
    <x v="2486"/>
  </r>
  <r>
    <n v="2490"/>
    <s v="The Offbeats Summer Tour 2012"/>
    <s v="We are trying to fund our first multi-state tour this summer in an effort to get our music out to as many people as possible."/>
    <x v="2"/>
    <x v="1493"/>
    <x v="0"/>
    <s v="US"/>
    <s v="USD"/>
    <n v="1340429276"/>
    <n v="1335245276"/>
    <b v="0"/>
    <n v="16"/>
    <b v="1"/>
    <x v="14"/>
    <n v="121.39999999999999"/>
    <n v="37.9375"/>
    <x v="4"/>
    <x v="14"/>
    <x v="2490"/>
    <x v="2487"/>
  </r>
  <r>
    <n v="2491"/>
    <s v="Nathan Evans - Remove The Illusion EP "/>
    <s v="Nathan Evans, instrumental rock guitarist and official V3fights.com artist, is releasing his first solo EP entitled Remove The Illusion"/>
    <x v="2"/>
    <x v="1717"/>
    <x v="0"/>
    <s v="US"/>
    <s v="USD"/>
    <n v="1295142660"/>
    <n v="1293739714"/>
    <b v="0"/>
    <n v="10"/>
    <b v="1"/>
    <x v="14"/>
    <n v="103.2"/>
    <n v="51.6"/>
    <x v="4"/>
    <x v="14"/>
    <x v="2491"/>
    <x v="2488"/>
  </r>
  <r>
    <n v="2492"/>
    <s v="SUPER NICE EP 2012"/>
    <s v="We're a band from Hawaii trying to produce our first EP and we need help!"/>
    <x v="20"/>
    <x v="661"/>
    <x v="0"/>
    <s v="US"/>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x v="22"/>
    <x v="1718"/>
    <x v="0"/>
    <s v="US"/>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x v="15"/>
    <x v="1719"/>
    <x v="0"/>
    <s v="US"/>
    <s v="USD"/>
    <n v="1337786944"/>
    <n v="1335194944"/>
    <b v="0"/>
    <n v="39"/>
    <b v="1"/>
    <x v="14"/>
    <n v="101.00533333333333"/>
    <n v="38.848205128205123"/>
    <x v="4"/>
    <x v="14"/>
    <x v="2494"/>
    <x v="2491"/>
  </r>
  <r>
    <n v="2495"/>
    <s v="Vinyl Pressing for &quot;Nine Different Kinds of Gone&quot;"/>
    <s v="World-class musicians pay tribute to Kenny Childers, one of Indiana's best songwriters. MFT is pressing the album on double vinyl."/>
    <x v="15"/>
    <x v="1720"/>
    <x v="0"/>
    <s v="US"/>
    <s v="USD"/>
    <n v="1339022575"/>
    <n v="1336430575"/>
    <b v="0"/>
    <n v="42"/>
    <b v="1"/>
    <x v="14"/>
    <n v="127.53666666666665"/>
    <n v="45.548809523809524"/>
    <x v="4"/>
    <x v="14"/>
    <x v="2495"/>
    <x v="2492"/>
  </r>
  <r>
    <n v="2496"/>
    <s v="Lynn Haven - The First Album, &quot;Fair Weather Friends&quot;"/>
    <s v="Be a part of making the first Lynn Haven album, &quot;Fair Weather Friends.&quot;"/>
    <x v="12"/>
    <x v="44"/>
    <x v="0"/>
    <s v="US"/>
    <s v="USD"/>
    <n v="1364597692"/>
    <n v="1361577292"/>
    <b v="0"/>
    <n v="10"/>
    <b v="1"/>
    <x v="14"/>
    <n v="100"/>
    <n v="600"/>
    <x v="4"/>
    <x v="14"/>
    <x v="2496"/>
    <x v="2493"/>
  </r>
  <r>
    <n v="2497"/>
    <s v="New Joe Rut Album: Live From the Great American Music Hall"/>
    <s v="Joe Rut captures his eccentrically funny and moving songs live with an 8-piece band + special guests.  Help him release it!!!"/>
    <x v="23"/>
    <x v="1721"/>
    <x v="0"/>
    <s v="US"/>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x v="28"/>
    <x v="1722"/>
    <x v="0"/>
    <s v="US"/>
    <s v="USD"/>
    <n v="1422400387"/>
    <n v="1421190787"/>
    <b v="0"/>
    <n v="20"/>
    <b v="1"/>
    <x v="14"/>
    <n v="105.60000000000001"/>
    <n v="52.8"/>
    <x v="4"/>
    <x v="14"/>
    <x v="2498"/>
    <x v="2495"/>
  </r>
  <r>
    <n v="2499"/>
    <s v="Ryan Hamilton : UK House Party Tour 2013"/>
    <s v="Ryan is headed to the UK for a series of Private House Parties! He needs your help. Don't miss your chance to be a part of the fun!"/>
    <x v="23"/>
    <x v="1723"/>
    <x v="0"/>
    <s v="US"/>
    <s v="USD"/>
    <n v="1356976800"/>
    <n v="1352820837"/>
    <b v="0"/>
    <n v="170"/>
    <b v="1"/>
    <x v="14"/>
    <n v="202.625"/>
    <n v="47.676470588235297"/>
    <x v="4"/>
    <x v="14"/>
    <x v="2499"/>
    <x v="2496"/>
  </r>
  <r>
    <n v="2500"/>
    <s v="Completing &quot;God's Justice&quot;"/>
    <s v="ST's 4th LP has been tracked and mixed, but before he can set it free upon the world, it needs proper mastering and pressing!"/>
    <x v="20"/>
    <x v="1724"/>
    <x v="0"/>
    <s v="US"/>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x v="34"/>
    <x v="1725"/>
    <x v="2"/>
    <s v="CA"/>
    <s v="CAD"/>
    <n v="1443379104"/>
    <n v="1440787104"/>
    <b v="0"/>
    <n v="7"/>
    <b v="0"/>
    <x v="34"/>
    <n v="2.5545454545454547"/>
    <n v="40.142857142857146"/>
    <x v="7"/>
    <x v="34"/>
    <x v="2501"/>
    <x v="2498"/>
  </r>
  <r>
    <n v="2502"/>
    <s v="Cupcake Chaos"/>
    <s v="A small sweet shop featuring the cupcake variety offered by Cupcake Chaos, candy, cotton candy, shakes and malts, located in Dalhart,TX"/>
    <x v="74"/>
    <x v="1726"/>
    <x v="2"/>
    <s v="US"/>
    <s v="USD"/>
    <n v="1411328918"/>
    <n v="1407440918"/>
    <b v="0"/>
    <n v="5"/>
    <b v="0"/>
    <x v="34"/>
    <n v="7.8181818181818186E-2"/>
    <n v="17.2"/>
    <x v="7"/>
    <x v="34"/>
    <x v="2502"/>
    <x v="2499"/>
  </r>
  <r>
    <n v="2503"/>
    <s v="Cardinal Bistro BYOB Start Up"/>
    <s v="Cardinal Bistro will be Contemporary American dinning establishment based in Ventnor, NJ featuring local, seasonal ingredients."/>
    <x v="3"/>
    <x v="117"/>
    <x v="2"/>
    <s v="US"/>
    <s v="USD"/>
    <n v="1465333560"/>
    <n v="1462743308"/>
    <b v="0"/>
    <n v="0"/>
    <b v="0"/>
    <x v="34"/>
    <n v="0"/>
    <e v="#DIV/0!"/>
    <x v="7"/>
    <x v="34"/>
    <x v="2503"/>
    <x v="2500"/>
  </r>
  <r>
    <n v="2504"/>
    <s v="Halal Restaurant and Internet Cafe"/>
    <s v="Halal Restaurant and Internet Cafe 20 percent of profits will go to building masjids."/>
    <x v="19"/>
    <x v="117"/>
    <x v="2"/>
    <s v="US"/>
    <s v="USD"/>
    <n v="1416014534"/>
    <n v="1413418934"/>
    <b v="0"/>
    <n v="0"/>
    <b v="0"/>
    <x v="34"/>
    <n v="0"/>
    <e v="#DIV/0!"/>
    <x v="7"/>
    <x v="34"/>
    <x v="2504"/>
    <x v="2501"/>
  </r>
  <r>
    <n v="2505"/>
    <s v="PASTATUTION"/>
    <s v="PASTATUTION- The act or practice of engaging in Pasta Making for money.  _x000a__x000a_Help us get the Arcobaleno Pasta Extruder!"/>
    <x v="39"/>
    <x v="117"/>
    <x v="2"/>
    <s v="US"/>
    <s v="USD"/>
    <n v="1426292416"/>
    <n v="1423704016"/>
    <b v="0"/>
    <n v="0"/>
    <b v="0"/>
    <x v="34"/>
    <n v="0"/>
    <e v="#DIV/0!"/>
    <x v="7"/>
    <x v="34"/>
    <x v="2505"/>
    <x v="2502"/>
  </r>
  <r>
    <n v="2506"/>
    <s v="Bowlz Cafe, Hull"/>
    <s v="Love cereal as much as we do? Then we need your help! We are opening a worldwide cereal cafe, serving the best in imported cereals!"/>
    <x v="10"/>
    <x v="134"/>
    <x v="2"/>
    <s v="GB"/>
    <s v="GBP"/>
    <n v="1443906000"/>
    <n v="1441955269"/>
    <b v="0"/>
    <n v="2"/>
    <b v="0"/>
    <x v="34"/>
    <n v="0.6"/>
    <n v="15"/>
    <x v="7"/>
    <x v="34"/>
    <x v="2506"/>
    <x v="2503"/>
  </r>
  <r>
    <n v="2507"/>
    <s v="Help Cafe Talavera get a New Kitchen!"/>
    <s v="Unique dishes for a unique city!."/>
    <x v="350"/>
    <x v="117"/>
    <x v="2"/>
    <s v="US"/>
    <s v="USD"/>
    <n v="1431308704"/>
    <n v="1428716704"/>
    <b v="0"/>
    <n v="0"/>
    <b v="0"/>
    <x v="34"/>
    <n v="0"/>
    <e v="#DIV/0!"/>
    <x v="7"/>
    <x v="34"/>
    <x v="2507"/>
    <x v="2504"/>
  </r>
  <r>
    <n v="2508"/>
    <s v="Silver Linning Gourmet Fudge"/>
    <s v="I make Amazing homemade fudge available in 18 flavors. I want to open my own business to be able to let my area eat my incredible fudge"/>
    <x v="22"/>
    <x v="117"/>
    <x v="2"/>
    <s v="US"/>
    <s v="USD"/>
    <n v="1408056634"/>
    <n v="1405464634"/>
    <b v="0"/>
    <n v="0"/>
    <b v="0"/>
    <x v="34"/>
    <n v="0"/>
    <e v="#DIV/0!"/>
    <x v="7"/>
    <x v="34"/>
    <x v="2508"/>
    <x v="2505"/>
  </r>
  <r>
    <n v="2509"/>
    <s v="&quot;Chuck J. Brubecker&quot;"/>
    <s v="Relax in a new Cheesecake Lounge in London, serving freshly made cheesecakes, all day and all night, along with great coffees and teas."/>
    <x v="75"/>
    <x v="325"/>
    <x v="2"/>
    <s v="GB"/>
    <s v="GBP"/>
    <n v="1429554349"/>
    <n v="1424719549"/>
    <b v="0"/>
    <n v="28"/>
    <b v="0"/>
    <x v="34"/>
    <n v="1.0526315789473684"/>
    <n v="35.714285714285715"/>
    <x v="7"/>
    <x v="34"/>
    <x v="2509"/>
    <x v="2506"/>
  </r>
  <r>
    <n v="2510"/>
    <s v="Dugout Dogs, Americas love of hot dogs and baseball!"/>
    <s v="Dugout Dogs will be specializing in the many hot dog and sausage styles sold at baseball parks around Major League Baseball (MLB)."/>
    <x v="63"/>
    <x v="735"/>
    <x v="2"/>
    <s v="US"/>
    <s v="USD"/>
    <n v="1431647772"/>
    <n v="1426463772"/>
    <b v="0"/>
    <n v="2"/>
    <b v="0"/>
    <x v="34"/>
    <n v="0.15"/>
    <n v="37.5"/>
    <x v="7"/>
    <x v="34"/>
    <x v="2510"/>
    <x v="2507"/>
  </r>
  <r>
    <n v="2511"/>
    <s v="loluli's"/>
    <s v="Fresh Fast Food. A bbq ramen bar thats healthy, tasty and made to order right in front of your eyes....... From flame to bowl"/>
    <x v="57"/>
    <x v="117"/>
    <x v="2"/>
    <s v="GB"/>
    <s v="GBP"/>
    <n v="1454323413"/>
    <n v="1451731413"/>
    <b v="0"/>
    <n v="0"/>
    <b v="0"/>
    <x v="34"/>
    <n v="0"/>
    <e v="#DIV/0!"/>
    <x v="7"/>
    <x v="34"/>
    <x v="2511"/>
    <x v="2508"/>
  </r>
  <r>
    <n v="2512"/>
    <s v="Somethin' Tasty"/>
    <s v="Somethin' Tasty is a unique coffee, pastry &amp; retail store. We consign from all local sources: pottery, glass &amp; art."/>
    <x v="146"/>
    <x v="117"/>
    <x v="2"/>
    <s v="US"/>
    <s v="USD"/>
    <n v="1418504561"/>
    <n v="1417208561"/>
    <b v="0"/>
    <n v="0"/>
    <b v="0"/>
    <x v="34"/>
    <n v="0"/>
    <e v="#DIV/0!"/>
    <x v="7"/>
    <x v="34"/>
    <x v="2512"/>
    <x v="2509"/>
  </r>
  <r>
    <n v="2513"/>
    <s v="Yahu Restaurants"/>
    <s v="Wir wollen einen Ort erschaffen an dem man sich wohlfÃ¼hlen kann, ein Ort an dem die Gedanken frei sind und man das Essen genieÃŸen kann."/>
    <x v="237"/>
    <x v="117"/>
    <x v="2"/>
    <s v="DE"/>
    <s v="EUR"/>
    <n v="1488067789"/>
    <n v="1482883789"/>
    <b v="0"/>
    <n v="0"/>
    <b v="0"/>
    <x v="34"/>
    <n v="0"/>
    <e v="#DIV/0!"/>
    <x v="7"/>
    <x v="34"/>
    <x v="2513"/>
    <x v="2510"/>
  </r>
  <r>
    <n v="2514"/>
    <s v="Lunch For Tots"/>
    <s v="My little cafe has been challenged to provide healthy, fun lunches to kids at a Montessori School. Local/organic as much as possible."/>
    <x v="14"/>
    <x v="852"/>
    <x v="2"/>
    <s v="US"/>
    <s v="USD"/>
    <n v="1408526477"/>
    <n v="1407057677"/>
    <b v="0"/>
    <n v="4"/>
    <b v="0"/>
    <x v="34"/>
    <n v="1.7500000000000002"/>
    <n v="52.5"/>
    <x v="7"/>
    <x v="34"/>
    <x v="2514"/>
    <x v="2511"/>
  </r>
  <r>
    <n v="2515"/>
    <s v="The Barrel Room Restaurant &amp; Tavern"/>
    <s v="The Barrel Room SF is moving to a new location in San Francisco with a 60-seat restaurant &amp; full liquor. Help us make our move amazing!"/>
    <x v="10"/>
    <x v="1727"/>
    <x v="2"/>
    <s v="US"/>
    <s v="USD"/>
    <n v="1424635753"/>
    <n v="1422043753"/>
    <b v="0"/>
    <n v="12"/>
    <b v="0"/>
    <x v="34"/>
    <n v="18.600000000000001"/>
    <n v="77.5"/>
    <x v="7"/>
    <x v="34"/>
    <x v="2515"/>
    <x v="2512"/>
  </r>
  <r>
    <n v="2516"/>
    <s v="Morning Glory"/>
    <s v="Hi, everyone my name is Alex, and i want to create not just a cafe spot, but a place that gives everyone a nice warm homey feeling."/>
    <x v="29"/>
    <x v="117"/>
    <x v="2"/>
    <s v="US"/>
    <s v="USD"/>
    <n v="1417279252"/>
    <n v="1414683652"/>
    <b v="0"/>
    <n v="0"/>
    <b v="0"/>
    <x v="34"/>
    <n v="0"/>
    <e v="#DIV/0!"/>
    <x v="7"/>
    <x v="34"/>
    <x v="2516"/>
    <x v="2513"/>
  </r>
  <r>
    <n v="2517"/>
    <s v="The Canteen"/>
    <s v="KICK START US! Chef-driven dining experience offering a multi-course tasteful and playful menu that hems in familiar seasonal comfort."/>
    <x v="102"/>
    <x v="1728"/>
    <x v="2"/>
    <s v="CA"/>
    <s v="CAD"/>
    <n v="1426788930"/>
    <n v="1424200530"/>
    <b v="0"/>
    <n v="33"/>
    <b v="0"/>
    <x v="34"/>
    <n v="9.8166666666666664"/>
    <n v="53.545454545454547"/>
    <x v="7"/>
    <x v="34"/>
    <x v="2517"/>
    <x v="2514"/>
  </r>
  <r>
    <n v="2518"/>
    <s v="Southern California's Backroad Eateries"/>
    <s v="I am traveling the backroads of Southern California, to discover the best out-of-the-way eateries the area has to offer"/>
    <x v="10"/>
    <x v="117"/>
    <x v="2"/>
    <s v="US"/>
    <s v="USD"/>
    <n v="1415899228"/>
    <n v="1413303628"/>
    <b v="0"/>
    <n v="0"/>
    <b v="0"/>
    <x v="34"/>
    <n v="0"/>
    <e v="#DIV/0!"/>
    <x v="7"/>
    <x v="34"/>
    <x v="2518"/>
    <x v="2515"/>
  </r>
  <r>
    <n v="2519"/>
    <s v="Kelli's Kitchen"/>
    <s v="Better than your mom's, better than Cracker Barrel, only at Kelli's Kitchen (all from scratch)."/>
    <x v="60"/>
    <x v="654"/>
    <x v="2"/>
    <s v="US"/>
    <s v="USD"/>
    <n v="1405741404"/>
    <n v="1403149404"/>
    <b v="0"/>
    <n v="4"/>
    <b v="0"/>
    <x v="34"/>
    <n v="4.3333333333333335E-2"/>
    <n v="16.25"/>
    <x v="7"/>
    <x v="34"/>
    <x v="2519"/>
    <x v="2516"/>
  </r>
  <r>
    <n v="2520"/>
    <s v="The Aurora Outpost Restaurant/NightClub"/>
    <s v="Aurora restaurant/night club, a Star Wars/Star Trek Science fiction community gathering place and club in the Tulsa/Oklahoma city area."/>
    <x v="57"/>
    <x v="117"/>
    <x v="2"/>
    <s v="US"/>
    <s v="USD"/>
    <n v="1476559260"/>
    <n v="1472567085"/>
    <b v="0"/>
    <n v="0"/>
    <b v="0"/>
    <x v="34"/>
    <n v="0"/>
    <e v="#DIV/0!"/>
    <x v="7"/>
    <x v="34"/>
    <x v="2520"/>
    <x v="2517"/>
  </r>
  <r>
    <n v="2521"/>
    <s v="Filmharmonic Brass: The Music of John Williams (Recording)"/>
    <s v="Filmharmonic Brass plays John Williams! Featuring new arrangements of classic movie themes from &quot;Star Wars&quot;, &quot;Indiana Jones&quot; &amp; more!"/>
    <x v="78"/>
    <x v="1729"/>
    <x v="0"/>
    <s v="US"/>
    <s v="USD"/>
    <n v="1444778021"/>
    <n v="1442963621"/>
    <b v="0"/>
    <n v="132"/>
    <b v="1"/>
    <x v="35"/>
    <n v="109.48792"/>
    <n v="103.68174242424243"/>
    <x v="4"/>
    <x v="35"/>
    <x v="2521"/>
    <x v="2518"/>
  </r>
  <r>
    <n v="2522"/>
    <s v="FALLING MAN @ Center for Contemporary Opera"/>
    <s v="Based on Don DeLilloâ€™s powerful post-9/11 novel, Falling Man captures the first moments of the terrorist attacks that changed the world"/>
    <x v="10"/>
    <x v="97"/>
    <x v="0"/>
    <s v="US"/>
    <s v="USD"/>
    <n v="1461336720"/>
    <n v="1459431960"/>
    <b v="0"/>
    <n v="27"/>
    <b v="1"/>
    <x v="35"/>
    <n v="100"/>
    <n v="185.18518518518519"/>
    <x v="4"/>
    <x v="35"/>
    <x v="2522"/>
    <x v="2519"/>
  </r>
  <r>
    <n v="2523"/>
    <s v="Pater Noster Project"/>
    <s v="PATER NOSTER (2003) by Thomas Oboe Lee, scored for baritone solo and string quartet.  Hauntingly beautiful, yet never performed."/>
    <x v="42"/>
    <x v="1730"/>
    <x v="0"/>
    <s v="US"/>
    <s v="USD"/>
    <n v="1416270292"/>
    <n v="1413674692"/>
    <b v="0"/>
    <n v="26"/>
    <b v="1"/>
    <x v="35"/>
    <n v="156.44444444444446"/>
    <n v="54.153846153846153"/>
    <x v="4"/>
    <x v="35"/>
    <x v="2523"/>
    <x v="2520"/>
  </r>
  <r>
    <n v="2524"/>
    <s v="Les Bostonades' First CD"/>
    <s v="We're bringing some of our favorite music from the past 10 years to disc for the first time ever."/>
    <x v="51"/>
    <x v="1731"/>
    <x v="0"/>
    <s v="US"/>
    <s v="USD"/>
    <n v="1419136200"/>
    <n v="1416338557"/>
    <b v="0"/>
    <n v="43"/>
    <b v="1"/>
    <x v="35"/>
    <n v="101.6"/>
    <n v="177.2093023255814"/>
    <x v="4"/>
    <x v="35"/>
    <x v="2524"/>
    <x v="2521"/>
  </r>
  <r>
    <n v="2525"/>
    <s v="Jenny &amp; Rossâ”‚To Sing in Germany"/>
    <s v="Husband and wife operatic team specializing in German opera. Fundraising for an audition tour of Germany."/>
    <x v="6"/>
    <x v="1732"/>
    <x v="0"/>
    <s v="US"/>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x v="23"/>
    <x v="1733"/>
    <x v="0"/>
    <s v="US"/>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x v="23"/>
    <x v="1734"/>
    <x v="0"/>
    <s v="US"/>
    <s v="USD"/>
    <n v="1382068740"/>
    <n v="1380477691"/>
    <b v="0"/>
    <n v="71"/>
    <b v="1"/>
    <x v="35"/>
    <n v="102.125"/>
    <n v="57.535211267605632"/>
    <x v="4"/>
    <x v="35"/>
    <x v="2527"/>
    <x v="2524"/>
  </r>
  <r>
    <n v="2528"/>
    <s v="Three Voices"/>
    <s v="I've been offered a contract with HatHut to record Feldman's 'Three Voices', which would be my first solo disc. I need your help!"/>
    <x v="23"/>
    <x v="1735"/>
    <x v="0"/>
    <s v="GB"/>
    <s v="GBP"/>
    <n v="1440068400"/>
    <n v="1438459303"/>
    <b v="0"/>
    <n v="81"/>
    <b v="1"/>
    <x v="35"/>
    <n v="107.24974999999999"/>
    <n v="52.962839506172834"/>
    <x v="4"/>
    <x v="35"/>
    <x v="2528"/>
    <x v="2525"/>
  </r>
  <r>
    <n v="2529"/>
    <s v="UrbanArias is DC's Contemporary Opera Company"/>
    <s v="Opera. Short. New."/>
    <x v="12"/>
    <x v="1736"/>
    <x v="0"/>
    <s v="US"/>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x v="115"/>
    <x v="1737"/>
    <x v="0"/>
    <s v="US"/>
    <s v="USD"/>
    <n v="1429505400"/>
    <n v="1426711505"/>
    <b v="0"/>
    <n v="48"/>
    <b v="1"/>
    <x v="35"/>
    <n v="100"/>
    <n v="135.41666666666666"/>
    <x v="4"/>
    <x v="35"/>
    <x v="2530"/>
    <x v="2527"/>
  </r>
  <r>
    <n v="2531"/>
    <s v="Modern Chamber Music"/>
    <s v="The first CD of chamber music composed by John Leupold to be released on PARMA records. The album features solo, duets, and a quartet."/>
    <x v="37"/>
    <x v="1733"/>
    <x v="0"/>
    <s v="US"/>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x v="23"/>
    <x v="1738"/>
    <x v="0"/>
    <s v="US"/>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x v="51"/>
    <x v="1739"/>
    <x v="0"/>
    <s v="US"/>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s v="US"/>
    <s v="USD"/>
    <n v="1262325600"/>
    <n v="1257871712"/>
    <b v="0"/>
    <n v="14"/>
    <b v="1"/>
    <x v="35"/>
    <n v="105"/>
    <n v="150"/>
    <x v="4"/>
    <x v="35"/>
    <x v="2534"/>
    <x v="2531"/>
  </r>
  <r>
    <n v="2535"/>
    <s v="Mark Hayes Requiem Recording"/>
    <s v="Mark Hayes: Requiem Recording"/>
    <x v="22"/>
    <x v="1741"/>
    <x v="0"/>
    <s v="US"/>
    <s v="USD"/>
    <n v="1417463945"/>
    <n v="1414781945"/>
    <b v="0"/>
    <n v="78"/>
    <b v="1"/>
    <x v="35"/>
    <n v="103.77499999999999"/>
    <n v="266.08974358974359"/>
    <x v="4"/>
    <x v="35"/>
    <x v="2535"/>
    <x v="2532"/>
  </r>
  <r>
    <n v="2536"/>
    <s v="Become the subject of my next composition!"/>
    <s v="I create my solo piano Vignettes by encrypting someone's name in the melody. Next up is the fourth Vignette, and I need a subject!"/>
    <x v="251"/>
    <x v="792"/>
    <x v="0"/>
    <s v="US"/>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x v="28"/>
    <x v="1742"/>
    <x v="0"/>
    <s v="US"/>
    <s v="USD"/>
    <n v="1312212855"/>
    <n v="1307028855"/>
    <b v="0"/>
    <n v="11"/>
    <b v="1"/>
    <x v="35"/>
    <n v="110.00000000000001"/>
    <n v="100"/>
    <x v="4"/>
    <x v="35"/>
    <x v="2537"/>
    <x v="2534"/>
  </r>
  <r>
    <n v="2538"/>
    <s v="Me, Myself and Albinoni"/>
    <s v="I will record 2 of Tomaso Albinoni's concertos for 2 oboes playing both parts myself."/>
    <x v="102"/>
    <x v="1743"/>
    <x v="0"/>
    <s v="US"/>
    <s v="USD"/>
    <n v="1361681940"/>
    <n v="1359029661"/>
    <b v="0"/>
    <n v="185"/>
    <b v="1"/>
    <x v="35"/>
    <n v="113.01761111111111"/>
    <n v="109.96308108108107"/>
    <x v="4"/>
    <x v="35"/>
    <x v="2538"/>
    <x v="2535"/>
  </r>
  <r>
    <n v="2539"/>
    <s v="The Flying Gambas"/>
    <s v="Help ABS Academy musicians get their cellos, gambas, &amp; contrabasses to San Francisco by supporting their instruments' travel."/>
    <x v="3"/>
    <x v="1744"/>
    <x v="0"/>
    <s v="US"/>
    <s v="USD"/>
    <n v="1422913152"/>
    <n v="1417729152"/>
    <b v="0"/>
    <n v="59"/>
    <b v="1"/>
    <x v="35"/>
    <n v="100.25"/>
    <n v="169.91525423728814"/>
    <x v="4"/>
    <x v="35"/>
    <x v="2539"/>
    <x v="2536"/>
  </r>
  <r>
    <n v="2540"/>
    <s v="Vladimir in Butterfly Country"/>
    <s v="â€œVladimir in Butterfly Countryâ€ is a chamber opera by composer Ann Callaway and Jaime Robles, which will premiere October 30, 2011."/>
    <x v="30"/>
    <x v="1745"/>
    <x v="0"/>
    <s v="US"/>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x v="8"/>
    <x v="1746"/>
    <x v="0"/>
    <s v="GB"/>
    <s v="GBP"/>
    <n v="1380192418"/>
    <n v="1375008418"/>
    <b v="0"/>
    <n v="63"/>
    <b v="1"/>
    <x v="35"/>
    <n v="107.02857142857142"/>
    <n v="59.460317460317462"/>
    <x v="4"/>
    <x v="35"/>
    <x v="2541"/>
    <x v="2538"/>
  </r>
  <r>
    <n v="2542"/>
    <s v="Classical Music by Marquita"/>
    <s v="Marquita Renee Ntim records her first Classical Album, complete with her playing the viola, cello and singing opera."/>
    <x v="176"/>
    <x v="1747"/>
    <x v="0"/>
    <s v="US"/>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x v="49"/>
    <x v="1748"/>
    <x v="0"/>
    <s v="US"/>
    <s v="USD"/>
    <n v="1293937200"/>
    <n v="1291257298"/>
    <b v="0"/>
    <n v="13"/>
    <b v="1"/>
    <x v="35"/>
    <n v="156.4"/>
    <n v="30.076923076923077"/>
    <x v="4"/>
    <x v="35"/>
    <x v="2543"/>
    <x v="2540"/>
  </r>
  <r>
    <n v="2544"/>
    <s v="Singing City Children's Choir"/>
    <s v="Bringing choral music and performance opportunities to under-served youth in West Philadelphia"/>
    <x v="10"/>
    <x v="1749"/>
    <x v="0"/>
    <s v="US"/>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x v="13"/>
    <x v="1750"/>
    <x v="0"/>
    <s v="US"/>
    <s v="USD"/>
    <n v="1424997000"/>
    <n v="1421983138"/>
    <b v="0"/>
    <n v="61"/>
    <b v="1"/>
    <x v="35"/>
    <n v="195.3"/>
    <n v="64.032786885245898"/>
    <x v="4"/>
    <x v="35"/>
    <x v="2545"/>
    <x v="2542"/>
  </r>
  <r>
    <n v="2546"/>
    <s v="Cor Cantiamo's First Commercially Released Recording"/>
    <s v="We want to release an album of choral music by acclaimed Finnish composer Jaakko MÃ¤ntyjÃ¤rvi in 2014"/>
    <x v="8"/>
    <x v="1751"/>
    <x v="0"/>
    <s v="US"/>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x v="62"/>
    <x v="1752"/>
    <x v="0"/>
    <s v="US"/>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x v="12"/>
    <x v="1753"/>
    <x v="0"/>
    <s v="FR"/>
    <s v="EUR"/>
    <n v="1475209620"/>
    <n v="1473087637"/>
    <b v="0"/>
    <n v="37"/>
    <b v="1"/>
    <x v="35"/>
    <n v="101.85"/>
    <n v="165.16216216216216"/>
    <x v="4"/>
    <x v="35"/>
    <x v="2548"/>
    <x v="2545"/>
  </r>
  <r>
    <n v="2549"/>
    <s v="The Miller's Wife, a new opera"/>
    <s v="A new opera in English by Mike Christie to be premiÃ¨red at the Arcola Theatre, London UK from 14th-17th August 2013."/>
    <x v="351"/>
    <x v="1516"/>
    <x v="0"/>
    <s v="GB"/>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x v="115"/>
    <x v="1754"/>
    <x v="0"/>
    <s v="US"/>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x v="352"/>
    <x v="1755"/>
    <x v="0"/>
    <s v="US"/>
    <s v="USD"/>
    <n v="1332362880"/>
    <n v="1329890585"/>
    <b v="0"/>
    <n v="56"/>
    <b v="1"/>
    <x v="35"/>
    <n v="102.73469387755102"/>
    <n v="67.419642857142861"/>
    <x v="4"/>
    <x v="35"/>
    <x v="2551"/>
    <x v="2548"/>
  </r>
  <r>
    <n v="2552"/>
    <s v="DAVID, The Oratorio"/>
    <s v="World Premiere of a new oratorio with chorus, soloists, and orchestra, based on the Old Testament king and prophet, DAVID"/>
    <x v="9"/>
    <x v="1756"/>
    <x v="0"/>
    <s v="US"/>
    <s v="USD"/>
    <n v="1488741981"/>
    <n v="1486149981"/>
    <b v="0"/>
    <n v="18"/>
    <b v="1"/>
    <x v="35"/>
    <n v="106.5"/>
    <n v="177.5"/>
    <x v="4"/>
    <x v="35"/>
    <x v="2552"/>
    <x v="2549"/>
  </r>
  <r>
    <n v="2553"/>
    <s v="Help Fund Tara's Album of Rare 18-19th Century Italian Songs"/>
    <s v="Help me be one of the first to record these beautiful songs and arrangements by 18-19th century masters of the classical guitar."/>
    <x v="15"/>
    <x v="1757"/>
    <x v="0"/>
    <s v="US"/>
    <s v="USD"/>
    <n v="1348202807"/>
    <n v="1343018807"/>
    <b v="0"/>
    <n v="60"/>
    <b v="1"/>
    <x v="35"/>
    <n v="155.53333333333333"/>
    <n v="38.883333333333333"/>
    <x v="4"/>
    <x v="35"/>
    <x v="2553"/>
    <x v="2550"/>
  </r>
  <r>
    <n v="2554"/>
    <s v="Patagonia Winds: Wind Quintet Commission Project"/>
    <s v="Join forces with the Patagonia Winds to commission a new wind quintet to premiere at the 2015 National Flute Association Convention!"/>
    <x v="9"/>
    <x v="1758"/>
    <x v="0"/>
    <s v="US"/>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x v="13"/>
    <x v="1759"/>
    <x v="0"/>
    <s v="US"/>
    <s v="USD"/>
    <n v="1338219793"/>
    <n v="1335541393"/>
    <b v="0"/>
    <n v="35"/>
    <b v="1"/>
    <x v="35"/>
    <n v="107.35"/>
    <n v="61.342857142857142"/>
    <x v="4"/>
    <x v="35"/>
    <x v="2555"/>
    <x v="2552"/>
  </r>
  <r>
    <n v="2556"/>
    <s v="Grind Violin: Analog DIYalog: Composers Vinyl Compilation"/>
    <s v="This is a &quot;call for scores&quot; for unaccompanied violin, recordings of the works, and a prize of at least 20 records for each composer."/>
    <x v="353"/>
    <x v="1760"/>
    <x v="0"/>
    <s v="US"/>
    <s v="USD"/>
    <n v="1356392857"/>
    <n v="1352504857"/>
    <b v="0"/>
    <n v="34"/>
    <b v="1"/>
    <x v="35"/>
    <n v="105.50335570469798"/>
    <n v="23.117647058823529"/>
    <x v="4"/>
    <x v="35"/>
    <x v="2556"/>
    <x v="2553"/>
  </r>
  <r>
    <n v="2557"/>
    <s v="European Tour"/>
    <s v="Raising money for our concert tour of Switzerland and Germany in June/July 2014"/>
    <x v="42"/>
    <x v="1761"/>
    <x v="0"/>
    <s v="GB"/>
    <s v="GBP"/>
    <n v="1400176386"/>
    <n v="1397584386"/>
    <b v="0"/>
    <n v="36"/>
    <b v="1"/>
    <x v="35"/>
    <n v="118.44444444444444"/>
    <n v="29.611111111111111"/>
    <x v="4"/>
    <x v="35"/>
    <x v="2557"/>
    <x v="2554"/>
  </r>
  <r>
    <n v="2558"/>
    <s v="Hopkins Sinfonia 2015 Season"/>
    <s v="The Hopkins Sinfonia is looking for your support to run our 2015 Season made up of five concerts."/>
    <x v="21"/>
    <x v="1762"/>
    <x v="0"/>
    <s v="AU"/>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x v="134"/>
    <x v="1763"/>
    <x v="0"/>
    <s v="US"/>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x v="9"/>
    <x v="1764"/>
    <x v="0"/>
    <s v="GB"/>
    <s v="GBP"/>
    <n v="1425682174"/>
    <n v="1423090174"/>
    <b v="0"/>
    <n v="21"/>
    <b v="1"/>
    <x v="35"/>
    <n v="100.1"/>
    <n v="143"/>
    <x v="4"/>
    <x v="35"/>
    <x v="2560"/>
    <x v="2557"/>
  </r>
  <r>
    <n v="2561"/>
    <s v="Project Bearnaise Trucks (Canceled)"/>
    <s v="Ever had chicken fingers smothered in bearnaise sauce, resting on a bed of your favorite rice? We need these meals on wheels."/>
    <x v="57"/>
    <x v="117"/>
    <x v="1"/>
    <s v="CA"/>
    <s v="CAD"/>
    <n v="1444740089"/>
    <n v="1442148089"/>
    <b v="0"/>
    <n v="0"/>
    <b v="0"/>
    <x v="19"/>
    <n v="0"/>
    <e v="#DIV/0!"/>
    <x v="7"/>
    <x v="19"/>
    <x v="2561"/>
    <x v="2558"/>
  </r>
  <r>
    <n v="2562"/>
    <s v="Jamaican food truck in Munich in the making! (Canceled)"/>
    <s v="Hail up - Wah gwaan ?_x000a_We are creating a foodtruck that will serve typical, traditional Jamaican jerk chicken/pork and more!"/>
    <x v="3"/>
    <x v="735"/>
    <x v="1"/>
    <s v="DE"/>
    <s v="EUR"/>
    <n v="1476189339"/>
    <n v="1471005339"/>
    <b v="0"/>
    <n v="3"/>
    <b v="0"/>
    <x v="19"/>
    <n v="0.75"/>
    <n v="25"/>
    <x v="7"/>
    <x v="19"/>
    <x v="2562"/>
    <x v="2559"/>
  </r>
  <r>
    <n v="2563"/>
    <s v="Phoenix Pearl Boba Tea Truck (Canceled)"/>
    <s v="Michigan based bubble tea and specialty ice cream food truck"/>
    <x v="22"/>
    <x v="117"/>
    <x v="1"/>
    <s v="US"/>
    <s v="USD"/>
    <n v="1438226451"/>
    <n v="1433042451"/>
    <b v="0"/>
    <n v="0"/>
    <b v="0"/>
    <x v="19"/>
    <n v="0"/>
    <e v="#DIV/0!"/>
    <x v="7"/>
    <x v="19"/>
    <x v="2563"/>
    <x v="2560"/>
  </r>
  <r>
    <n v="2564"/>
    <s v="Seaside Eddy's - Wheels on the Ground! (Canceled)"/>
    <s v="We want to bring the wonderful flavors of the Jersey Shore, my home, to my new home in Winnipeg, the center of Canada."/>
    <x v="79"/>
    <x v="117"/>
    <x v="1"/>
    <s v="CA"/>
    <s v="CAD"/>
    <n v="1406854699"/>
    <n v="1404262699"/>
    <b v="0"/>
    <n v="0"/>
    <b v="0"/>
    <x v="19"/>
    <n v="0"/>
    <e v="#DIV/0!"/>
    <x v="7"/>
    <x v="19"/>
    <x v="2564"/>
    <x v="2561"/>
  </r>
  <r>
    <n v="2565"/>
    <s v="The Sketchy Pelican (Canceled)"/>
    <s v="The Sketchy Pelican. Is my vision to bring raw, honest, soulful, creative, thoght provoking cuisine to food truck form"/>
    <x v="3"/>
    <x v="173"/>
    <x v="1"/>
    <s v="US"/>
    <s v="USD"/>
    <n v="1462827000"/>
    <n v="1457710589"/>
    <b v="0"/>
    <n v="1"/>
    <b v="0"/>
    <x v="19"/>
    <n v="1"/>
    <n v="100"/>
    <x v="7"/>
    <x v="19"/>
    <x v="2565"/>
    <x v="2562"/>
  </r>
  <r>
    <n v="2566"/>
    <s v="Mamma B's Pizza Get's Rolling (Canceled)"/>
    <s v="You can skip the hotdog cart and enjoy fresh, hot, delicious, handmade pizza when Mamma B's takes her show on the road!"/>
    <x v="19"/>
    <x v="117"/>
    <x v="1"/>
    <s v="US"/>
    <s v="USD"/>
    <n v="1408663948"/>
    <n v="1406071948"/>
    <b v="0"/>
    <n v="0"/>
    <b v="0"/>
    <x v="19"/>
    <n v="0"/>
    <e v="#DIV/0!"/>
    <x v="7"/>
    <x v="19"/>
    <x v="2566"/>
    <x v="2563"/>
  </r>
  <r>
    <n v="2567"/>
    <s v="Burgers and Babes Food Truck (Canceled)"/>
    <s v="You're leaving a Bar/Nightclub what else would you want more than to have a Juicy Burger and to see Beautiful Girls making it."/>
    <x v="101"/>
    <x v="678"/>
    <x v="1"/>
    <s v="US"/>
    <s v="USD"/>
    <n v="1429823138"/>
    <n v="1427231138"/>
    <b v="0"/>
    <n v="2"/>
    <b v="0"/>
    <x v="19"/>
    <n v="0.26666666666666666"/>
    <n v="60"/>
    <x v="7"/>
    <x v="19"/>
    <x v="2567"/>
    <x v="2564"/>
  </r>
  <r>
    <n v="2568"/>
    <s v="Barney's, deliciously New York - Vintage 1972 Chevy P10"/>
    <s v="Barney's is seriously delicious New York food. Cooking everything from scratch on our American food truck. London here we come..."/>
    <x v="3"/>
    <x v="155"/>
    <x v="1"/>
    <s v="GB"/>
    <s v="GBP"/>
    <n v="1472745594"/>
    <n v="1470153594"/>
    <b v="0"/>
    <n v="1"/>
    <b v="0"/>
    <x v="19"/>
    <n v="0.5"/>
    <n v="50"/>
    <x v="7"/>
    <x v="19"/>
    <x v="2568"/>
    <x v="2565"/>
  </r>
  <r>
    <n v="2569"/>
    <s v="Rochester Needs a Dessert Food Truck (Canceled)"/>
    <s v="With your help, I would be able to get a truck and start the process of getting it ready for the 2016 season."/>
    <x v="115"/>
    <x v="1011"/>
    <x v="1"/>
    <s v="US"/>
    <s v="USD"/>
    <n v="1442457112"/>
    <n v="1439865112"/>
    <b v="0"/>
    <n v="2"/>
    <b v="0"/>
    <x v="19"/>
    <n v="2.2307692307692308"/>
    <n v="72.5"/>
    <x v="7"/>
    <x v="19"/>
    <x v="2569"/>
    <x v="2566"/>
  </r>
  <r>
    <n v="2570"/>
    <s v="Mathias Pizzeria - A Mobile Wood Fired Pizza Oven (Canceled)"/>
    <s v="A family run mobile wood fired pizza oven serving up unique artisan pizzas created by award winning Chef Brandon Mathias!"/>
    <x v="39"/>
    <x v="1765"/>
    <x v="1"/>
    <s v="US"/>
    <s v="USD"/>
    <n v="1486590035"/>
    <n v="1483998035"/>
    <b v="0"/>
    <n v="2"/>
    <b v="0"/>
    <x v="19"/>
    <n v="0.84285714285714297"/>
    <n v="29.5"/>
    <x v="7"/>
    <x v="19"/>
    <x v="2570"/>
    <x v="2567"/>
  </r>
  <r>
    <n v="2571"/>
    <s v="Coco Bowls (Canceled)"/>
    <s v="Perth locals who dream of opening a health food van, and serving treats that not only taste amazing but also benefit your body."/>
    <x v="57"/>
    <x v="156"/>
    <x v="1"/>
    <s v="AU"/>
    <s v="AUD"/>
    <n v="1463645521"/>
    <n v="1458461521"/>
    <b v="0"/>
    <n v="4"/>
    <b v="0"/>
    <x v="19"/>
    <n v="0.25"/>
    <n v="62.5"/>
    <x v="7"/>
    <x v="19"/>
    <x v="2571"/>
    <x v="2568"/>
  </r>
  <r>
    <n v="2572"/>
    <s v="A Dream of Naughty Nachos (Canceled)"/>
    <s v="Mesquite smoked brisket nachos, food truck style, with homemade salsa to make your taste buds dance."/>
    <x v="11"/>
    <x v="117"/>
    <x v="1"/>
    <s v="US"/>
    <s v="USD"/>
    <n v="1428893517"/>
    <n v="1426301517"/>
    <b v="0"/>
    <n v="0"/>
    <b v="0"/>
    <x v="19"/>
    <n v="0"/>
    <e v="#DIV/0!"/>
    <x v="7"/>
    <x v="19"/>
    <x v="2572"/>
    <x v="2569"/>
  </r>
  <r>
    <n v="2573"/>
    <s v="Southern Flair Pork-Ka-Bobs (Canceled)"/>
    <s v="I have perfected my porkkabob recipe.I'm ready to start my own business!I need funds for the bbq pit and trailer and start up supplies."/>
    <x v="6"/>
    <x v="117"/>
    <x v="1"/>
    <s v="US"/>
    <s v="USD"/>
    <n v="1408803149"/>
    <n v="1404915149"/>
    <b v="0"/>
    <n v="0"/>
    <b v="0"/>
    <x v="19"/>
    <n v="0"/>
    <e v="#DIV/0!"/>
    <x v="7"/>
    <x v="19"/>
    <x v="2573"/>
    <x v="2570"/>
  </r>
  <r>
    <n v="2574"/>
    <s v="Da Pickney Dem Jamaican Jerk (Canceled)"/>
    <s v="The Best Jamaican Jerk outside of Kingston! The name means &quot;for the children&quot;, my children, the reasons why I cook and why I live!"/>
    <x v="3"/>
    <x v="117"/>
    <x v="1"/>
    <s v="US"/>
    <s v="USD"/>
    <n v="1463600945"/>
    <n v="1461786545"/>
    <b v="0"/>
    <n v="0"/>
    <b v="0"/>
    <x v="19"/>
    <n v="0"/>
    <e v="#DIV/0!"/>
    <x v="7"/>
    <x v="19"/>
    <x v="2574"/>
    <x v="2571"/>
  </r>
  <r>
    <n v="2575"/>
    <s v="Vdub dogs (Canceled)"/>
    <s v="Hello everyone, Iv'e decided to put my love for old Volkswagen buses and my love for cooking together! Support vdub dogs hot dog bus!"/>
    <x v="94"/>
    <x v="117"/>
    <x v="1"/>
    <s v="US"/>
    <s v="USD"/>
    <n v="1421030194"/>
    <n v="1418438194"/>
    <b v="0"/>
    <n v="0"/>
    <b v="0"/>
    <x v="19"/>
    <n v="0"/>
    <e v="#DIV/0!"/>
    <x v="7"/>
    <x v="19"/>
    <x v="2575"/>
    <x v="2572"/>
  </r>
  <r>
    <n v="2576"/>
    <s v="2 Go Fast Food (Canceled)"/>
    <s v="A New Twist with an American and Philippine fast food Mobile Trailer."/>
    <x v="3"/>
    <x v="117"/>
    <x v="1"/>
    <s v="US"/>
    <s v="USD"/>
    <n v="1428707647"/>
    <n v="1424823247"/>
    <b v="0"/>
    <n v="0"/>
    <b v="0"/>
    <x v="19"/>
    <n v="0"/>
    <e v="#DIV/0!"/>
    <x v="7"/>
    <x v="19"/>
    <x v="2576"/>
    <x v="2573"/>
  </r>
  <r>
    <n v="2577"/>
    <s v="Fruity Cakes (Canceled)"/>
    <s v="This is not your average cake, it's fruit with yogurt fruit dip icing and fruit toppings! Great for events, parties, weddings and more!"/>
    <x v="36"/>
    <x v="117"/>
    <x v="1"/>
    <s v="US"/>
    <s v="USD"/>
    <n v="1407181297"/>
    <n v="1405021297"/>
    <b v="0"/>
    <n v="0"/>
    <b v="0"/>
    <x v="19"/>
    <n v="0"/>
    <e v="#DIV/0!"/>
    <x v="7"/>
    <x v="19"/>
    <x v="2577"/>
    <x v="2574"/>
  </r>
  <r>
    <n v="2578"/>
    <s v="Madhuri Kitchen | Power Bowls &amp; Juices (Canceled)"/>
    <s v="Madhuri means &quot;inner beauty, inner sweetness&quot;. At Madhuri Kitchen, we're bringing the spiritual practice of food to festivals &amp; events."/>
    <x v="12"/>
    <x v="117"/>
    <x v="1"/>
    <s v="US"/>
    <s v="USD"/>
    <n v="1444410000"/>
    <n v="1440203579"/>
    <b v="0"/>
    <n v="0"/>
    <b v="0"/>
    <x v="19"/>
    <n v="0"/>
    <e v="#DIV/0!"/>
    <x v="7"/>
    <x v="19"/>
    <x v="2578"/>
    <x v="2575"/>
  </r>
  <r>
    <n v="2579"/>
    <s v="Liz's Bakery &amp; Barista on the Go.. (Canceled)"/>
    <s v="For those who know me, I love to bake &amp; I'm pretty good at it. My dream is to own a food truck that is a bakery &amp; Coffee shop."/>
    <x v="61"/>
    <x v="1766"/>
    <x v="1"/>
    <s v="US"/>
    <s v="USD"/>
    <n v="1410810903"/>
    <n v="1405626903"/>
    <b v="0"/>
    <n v="12"/>
    <b v="0"/>
    <x v="19"/>
    <n v="0.13849999999999998"/>
    <n v="23.083333333333332"/>
    <x v="7"/>
    <x v="19"/>
    <x v="2579"/>
    <x v="2576"/>
  </r>
  <r>
    <n v="2580"/>
    <s v="Build Phatboyz Food Truck (Canceled)"/>
    <s v="Planning to build this truck into a full rolling fold out cook shack,providing clean cold drinking water to all festival goers"/>
    <x v="0"/>
    <x v="152"/>
    <x v="1"/>
    <s v="US"/>
    <s v="USD"/>
    <n v="1431745200"/>
    <n v="1429170603"/>
    <b v="0"/>
    <n v="2"/>
    <b v="0"/>
    <x v="19"/>
    <n v="0.6"/>
    <n v="25.5"/>
    <x v="7"/>
    <x v="19"/>
    <x v="2580"/>
    <x v="2577"/>
  </r>
  <r>
    <n v="2581"/>
    <s v="A Flying Sausage Food Truck"/>
    <s v="Creating a Food Truck to bring gourmet sausage sliders to Jacksonville, FL for breakfast, lunch, and special events."/>
    <x v="10"/>
    <x v="798"/>
    <x v="2"/>
    <s v="US"/>
    <s v="USD"/>
    <n v="1447689898"/>
    <n v="1445094298"/>
    <b v="0"/>
    <n v="11"/>
    <b v="0"/>
    <x v="19"/>
    <n v="10.6"/>
    <n v="48.18181818181818"/>
    <x v="7"/>
    <x v="19"/>
    <x v="2581"/>
    <x v="2578"/>
  </r>
  <r>
    <n v="2582"/>
    <s v="Drunken Wings"/>
    <s v="The place where chicken meets liquor for the first time!"/>
    <x v="161"/>
    <x v="116"/>
    <x v="2"/>
    <s v="US"/>
    <s v="USD"/>
    <n v="1477784634"/>
    <n v="1475192634"/>
    <b v="0"/>
    <n v="1"/>
    <b v="0"/>
    <x v="19"/>
    <n v="1.1111111111111111E-3"/>
    <n v="1"/>
    <x v="7"/>
    <x v="19"/>
    <x v="2582"/>
    <x v="2579"/>
  </r>
  <r>
    <n v="2583"/>
    <s v="Crazy Daisy Food Truck"/>
    <s v="Crazy Daisy will become the newest member of the food truck distributors in Kansas City, Missouri."/>
    <x v="28"/>
    <x v="139"/>
    <x v="2"/>
    <s v="US"/>
    <s v="USD"/>
    <n v="1426526880"/>
    <n v="1421346480"/>
    <b v="0"/>
    <n v="5"/>
    <b v="0"/>
    <x v="19"/>
    <n v="0.5"/>
    <n v="1"/>
    <x v="7"/>
    <x v="19"/>
    <x v="2583"/>
    <x v="2580"/>
  </r>
  <r>
    <n v="2584"/>
    <s v="Culinary Arts Food Truck Style"/>
    <s v="Bringing quality food to the masses using local premium ingredients, but at a food truck price!"/>
    <x v="3"/>
    <x v="117"/>
    <x v="2"/>
    <s v="US"/>
    <s v="USD"/>
    <n v="1434341369"/>
    <n v="1431749369"/>
    <b v="0"/>
    <n v="0"/>
    <b v="0"/>
    <x v="19"/>
    <n v="0"/>
    <e v="#DIV/0!"/>
    <x v="7"/>
    <x v="19"/>
    <x v="2584"/>
    <x v="2581"/>
  </r>
  <r>
    <n v="2585"/>
    <s v="Evie's Eats and Natural Treats Food Truck"/>
    <s v="Evie's Eats uses local ingredients to create sweet treats, healthy snacks and on the go meals, all with the family budget in mind!"/>
    <x v="11"/>
    <x v="155"/>
    <x v="2"/>
    <s v="US"/>
    <s v="USD"/>
    <n v="1404601632"/>
    <n v="1402009632"/>
    <b v="0"/>
    <n v="1"/>
    <b v="0"/>
    <x v="19"/>
    <n v="0.16666666666666669"/>
    <n v="50"/>
    <x v="7"/>
    <x v="19"/>
    <x v="2585"/>
    <x v="2582"/>
  </r>
  <r>
    <n v="2586"/>
    <s v="Inspire Healthy Eating"/>
    <s v="I would like to bring fresh salad and food to the streets of London at a reasonable price."/>
    <x v="9"/>
    <x v="139"/>
    <x v="2"/>
    <s v="GB"/>
    <s v="GBP"/>
    <n v="1451030136"/>
    <n v="1448438136"/>
    <b v="0"/>
    <n v="1"/>
    <b v="0"/>
    <x v="19"/>
    <n v="0.16666666666666669"/>
    <n v="5"/>
    <x v="7"/>
    <x v="19"/>
    <x v="2586"/>
    <x v="2583"/>
  </r>
  <r>
    <n v="2587"/>
    <s v="Yummy Hugs-The Original Co-op, Pop-up Food Truck"/>
    <s v="Providing creative, healthy signature dishes for active, conscientious lifestylers through a community of culinary artists."/>
    <x v="63"/>
    <x v="1272"/>
    <x v="2"/>
    <s v="US"/>
    <s v="USD"/>
    <n v="1451491953"/>
    <n v="1448899953"/>
    <b v="0"/>
    <n v="6"/>
    <b v="0"/>
    <x v="19"/>
    <n v="2.4340000000000002"/>
    <n v="202.83333333333334"/>
    <x v="7"/>
    <x v="19"/>
    <x v="2587"/>
    <x v="2584"/>
  </r>
  <r>
    <n v="2588"/>
    <s v="Stacey's $5 Dollar Hollar Food Truck Home of the Freak"/>
    <s v="We are a Asian fusion inspired American Fare Food Truck Home of the Freak Sandwich So that means Come And Get Your Freak On! eat big."/>
    <x v="12"/>
    <x v="694"/>
    <x v="2"/>
    <s v="US"/>
    <s v="USD"/>
    <n v="1427807640"/>
    <n v="1423325626"/>
    <b v="0"/>
    <n v="8"/>
    <b v="0"/>
    <x v="19"/>
    <n v="3.8833333333333329"/>
    <n v="29.125"/>
    <x v="7"/>
    <x v="19"/>
    <x v="2588"/>
    <x v="2585"/>
  </r>
  <r>
    <n v="2589"/>
    <s v="TapiÃ³ca - Brazilian Street Food Truck"/>
    <s v="A Brazilian-inspired food truck in one of the busiest spots in Copenhagen, delicious pancakes made by the healthy tapiÃ³ca flour"/>
    <x v="63"/>
    <x v="139"/>
    <x v="2"/>
    <s v="DK"/>
    <s v="DKK"/>
    <n v="1458733927"/>
    <n v="1456145527"/>
    <b v="0"/>
    <n v="1"/>
    <b v="0"/>
    <x v="19"/>
    <n v="0.01"/>
    <n v="5"/>
    <x v="7"/>
    <x v="19"/>
    <x v="2589"/>
    <x v="2586"/>
  </r>
  <r>
    <n v="2590"/>
    <s v="Magic Kick Coffee - coffee that makes your day"/>
    <s v="First in Perth self-contained eco-friendly coffee car based on Ford Fiesta. In the end of the projrct I need your help to make it real!"/>
    <x v="9"/>
    <x v="117"/>
    <x v="2"/>
    <s v="AU"/>
    <s v="AUD"/>
    <n v="1453817297"/>
    <n v="1453212497"/>
    <b v="0"/>
    <n v="0"/>
    <b v="0"/>
    <x v="19"/>
    <n v="0"/>
    <e v="#DIV/0!"/>
    <x v="7"/>
    <x v="19"/>
    <x v="2590"/>
    <x v="2587"/>
  </r>
  <r>
    <n v="2591"/>
    <s v="patent pending"/>
    <s v="Hi everyone I am a 26 year old single mom trying to start her own food business! I need to first afford the patent to reveal more!"/>
    <x v="15"/>
    <x v="375"/>
    <x v="2"/>
    <s v="US"/>
    <s v="USD"/>
    <n v="1457901924"/>
    <n v="1452721524"/>
    <b v="0"/>
    <n v="2"/>
    <b v="0"/>
    <x v="19"/>
    <n v="1.7333333333333332"/>
    <n v="13"/>
    <x v="7"/>
    <x v="19"/>
    <x v="2591"/>
    <x v="2588"/>
  </r>
  <r>
    <n v="2592"/>
    <s v="El Carte 303"/>
    <s v="El Carte is revolutionizing the food truck industry. Meet the new food trike. #oneandonly  we going to spread the awesomeness all over!"/>
    <x v="11"/>
    <x v="155"/>
    <x v="2"/>
    <s v="US"/>
    <s v="USD"/>
    <n v="1412536421"/>
    <n v="1409944421"/>
    <b v="0"/>
    <n v="1"/>
    <b v="0"/>
    <x v="19"/>
    <n v="0.16666666666666669"/>
    <n v="50"/>
    <x v="7"/>
    <x v="19"/>
    <x v="2592"/>
    <x v="2589"/>
  </r>
  <r>
    <n v="2593"/>
    <s v="L.J. Silvers' Ice Cream and Taco Van"/>
    <s v="What could be better than satisfying your hunger with ice cream or a taco (or both) from a 1970's mural van blastin disco music!"/>
    <x v="3"/>
    <x v="117"/>
    <x v="2"/>
    <s v="US"/>
    <s v="USD"/>
    <n v="1429993026"/>
    <n v="1427401026"/>
    <b v="0"/>
    <n v="0"/>
    <b v="0"/>
    <x v="19"/>
    <n v="0"/>
    <e v="#DIV/0!"/>
    <x v="7"/>
    <x v="19"/>
    <x v="2593"/>
    <x v="2590"/>
  </r>
  <r>
    <n v="2594"/>
    <s v="The Shirley Delicious Treats Food Truck Project"/>
    <s v="New, small home business, looking to take some Granny's old recipes along with some of my own creations to the streets!"/>
    <x v="58"/>
    <x v="116"/>
    <x v="2"/>
    <s v="US"/>
    <s v="USD"/>
    <n v="1407453228"/>
    <n v="1404861228"/>
    <b v="0"/>
    <n v="1"/>
    <b v="0"/>
    <x v="19"/>
    <n v="1.25E-3"/>
    <n v="1"/>
    <x v="7"/>
    <x v="19"/>
    <x v="2594"/>
    <x v="2591"/>
  </r>
  <r>
    <n v="2595"/>
    <s v="Food Truck for Little Fox Bakery"/>
    <s v="Looking to put the best baked goods in Bowling Green on wheels"/>
    <x v="36"/>
    <x v="1767"/>
    <x v="2"/>
    <s v="US"/>
    <s v="USD"/>
    <n v="1487915500"/>
    <n v="1485323500"/>
    <b v="0"/>
    <n v="19"/>
    <b v="0"/>
    <x v="19"/>
    <n v="12.166666666666668"/>
    <n v="96.05263157894737"/>
    <x v="7"/>
    <x v="19"/>
    <x v="2595"/>
    <x v="2592"/>
  </r>
  <r>
    <n v="2596"/>
    <s v="The Chef Express Food Truck"/>
    <s v="I'm bringing passion, talent, and most importantly some amazing gourmet food to the streets of Lethbridge and southern Alberta."/>
    <x v="19"/>
    <x v="1768"/>
    <x v="2"/>
    <s v="CA"/>
    <s v="CAD"/>
    <n v="1407427009"/>
    <n v="1404835009"/>
    <b v="0"/>
    <n v="27"/>
    <b v="0"/>
    <x v="19"/>
    <n v="23.588571428571427"/>
    <n v="305.77777777777777"/>
    <x v="7"/>
    <x v="19"/>
    <x v="2596"/>
    <x v="2593"/>
  </r>
  <r>
    <n v="2597"/>
    <s v="Cafe Nomad back on the road! Coffee van's poorly."/>
    <s v="We have a great little coffee business but the van is currently limping! We don't have the capital to replace it. Please help us!"/>
    <x v="15"/>
    <x v="1079"/>
    <x v="2"/>
    <s v="GB"/>
    <s v="GBP"/>
    <n v="1466323917"/>
    <n v="1463731917"/>
    <b v="0"/>
    <n v="7"/>
    <b v="0"/>
    <x v="19"/>
    <n v="5.6666666666666661"/>
    <n v="12.142857142857142"/>
    <x v="7"/>
    <x v="19"/>
    <x v="2597"/>
    <x v="2594"/>
  </r>
  <r>
    <n v="2598"/>
    <s v="Rovin' Okie's Fried Pies gourmet southern fried pies."/>
    <s v="I'm ready to make Tulsa happy and aware that love and kindness go hand in hand with good food!"/>
    <x v="9"/>
    <x v="1769"/>
    <x v="2"/>
    <s v="US"/>
    <s v="USD"/>
    <n v="1443039001"/>
    <n v="1440447001"/>
    <b v="0"/>
    <n v="14"/>
    <b v="0"/>
    <x v="19"/>
    <n v="39"/>
    <n v="83.571428571428569"/>
    <x v="7"/>
    <x v="19"/>
    <x v="2598"/>
    <x v="2595"/>
  </r>
  <r>
    <n v="2599"/>
    <s v="Empty Ramekins Catering Group"/>
    <s v="The Empty Ramekins Catering Group is looking for your help to start up in Miami Florida!!!!"/>
    <x v="354"/>
    <x v="456"/>
    <x v="2"/>
    <s v="US"/>
    <s v="USD"/>
    <n v="1407089147"/>
    <n v="1403201147"/>
    <b v="0"/>
    <n v="5"/>
    <b v="0"/>
    <x v="19"/>
    <n v="0.99546510341776351"/>
    <n v="18"/>
    <x v="7"/>
    <x v="19"/>
    <x v="2599"/>
    <x v="2596"/>
  </r>
  <r>
    <n v="2600"/>
    <s v="Help Buttz Return From the Ashes"/>
    <s v="On Sunday November 8, 2015 our food truck burned to the ground. Please help us get rebuilt."/>
    <x v="63"/>
    <x v="1505"/>
    <x v="2"/>
    <s v="US"/>
    <s v="USD"/>
    <n v="1458938200"/>
    <n v="1453757800"/>
    <b v="0"/>
    <n v="30"/>
    <b v="0"/>
    <x v="19"/>
    <n v="6.9320000000000004"/>
    <n v="115.53333333333333"/>
    <x v="7"/>
    <x v="19"/>
    <x v="2600"/>
    <x v="2597"/>
  </r>
  <r>
    <n v="2601"/>
    <s v="Launch a TARDIS into SPACE!"/>
    <s v="I'll be launching a small model TARDIS into (near) SPACE and filming the ascension and descension as a mini-documentary for YouTube."/>
    <x v="2"/>
    <x v="1770"/>
    <x v="0"/>
    <s v="US"/>
    <s v="USD"/>
    <n v="1347508740"/>
    <n v="1346276349"/>
    <b v="1"/>
    <n v="151"/>
    <b v="1"/>
    <x v="36"/>
    <n v="661.4"/>
    <n v="21.900662251655628"/>
    <x v="2"/>
    <x v="36"/>
    <x v="2601"/>
    <x v="2598"/>
  </r>
  <r>
    <n v="2602"/>
    <s v="Historic Robotic Spacecraft Poster Series"/>
    <s v="Three screen-printed posters celebrating the most popular and most notable interplanetary robotic space missions."/>
    <x v="14"/>
    <x v="1771"/>
    <x v="0"/>
    <s v="US"/>
    <s v="USD"/>
    <n v="1415827200"/>
    <n v="1412358968"/>
    <b v="1"/>
    <n v="489"/>
    <b v="1"/>
    <x v="36"/>
    <n v="326.0916666666667"/>
    <n v="80.022494887525568"/>
    <x v="2"/>
    <x v="36"/>
    <x v="2602"/>
    <x v="2599"/>
  </r>
  <r>
    <n v="2603"/>
    <s v="Manned Mock Mars Mission"/>
    <s v="I will be building a mock space station and simulate living on Mars for two weeks."/>
    <x v="257"/>
    <x v="702"/>
    <x v="0"/>
    <s v="US"/>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x v="22"/>
    <x v="1772"/>
    <x v="0"/>
    <s v="US"/>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x v="57"/>
    <x v="1773"/>
    <x v="0"/>
    <s v="US"/>
    <s v="USD"/>
    <n v="1466168390"/>
    <n v="1463576390"/>
    <b v="1"/>
    <n v="1762"/>
    <b v="1"/>
    <x v="36"/>
    <n v="107.42157000000002"/>
    <n v="60.965703745743475"/>
    <x v="2"/>
    <x v="36"/>
    <x v="2605"/>
    <x v="2602"/>
  </r>
  <r>
    <n v="2606"/>
    <s v="2000 Student Projects to the Edge of Space"/>
    <s v="PongSat 2 !!!!!_x000a__x000a_On September 27, 2014 we are going to send 2000 student projects to the edge of space."/>
    <x v="34"/>
    <x v="1774"/>
    <x v="0"/>
    <s v="US"/>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x v="6"/>
    <x v="1775"/>
    <x v="0"/>
    <s v="US"/>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x v="6"/>
    <x v="1776"/>
    <x v="0"/>
    <s v="US"/>
    <s v="USD"/>
    <n v="1489536000"/>
    <n v="1485976468"/>
    <b v="1"/>
    <n v="304"/>
    <b v="1"/>
    <x v="36"/>
    <n v="223.92500000000001"/>
    <n v="58.92763157894737"/>
    <x v="2"/>
    <x v="36"/>
    <x v="2608"/>
    <x v="2605"/>
  </r>
  <r>
    <n v="2609"/>
    <s v="ArduSat - Your Arduino Experiment in Space"/>
    <s v="We love Arduino and we love space exploration. So we decided to combine them and let people run their own space experiments!"/>
    <x v="19"/>
    <x v="1777"/>
    <x v="0"/>
    <s v="US"/>
    <s v="USD"/>
    <n v="1342330951"/>
    <n v="1339738951"/>
    <b v="1"/>
    <n v="676"/>
    <b v="1"/>
    <x v="36"/>
    <n v="303.80111428571428"/>
    <n v="157.29347633136095"/>
    <x v="2"/>
    <x v="36"/>
    <x v="2609"/>
    <x v="2606"/>
  </r>
  <r>
    <n v="2610"/>
    <s v="Restore the Pluto Discovery Telescope"/>
    <s v="Preserve the telescope that Clyde Tombaugh used to discover Pluto for generations to come!"/>
    <x v="355"/>
    <x v="1778"/>
    <x v="0"/>
    <s v="US"/>
    <s v="USD"/>
    <n v="1471849140"/>
    <n v="1468444125"/>
    <b v="1"/>
    <n v="577"/>
    <b v="1"/>
    <x v="36"/>
    <n v="141.3251043268175"/>
    <n v="55.758509532062391"/>
    <x v="2"/>
    <x v="36"/>
    <x v="2610"/>
    <x v="2607"/>
  </r>
  <r>
    <n v="2611"/>
    <s v="The Universe in a Sphere (Relaunch)"/>
    <s v="Laniakea is the name of the supercluster of galaxies we are part of.This tremendous structure of 380,000 Galaxies can now be yours! 39â‚¬"/>
    <x v="34"/>
    <x v="1779"/>
    <x v="0"/>
    <s v="DE"/>
    <s v="EUR"/>
    <n v="1483397940"/>
    <n v="1480493014"/>
    <b v="1"/>
    <n v="3663"/>
    <b v="1"/>
    <x v="36"/>
    <n v="2790.6363636363635"/>
    <n v="83.802893802893806"/>
    <x v="2"/>
    <x v="36"/>
    <x v="2611"/>
    <x v="2608"/>
  </r>
  <r>
    <n v="2612"/>
    <s v="Starscraper: The Next Generation of Suborbital Rockets"/>
    <s v="What if we built a rocket that is better than a NASA or commercially available rocket? What if we did it with students?"/>
    <x v="3"/>
    <x v="1780"/>
    <x v="0"/>
    <s v="US"/>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x v="51"/>
    <x v="1781"/>
    <x v="0"/>
    <s v="US"/>
    <s v="USD"/>
    <n v="1348256294"/>
    <n v="1345664294"/>
    <b v="1"/>
    <n v="28"/>
    <b v="1"/>
    <x v="36"/>
    <n v="101.01333333333334"/>
    <n v="270.57142857142856"/>
    <x v="2"/>
    <x v="36"/>
    <x v="2613"/>
    <x v="2610"/>
  </r>
  <r>
    <n v="2614"/>
    <s v="Kansas City SSEP Mission 5 Rocket . . .3,2,1 . . Blast Off!"/>
    <s v="Middle-schoolers designed a microgravity experiment that's going to the ISS! Help us send them to the launch in Wallops Island, VA."/>
    <x v="124"/>
    <x v="1782"/>
    <x v="0"/>
    <s v="US"/>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x v="356"/>
    <x v="1783"/>
    <x v="0"/>
    <s v="GB"/>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x v="31"/>
    <x v="1784"/>
    <x v="0"/>
    <s v="US"/>
    <s v="USD"/>
    <n v="1440546729"/>
    <n v="1437954729"/>
    <b v="1"/>
    <n v="238"/>
    <b v="1"/>
    <x v="36"/>
    <n v="114.53400000000001"/>
    <n v="120.30882352941177"/>
    <x v="2"/>
    <x v="36"/>
    <x v="2616"/>
    <x v="2613"/>
  </r>
  <r>
    <n v="2617"/>
    <s v="Equatorial Sundial - Learn about planetary motion!"/>
    <s v="A simple way to learn and teach complex astronomical concepts. Awesome educational experiment, class demo or desktop display."/>
    <x v="2"/>
    <x v="1785"/>
    <x v="0"/>
    <s v="US"/>
    <s v="USD"/>
    <n v="1413838751"/>
    <n v="1411246751"/>
    <b v="1"/>
    <n v="159"/>
    <b v="1"/>
    <x v="36"/>
    <n v="877.6"/>
    <n v="27.59748427672956"/>
    <x v="2"/>
    <x v="36"/>
    <x v="2617"/>
    <x v="2614"/>
  </r>
  <r>
    <n v="2618"/>
    <s v="SPACE ART FEATURING ASTRONAUTS #WeBelieveInAstronauts"/>
    <s v="LTD ED COLLECTIBLE SPACE ART FEAT. ASTRONAUTS"/>
    <x v="36"/>
    <x v="1786"/>
    <x v="0"/>
    <s v="US"/>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x v="28"/>
    <x v="1787"/>
    <x v="0"/>
    <s v="US"/>
    <s v="USD"/>
    <n v="1445598000"/>
    <n v="1443302004"/>
    <b v="1"/>
    <n v="53"/>
    <b v="1"/>
    <x v="36"/>
    <n v="188.39999999999998"/>
    <n v="35.547169811320757"/>
    <x v="2"/>
    <x v="36"/>
    <x v="2619"/>
    <x v="2616"/>
  </r>
  <r>
    <n v="2620"/>
    <s v="#TeamMopra - Save the Mopra Telescope &amp; Map the Milky Way"/>
    <s v="Come and join us on a voyage of interstellar exploration as we chart the least known part of the Milky Way â€“ its Delta Quadrant."/>
    <x v="99"/>
    <x v="1788"/>
    <x v="0"/>
    <s v="AU"/>
    <s v="AUD"/>
    <n v="1444525200"/>
    <n v="1441339242"/>
    <b v="1"/>
    <n v="1251"/>
    <b v="1"/>
    <x v="36"/>
    <n v="143.65230769230772"/>
    <n v="74.639488409272587"/>
    <x v="2"/>
    <x v="36"/>
    <x v="2620"/>
    <x v="2617"/>
  </r>
  <r>
    <n v="2621"/>
    <s v="Vulcan I: Rocket Powered by 3D Printed Engine"/>
    <s v="Team of undergraduates racing to be the first student organization to successfully launch a rocket powered by a 3D-printed engine."/>
    <x v="36"/>
    <x v="1789"/>
    <x v="0"/>
    <s v="US"/>
    <s v="USD"/>
    <n v="1432230988"/>
    <n v="1429638988"/>
    <b v="1"/>
    <n v="465"/>
    <b v="1"/>
    <x v="36"/>
    <n v="145.88"/>
    <n v="47.058064516129029"/>
    <x v="2"/>
    <x v="36"/>
    <x v="2621"/>
    <x v="2618"/>
  </r>
  <r>
    <n v="2622"/>
    <s v="U-PHOS: Upgraded Pulsating Heatpipe Only for Space"/>
    <s v="University team from Pisa in collaboration with ESA, creating an innovative heat transfer device that will be tested into space."/>
    <x v="15"/>
    <x v="1790"/>
    <x v="0"/>
    <s v="IT"/>
    <s v="EUR"/>
    <n v="1483120216"/>
    <n v="1479232216"/>
    <b v="0"/>
    <n v="74"/>
    <b v="1"/>
    <x v="36"/>
    <n v="131.184"/>
    <n v="26.591351351351353"/>
    <x v="2"/>
    <x v="36"/>
    <x v="2622"/>
    <x v="2619"/>
  </r>
  <r>
    <n v="2623"/>
    <s v="Antimatter Fuel Production"/>
    <s v="We have designed an antimatter thruster capable of reaching the nearest star.  A plan for antimatter fuel production is now needed."/>
    <x v="13"/>
    <x v="1791"/>
    <x v="0"/>
    <s v="US"/>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x v="6"/>
    <x v="1792"/>
    <x v="0"/>
    <s v="US"/>
    <s v="USD"/>
    <n v="1347530822"/>
    <n v="1345716422"/>
    <b v="0"/>
    <n v="3468"/>
    <b v="1"/>
    <x v="36"/>
    <n v="1379.4206249999997"/>
    <n v="31.820544982698959"/>
    <x v="2"/>
    <x v="36"/>
    <x v="2624"/>
    <x v="2621"/>
  </r>
  <r>
    <n v="2625"/>
    <s v="Caelum - Photos from stratosphere"/>
    <s v="We are two upper sixth-form students specialized in physics who wanna take some majestic pictures from stratosphere - about 35km high"/>
    <x v="325"/>
    <x v="1793"/>
    <x v="0"/>
    <s v="DE"/>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x v="30"/>
    <x v="1794"/>
    <x v="0"/>
    <s v="US"/>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x v="325"/>
    <x v="1795"/>
    <x v="0"/>
    <s v="US"/>
    <s v="USD"/>
    <n v="1448571261"/>
    <n v="1445975661"/>
    <b v="0"/>
    <n v="45"/>
    <b v="1"/>
    <x v="36"/>
    <n v="646.66666666666663"/>
    <n v="21.555555555555557"/>
    <x v="2"/>
    <x v="36"/>
    <x v="2627"/>
    <x v="2624"/>
  </r>
  <r>
    <n v="2628"/>
    <s v="Pie In Space!"/>
    <s v="A high school freshman is sending pie into space and you can be a part of it.  GO SCIENCE!!!"/>
    <x v="357"/>
    <x v="1796"/>
    <x v="0"/>
    <s v="US"/>
    <s v="USD"/>
    <n v="1417389067"/>
    <n v="1415661067"/>
    <b v="0"/>
    <n v="21"/>
    <b v="1"/>
    <x v="36"/>
    <n v="110.36948748510132"/>
    <n v="44.095238095238095"/>
    <x v="2"/>
    <x v="36"/>
    <x v="2628"/>
    <x v="2625"/>
  </r>
  <r>
    <n v="2629"/>
    <s v="Project Dragonfly - Sail to the Stars"/>
    <s v="The first international contest to let students shape the future of interstellar travel."/>
    <x v="10"/>
    <x v="1797"/>
    <x v="0"/>
    <s v="GB"/>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x v="13"/>
    <x v="1798"/>
    <x v="0"/>
    <s v="AU"/>
    <s v="AUD"/>
    <n v="1467280800"/>
    <n v="1464921112"/>
    <b v="0"/>
    <n v="81"/>
    <b v="1"/>
    <x v="36"/>
    <n v="157.9"/>
    <n v="38.987654320987652"/>
    <x v="2"/>
    <x v="36"/>
    <x v="2630"/>
    <x v="2627"/>
  </r>
  <r>
    <n v="2631"/>
    <s v="Starship Congress 2015: Interstellar Hackathon"/>
    <s v="Starship Congress 2015 is a deep-space &amp; interstellar science summit staged by Icarus Interstellar."/>
    <x v="22"/>
    <x v="1799"/>
    <x v="0"/>
    <s v="US"/>
    <s v="USD"/>
    <n v="1440907427"/>
    <n v="1438488227"/>
    <b v="0"/>
    <n v="286"/>
    <b v="1"/>
    <x v="36"/>
    <n v="114.66525000000001"/>
    <n v="80.185489510489504"/>
    <x v="2"/>
    <x v="36"/>
    <x v="2631"/>
    <x v="2628"/>
  </r>
  <r>
    <n v="2632"/>
    <s v="University Rocket Science"/>
    <s v="Students from 3 universities are designing a dual stage rocket to test experimental rocket technology."/>
    <x v="358"/>
    <x v="1800"/>
    <x v="0"/>
    <s v="US"/>
    <s v="USD"/>
    <n v="1464485339"/>
    <n v="1462325339"/>
    <b v="0"/>
    <n v="42"/>
    <b v="1"/>
    <x v="36"/>
    <n v="137.00934579439252"/>
    <n v="34.904761904761905"/>
    <x v="2"/>
    <x v="36"/>
    <x v="2632"/>
    <x v="2629"/>
  </r>
  <r>
    <n v="2633"/>
    <s v="ISS-Above"/>
    <s v="A device that lights up whenever the International Space Station is nearby (that happens more often than you might expect)"/>
    <x v="10"/>
    <x v="1801"/>
    <x v="0"/>
    <s v="US"/>
    <s v="USD"/>
    <n v="1393542000"/>
    <n v="1390938332"/>
    <b v="0"/>
    <n v="199"/>
    <b v="1"/>
    <x v="36"/>
    <n v="354.62"/>
    <n v="89.100502512562812"/>
    <x v="2"/>
    <x v="36"/>
    <x v="2633"/>
    <x v="2630"/>
  </r>
  <r>
    <n v="2634"/>
    <s v="Project Stardust Part 2"/>
    <s v="After a unsuccessful recovery last time we are trying again to successfully launch and recover a weather balloon from space."/>
    <x v="359"/>
    <x v="1802"/>
    <x v="0"/>
    <s v="US"/>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x v="236"/>
    <x v="1803"/>
    <x v="0"/>
    <s v="CA"/>
    <s v="CAD"/>
    <n v="1425937761"/>
    <n v="1422917361"/>
    <b v="0"/>
    <n v="84"/>
    <b v="1"/>
    <x v="36"/>
    <n v="100"/>
    <n v="136.9047619047619"/>
    <x v="2"/>
    <x v="36"/>
    <x v="2635"/>
    <x v="2632"/>
  </r>
  <r>
    <n v="2636"/>
    <s v="Starduster II - Photographing Earth from Near-Space"/>
    <s v="Real-time high-altitude weather balloon tracking using amateur radios - capturing stunning near-space visuals - now with more science!"/>
    <x v="28"/>
    <x v="1804"/>
    <x v="0"/>
    <s v="US"/>
    <s v="USD"/>
    <n v="1476579600"/>
    <n v="1474641914"/>
    <b v="0"/>
    <n v="50"/>
    <b v="1"/>
    <x v="36"/>
    <n v="187.3"/>
    <n v="37.46"/>
    <x v="2"/>
    <x v="36"/>
    <x v="2636"/>
    <x v="2633"/>
  </r>
  <r>
    <n v="2637"/>
    <s v="SPEED OF LIGHT: Biggest Mystery of the Universe"/>
    <s v="Help us collect the data to solve the mystery of the century: Is light slowing down?"/>
    <x v="2"/>
    <x v="1805"/>
    <x v="0"/>
    <s v="US"/>
    <s v="USD"/>
    <n v="1476277875"/>
    <n v="1474895475"/>
    <b v="0"/>
    <n v="26"/>
    <b v="1"/>
    <x v="36"/>
    <n v="166.2"/>
    <n v="31.96153846153846"/>
    <x v="2"/>
    <x v="36"/>
    <x v="2637"/>
    <x v="2634"/>
  </r>
  <r>
    <n v="2638"/>
    <s v="Pie In Space! (Round 2)"/>
    <s v="The second round of funding for the most amazing project ever where a high school freshman is sending pie into SPACE!!!"/>
    <x v="360"/>
    <x v="1806"/>
    <x v="0"/>
    <s v="US"/>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x v="43"/>
    <x v="1807"/>
    <x v="0"/>
    <s v="GB"/>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x v="9"/>
    <x v="1808"/>
    <x v="0"/>
    <s v="US"/>
    <s v="USD"/>
    <n v="1433735474"/>
    <n v="1428551474"/>
    <b v="0"/>
    <n v="69"/>
    <b v="1"/>
    <x v="36"/>
    <n v="105.66666666666666"/>
    <n v="45.94202898550725"/>
    <x v="2"/>
    <x v="36"/>
    <x v="2640"/>
    <x v="2637"/>
  </r>
  <r>
    <n v="2641"/>
    <s v="Build Flying Saucer Artificial Intelligent from sea shell"/>
    <s v="Building a Flying saucer that has Artificial Intelligent made from sea shell."/>
    <x v="15"/>
    <x v="493"/>
    <x v="2"/>
    <s v="US"/>
    <s v="USD"/>
    <n v="1410811740"/>
    <n v="1409341863"/>
    <b v="0"/>
    <n v="1"/>
    <b v="0"/>
    <x v="36"/>
    <n v="1"/>
    <n v="15"/>
    <x v="2"/>
    <x v="36"/>
    <x v="2641"/>
    <x v="2638"/>
  </r>
  <r>
    <n v="2642"/>
    <s v="Maschinenbau in ein neues Zeitalter"/>
    <s v="Innovatives MAschinenbau projekt mit verarbeitende Metalle vom Mars_x000a_Stehe mit Mars one einer hollÃ¤ndischen space company in cooperatio"/>
    <x v="69"/>
    <x v="117"/>
    <x v="2"/>
    <s v="DE"/>
    <s v="EUR"/>
    <n v="1468565820"/>
    <n v="1465970108"/>
    <b v="0"/>
    <n v="0"/>
    <b v="0"/>
    <x v="36"/>
    <n v="0"/>
    <e v="#DIV/0!"/>
    <x v="2"/>
    <x v="36"/>
    <x v="2642"/>
    <x v="2639"/>
  </r>
  <r>
    <n v="2643"/>
    <s v="Project Blue: A Space Telescope to Find Another Earth (Canceled)"/>
    <s v="A mission to build and launch a telescope to observe and photograph Earth-like planets around our nearest star system, Alpha Centauri."/>
    <x v="80"/>
    <x v="1809"/>
    <x v="1"/>
    <s v="US"/>
    <s v="USD"/>
    <n v="1482307140"/>
    <n v="1479218315"/>
    <b v="1"/>
    <n v="1501"/>
    <b v="0"/>
    <x v="36"/>
    <n v="33.559730999999999"/>
    <n v="223.58248500999335"/>
    <x v="2"/>
    <x v="36"/>
    <x v="2643"/>
    <x v="323"/>
  </r>
  <r>
    <n v="2644"/>
    <s v="Helios - Near Space Launch To Capture The 2017 Solar Eclipse (Canceled)"/>
    <s v="A historic manned launch into near space by 3 brave pilots to capture the 2017 total solar eclipse in virtual reality."/>
    <x v="57"/>
    <x v="1254"/>
    <x v="1"/>
    <s v="US"/>
    <s v="USD"/>
    <n v="1489172435"/>
    <n v="1486580435"/>
    <b v="1"/>
    <n v="52"/>
    <b v="0"/>
    <x v="36"/>
    <n v="2.0529999999999999"/>
    <n v="39.480769230769234"/>
    <x v="2"/>
    <x v="36"/>
    <x v="2644"/>
    <x v="2640"/>
  </r>
  <r>
    <n v="2645"/>
    <s v="Project ThunderStruck - Testing a New Spacecraft Concept"/>
    <s v="Phase one of a small winged reentry craft. This phase will be testing the supersonic stability of a small craft traveling at 1,800kph"/>
    <x v="22"/>
    <x v="1740"/>
    <x v="1"/>
    <s v="AU"/>
    <s v="AUD"/>
    <n v="1415481203"/>
    <n v="1412885603"/>
    <b v="1"/>
    <n v="23"/>
    <b v="0"/>
    <x v="36"/>
    <n v="10.5"/>
    <n v="91.304347826086953"/>
    <x v="2"/>
    <x v="36"/>
    <x v="2645"/>
    <x v="2641"/>
  </r>
  <r>
    <n v="2646"/>
    <s v="SpaceVR: Your Ticket to Space (Canceled)"/>
    <s v="We're a small group with a big mission: making it possible for everyone to explore space using the power of virtual reality."/>
    <x v="69"/>
    <x v="1810"/>
    <x v="1"/>
    <s v="US"/>
    <s v="USD"/>
    <n v="1441783869"/>
    <n v="1439191869"/>
    <b v="1"/>
    <n v="535"/>
    <b v="0"/>
    <x v="36"/>
    <n v="8.4172840000000004"/>
    <n v="78.666205607476627"/>
    <x v="2"/>
    <x v="36"/>
    <x v="2646"/>
    <x v="2642"/>
  </r>
  <r>
    <n v="2647"/>
    <s v="18&quot;, 45.7cm Telescope. The universe is for everyone!"/>
    <s v="The telescope will serve as a path for the youth of Toronto to the skies, it will be 18&quot; easily portable meant for schools in the GTA."/>
    <x v="30"/>
    <x v="1275"/>
    <x v="1"/>
    <s v="CA"/>
    <s v="CAD"/>
    <n v="1439533019"/>
    <n v="1436941019"/>
    <b v="0"/>
    <n v="3"/>
    <b v="0"/>
    <x v="36"/>
    <n v="1.44"/>
    <n v="12"/>
    <x v="2"/>
    <x v="36"/>
    <x v="2647"/>
    <x v="2643"/>
  </r>
  <r>
    <n v="2648"/>
    <s v="Calvert HS Planetarium Restoration (Canceled)"/>
    <s v="Calvert Co 1977 planetarium acquired by Spaceflight America! Education science program star projector needs overhaul, upgrade, repairs!"/>
    <x v="14"/>
    <x v="437"/>
    <x v="1"/>
    <s v="US"/>
    <s v="USD"/>
    <n v="1457543360"/>
    <n v="1454951360"/>
    <b v="0"/>
    <n v="6"/>
    <b v="0"/>
    <x v="36"/>
    <n v="0.88333333333333341"/>
    <n v="17.666666666666668"/>
    <x v="2"/>
    <x v="36"/>
    <x v="2648"/>
    <x v="2644"/>
  </r>
  <r>
    <n v="2649"/>
    <s v="The Mission - Please Check Back Soon (Canceled)"/>
    <s v="They have launched a Kickstarter."/>
    <x v="152"/>
    <x v="1811"/>
    <x v="1"/>
    <s v="US"/>
    <s v="USD"/>
    <n v="1454370941"/>
    <n v="1449186941"/>
    <b v="0"/>
    <n v="3"/>
    <b v="0"/>
    <x v="36"/>
    <n v="9.920000000000001E-2"/>
    <n v="41.333333333333336"/>
    <x v="2"/>
    <x v="36"/>
    <x v="2649"/>
    <x v="2645"/>
  </r>
  <r>
    <n v="2650"/>
    <s v="The Observer Project 2016 (Canceled)"/>
    <s v="A fully stabilized, mobile, research grade telescope/media platform, used to bring outreach astronomy to those who don't have access."/>
    <x v="127"/>
    <x v="1812"/>
    <x v="1"/>
    <s v="US"/>
    <s v="USD"/>
    <n v="1482332343"/>
    <n v="1479740343"/>
    <b v="0"/>
    <n v="5"/>
    <b v="0"/>
    <x v="36"/>
    <n v="0.59666666666666668"/>
    <n v="71.599999999999994"/>
    <x v="2"/>
    <x v="36"/>
    <x v="2650"/>
    <x v="2646"/>
  </r>
  <r>
    <n v="2651"/>
    <s v="FireSat: Near Real-Time Global Wildfire/Oil Spill Detection"/>
    <s v="Conceived at NASA JPL, FireSat is a satellite-installed sensor constellation for the near real-time detection of global thermal events."/>
    <x v="361"/>
    <x v="1813"/>
    <x v="1"/>
    <s v="US"/>
    <s v="USD"/>
    <n v="1450380009"/>
    <n v="1447960809"/>
    <b v="0"/>
    <n v="17"/>
    <b v="0"/>
    <x v="36"/>
    <n v="1.8689285714285715"/>
    <n v="307.8235294117647"/>
    <x v="2"/>
    <x v="36"/>
    <x v="2651"/>
    <x v="2647"/>
  </r>
  <r>
    <n v="2652"/>
    <s v="Million Dollar Rocket - New Project (Canceled)"/>
    <s v="We're looking to set an Australian Amateur Rocketry record of 100 000 ft. You are invited on this 4500km per hour ride into history"/>
    <x v="57"/>
    <x v="1197"/>
    <x v="1"/>
    <s v="AU"/>
    <s v="AUD"/>
    <n v="1418183325"/>
    <n v="1415591325"/>
    <b v="0"/>
    <n v="11"/>
    <b v="0"/>
    <x v="36"/>
    <n v="0.88500000000000001"/>
    <n v="80.454545454545453"/>
    <x v="2"/>
    <x v="36"/>
    <x v="2652"/>
    <x v="2648"/>
  </r>
  <r>
    <n v="2653"/>
    <s v="Dream Rocket Project (Canceled)"/>
    <s v="DREAM BIG. Explore the universe through STEAM education. (Science, Technology, Engineering, Art, Mathematics)"/>
    <x v="362"/>
    <x v="1814"/>
    <x v="1"/>
    <s v="US"/>
    <s v="USD"/>
    <n v="1402632000"/>
    <n v="1399909127"/>
    <b v="0"/>
    <n v="70"/>
    <b v="0"/>
    <x v="36"/>
    <n v="11.52156862745098"/>
    <n v="83.942857142857136"/>
    <x v="2"/>
    <x v="36"/>
    <x v="2653"/>
    <x v="2649"/>
  </r>
  <r>
    <n v="2654"/>
    <s v="Moon Rocket Projo - Finally know the TRUTH about E.T."/>
    <s v="I want to launch a rocket to the moon, I plan on having this lunar rocket carry a small payload of solar internet connected cameras"/>
    <x v="57"/>
    <x v="152"/>
    <x v="1"/>
    <s v="US"/>
    <s v="USD"/>
    <n v="1429622726"/>
    <n v="1424442326"/>
    <b v="0"/>
    <n v="6"/>
    <b v="0"/>
    <x v="36"/>
    <n v="5.1000000000000004E-2"/>
    <n v="8.5"/>
    <x v="2"/>
    <x v="36"/>
    <x v="2654"/>
    <x v="2650"/>
  </r>
  <r>
    <n v="2655"/>
    <s v="Balloons (Canceled)"/>
    <s v="Thank you for your support!"/>
    <x v="36"/>
    <x v="1815"/>
    <x v="1"/>
    <s v="US"/>
    <s v="USD"/>
    <n v="1455048000"/>
    <n v="1452631647"/>
    <b v="0"/>
    <n v="43"/>
    <b v="0"/>
    <x v="36"/>
    <n v="21.033333333333335"/>
    <n v="73.372093023255815"/>
    <x v="2"/>
    <x v="36"/>
    <x v="2655"/>
    <x v="2651"/>
  </r>
  <r>
    <n v="2656"/>
    <s v="MoonWatcher: A 24/7 Live Video of the Moon for Everyone (Canceled)"/>
    <s v="MoonWatcher will be bringing the Moon closer to all of us."/>
    <x v="60"/>
    <x v="1816"/>
    <x v="1"/>
    <s v="US"/>
    <s v="USD"/>
    <n v="1489345200"/>
    <n v="1485966688"/>
    <b v="0"/>
    <n v="152"/>
    <b v="0"/>
    <x v="36"/>
    <n v="11.436666666666667"/>
    <n v="112.86184210526316"/>
    <x v="2"/>
    <x v="36"/>
    <x v="2656"/>
    <x v="2652"/>
  </r>
  <r>
    <n v="2657"/>
    <s v="Propel Citizen Science to the Moon (Canceled)"/>
    <s v="Miles, a team of citizen scientists is reaching for the moon. We've bootstrapped our way to the top and now we need your help."/>
    <x v="11"/>
    <x v="1817"/>
    <x v="1"/>
    <s v="US"/>
    <s v="USD"/>
    <n v="1470187800"/>
    <n v="1467325053"/>
    <b v="0"/>
    <n v="59"/>
    <b v="0"/>
    <x v="36"/>
    <n v="18.737933333333334"/>
    <n v="95.277627118644077"/>
    <x v="2"/>
    <x v="36"/>
    <x v="2657"/>
    <x v="2653"/>
  </r>
  <r>
    <n v="2658"/>
    <s v="STEM MARS Lander experience: https://youtu.be/n6avxUAKee0"/>
    <s v="Funding will allow free participation for 20 schools, grades 4-12, (thousands of students) anywhere in the nation."/>
    <x v="316"/>
    <x v="1818"/>
    <x v="1"/>
    <s v="US"/>
    <s v="USD"/>
    <n v="1469913194"/>
    <n v="1467321194"/>
    <b v="0"/>
    <n v="4"/>
    <b v="0"/>
    <x v="36"/>
    <n v="9.285714285714286E-2"/>
    <n v="22.75"/>
    <x v="2"/>
    <x v="36"/>
    <x v="2658"/>
    <x v="2654"/>
  </r>
  <r>
    <n v="2659"/>
    <s v="test (Canceled)"/>
    <s v="test"/>
    <x v="197"/>
    <x v="1819"/>
    <x v="1"/>
    <s v="US"/>
    <s v="USD"/>
    <n v="1429321210"/>
    <n v="1426729210"/>
    <b v="0"/>
    <n v="10"/>
    <b v="0"/>
    <x v="36"/>
    <n v="2.7204081632653061"/>
    <n v="133.30000000000001"/>
    <x v="2"/>
    <x v="36"/>
    <x v="2659"/>
    <x v="2655"/>
  </r>
  <r>
    <n v="2660"/>
    <s v="Central Ohio Astronomical Society Mobile Classroom"/>
    <s v="COAS is an organization that does community outreach programs to encourage and educate children and adults on Astronomy related subject"/>
    <x v="22"/>
    <x v="1820"/>
    <x v="1"/>
    <s v="US"/>
    <s v="USD"/>
    <n v="1448388418"/>
    <n v="1443200818"/>
    <b v="0"/>
    <n v="5"/>
    <b v="0"/>
    <x v="36"/>
    <n v="9.5000000000000001E-2"/>
    <n v="3.8"/>
    <x v="2"/>
    <x v="36"/>
    <x v="2660"/>
    <x v="2656"/>
  </r>
  <r>
    <n v="2661"/>
    <s v="Summer Camp - A creative space for makers and artists alike."/>
    <s v="Summer Camp is an old gas station that will have workshops, custom art framing, and carry vintage &amp; home goods."/>
    <x v="10"/>
    <x v="1821"/>
    <x v="0"/>
    <s v="US"/>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x v="22"/>
    <x v="1822"/>
    <x v="0"/>
    <s v="US"/>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x v="22"/>
    <x v="1823"/>
    <x v="0"/>
    <s v="CA"/>
    <s v="CAD"/>
    <n v="1441378800"/>
    <n v="1438873007"/>
    <b v="0"/>
    <n v="56"/>
    <b v="1"/>
    <x v="37"/>
    <n v="104.59625"/>
    <n v="373.55803571428572"/>
    <x v="2"/>
    <x v="37"/>
    <x v="2663"/>
    <x v="2659"/>
  </r>
  <r>
    <n v="2664"/>
    <s v="HackSchool: Students, Technology, and Empowerment"/>
    <s v="We believe that the true purpose of education is to enable people to create real things that make the world better. Join us!"/>
    <x v="178"/>
    <x v="1824"/>
    <x v="0"/>
    <s v="US"/>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x v="8"/>
    <x v="1825"/>
    <x v="0"/>
    <s v="US"/>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x v="3"/>
    <x v="1826"/>
    <x v="0"/>
    <s v="US"/>
    <s v="USD"/>
    <n v="1443214800"/>
    <n v="1440008439"/>
    <b v="0"/>
    <n v="206"/>
    <b v="1"/>
    <x v="37"/>
    <n v="159.29509999999999"/>
    <n v="77.327718446601949"/>
    <x v="2"/>
    <x v="37"/>
    <x v="2666"/>
    <x v="2662"/>
  </r>
  <r>
    <n v="2667"/>
    <s v="Websmith Studio : Think, Build, Break, Play."/>
    <s v="Websmith Studio is a makerspace where the people most impacted by broken systems are empowered to think, build, and own the solution."/>
    <x v="15"/>
    <x v="1827"/>
    <x v="0"/>
    <s v="US"/>
    <s v="USD"/>
    <n v="1455142416"/>
    <n v="1452550416"/>
    <b v="0"/>
    <n v="18"/>
    <b v="1"/>
    <x v="37"/>
    <n v="110.66666666666667"/>
    <n v="92.222222222222229"/>
    <x v="2"/>
    <x v="37"/>
    <x v="2667"/>
    <x v="2663"/>
  </r>
  <r>
    <n v="2668"/>
    <s v="UOttawa Makermobile"/>
    <s v="Creativity on the go! |_x000a_CrÃ©ativitÃ© en mouvement !"/>
    <x v="28"/>
    <x v="1240"/>
    <x v="0"/>
    <s v="CA"/>
    <s v="CAD"/>
    <n v="1447079520"/>
    <n v="1443449265"/>
    <b v="0"/>
    <n v="28"/>
    <b v="1"/>
    <x v="37"/>
    <n v="170.70000000000002"/>
    <n v="60.964285714285715"/>
    <x v="2"/>
    <x v="37"/>
    <x v="2668"/>
    <x v="2664"/>
  </r>
  <r>
    <n v="2669"/>
    <s v="Oceana High School MAKER club requesting a 3D Printer"/>
    <s v="The brand new Makers Club wants something to draw the students into science and engineering and also be very inclusive."/>
    <x v="134"/>
    <x v="1099"/>
    <x v="0"/>
    <s v="US"/>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x v="363"/>
    <x v="1828"/>
    <x v="2"/>
    <s v="AU"/>
    <s v="AUD"/>
    <n v="1406593780"/>
    <n v="1404174580"/>
    <b v="1"/>
    <n v="60"/>
    <b v="0"/>
    <x v="37"/>
    <n v="6.4158609339642041"/>
    <n v="41.583333333333336"/>
    <x v="2"/>
    <x v="37"/>
    <x v="2670"/>
    <x v="2666"/>
  </r>
  <r>
    <n v="2671"/>
    <s v="Tunnel Lab - Tech startup accelerator hubs in the favelas"/>
    <s v="We will build hubs so that teens can use tech to develop business solutions to their communities greatest challenges. Help us!"/>
    <x v="31"/>
    <x v="1829"/>
    <x v="2"/>
    <s v="US"/>
    <s v="USD"/>
    <n v="1419017880"/>
    <n v="1416419916"/>
    <b v="1"/>
    <n v="84"/>
    <b v="0"/>
    <x v="37"/>
    <n v="11.343999999999999"/>
    <n v="33.761904761904759"/>
    <x v="2"/>
    <x v="37"/>
    <x v="2671"/>
    <x v="2667"/>
  </r>
  <r>
    <n v="2672"/>
    <s v="Open Tools for Science and Science Education"/>
    <s v="Manylabs aims to help support 20 new residents working on open, low-cost, accessible tools for science and science education."/>
    <x v="3"/>
    <x v="1830"/>
    <x v="2"/>
    <s v="US"/>
    <s v="USD"/>
    <n v="1451282400"/>
    <n v="1449436390"/>
    <b v="1"/>
    <n v="47"/>
    <b v="0"/>
    <x v="37"/>
    <n v="33.19"/>
    <n v="70.61702127659575"/>
    <x v="2"/>
    <x v="37"/>
    <x v="2672"/>
    <x v="2668"/>
  </r>
  <r>
    <n v="2673"/>
    <s v="Help us open a Makerspace for Kids"/>
    <s v="We're opening up a Pixel Academy in Manhattan and we need your help to fill it with technology and tools for New York City's kids!"/>
    <x v="79"/>
    <x v="1831"/>
    <x v="2"/>
    <s v="US"/>
    <s v="USD"/>
    <n v="1414622700"/>
    <n v="1412081999"/>
    <b v="1"/>
    <n v="66"/>
    <b v="0"/>
    <x v="37"/>
    <n v="27.58"/>
    <n v="167.15151515151516"/>
    <x v="2"/>
    <x v="37"/>
    <x v="2673"/>
    <x v="2669"/>
  </r>
  <r>
    <n v="2674"/>
    <s v="Building the Playa Blanca Community Wind Workshop!"/>
    <s v="A project to give the people of Playa Blanca an independent, energized future - _x000a_â€œLocal de Mariposas EÃ³licas Para un Futuro Mejorâ€"/>
    <x v="19"/>
    <x v="1832"/>
    <x v="2"/>
    <s v="US"/>
    <s v="USD"/>
    <n v="1467694740"/>
    <n v="1465398670"/>
    <b v="1"/>
    <n v="171"/>
    <b v="0"/>
    <x v="37"/>
    <n v="62.839999999999996"/>
    <n v="128.61988304093566"/>
    <x v="2"/>
    <x v="37"/>
    <x v="2674"/>
    <x v="2670"/>
  </r>
  <r>
    <n v="2675"/>
    <s v="Maven Makers: A Makerspace (It's Kinda Like a Gym)"/>
    <s v="We are working to establish a collaborative work-space with the goal of creating a community of knowledge, design, and creativity."/>
    <x v="31"/>
    <x v="1833"/>
    <x v="2"/>
    <s v="US"/>
    <s v="USD"/>
    <n v="1415655289"/>
    <n v="1413059689"/>
    <b v="1"/>
    <n v="29"/>
    <b v="0"/>
    <x v="37"/>
    <n v="7.5880000000000001"/>
    <n v="65.41379310344827"/>
    <x v="2"/>
    <x v="37"/>
    <x v="2675"/>
    <x v="2671"/>
  </r>
  <r>
    <n v="2676"/>
    <s v="Toronto VR Co-Op"/>
    <s v="Our aim is to provide high-end equipment and space for Toronto coders, filmmakers, and artists to develop cutting-edge VR content."/>
    <x v="190"/>
    <x v="1834"/>
    <x v="2"/>
    <s v="CA"/>
    <s v="CAD"/>
    <n v="1463929174"/>
    <n v="1461337174"/>
    <b v="0"/>
    <n v="9"/>
    <b v="0"/>
    <x v="37"/>
    <n v="50.38095238095238"/>
    <n v="117.55555555555556"/>
    <x v="2"/>
    <x v="37"/>
    <x v="2676"/>
    <x v="2672"/>
  </r>
  <r>
    <n v="2677"/>
    <s v="Tinkr Tech - mobile makerspace"/>
    <s v="A mobile tech lab with cutting edge maker tools that travels to schools to offer free creative workshops for school age kids."/>
    <x v="330"/>
    <x v="1835"/>
    <x v="2"/>
    <s v="US"/>
    <s v="USD"/>
    <n v="1404348143"/>
    <n v="1401756143"/>
    <b v="0"/>
    <n v="27"/>
    <b v="0"/>
    <x v="37"/>
    <n v="17.512820512820511"/>
    <n v="126.48148148148148"/>
    <x v="2"/>
    <x v="37"/>
    <x v="2677"/>
    <x v="2673"/>
  </r>
  <r>
    <n v="2678"/>
    <s v="Wavegarden in Marbella (MÃ¡laga)"/>
    <s v="Wavegarden is the worldâ€™s longest man-made wave that creates ideal conditions for surfing. Help us and let's open one in Malaga!!"/>
    <x v="364"/>
    <x v="1742"/>
    <x v="2"/>
    <s v="ES"/>
    <s v="EUR"/>
    <n v="1443121765"/>
    <n v="1440529765"/>
    <b v="0"/>
    <n v="2"/>
    <b v="0"/>
    <x v="37"/>
    <n v="1.375E-2"/>
    <n v="550"/>
    <x v="2"/>
    <x v="37"/>
    <x v="2678"/>
    <x v="2674"/>
  </r>
  <r>
    <n v="2679"/>
    <s v="DIY Garage"/>
    <s v="A do-it-yourself auto garage in Des Moines, Iowa where people can learn how to work on cars &amp; those who know can share their knowledge."/>
    <x v="79"/>
    <x v="849"/>
    <x v="2"/>
    <s v="US"/>
    <s v="USD"/>
    <n v="1425081694"/>
    <n v="1422489694"/>
    <b v="0"/>
    <n v="3"/>
    <b v="0"/>
    <x v="37"/>
    <n v="0.33"/>
    <n v="44"/>
    <x v="2"/>
    <x v="37"/>
    <x v="2679"/>
    <x v="2675"/>
  </r>
  <r>
    <n v="2680"/>
    <s v="iHeart Pillow"/>
    <s v="iHeartPillow, Connecting loved ones"/>
    <x v="261"/>
    <x v="1836"/>
    <x v="2"/>
    <s v="ES"/>
    <s v="EUR"/>
    <n v="1459915491"/>
    <n v="1457327091"/>
    <b v="0"/>
    <n v="4"/>
    <b v="0"/>
    <x v="37"/>
    <n v="0.86250000000000004"/>
    <n v="69"/>
    <x v="2"/>
    <x v="37"/>
    <x v="2680"/>
    <x v="2676"/>
  </r>
  <r>
    <n v="2681"/>
    <s v="Jolly's Hot Dogs An All-Beef Coney Dog"/>
    <s v="Jolly's Hot Dogs: A beef hot dog topped with deliciously seasoned ground beef, mustard and minced onions."/>
    <x v="6"/>
    <x v="434"/>
    <x v="2"/>
    <s v="US"/>
    <s v="USD"/>
    <n v="1405027750"/>
    <n v="1402867750"/>
    <b v="0"/>
    <n v="2"/>
    <b v="0"/>
    <x v="19"/>
    <n v="0.6875"/>
    <n v="27.5"/>
    <x v="7"/>
    <x v="19"/>
    <x v="2681"/>
    <x v="2677"/>
  </r>
  <r>
    <n v="2682"/>
    <s v="Toastie's Gourmet Toast"/>
    <s v="Gourmet Toast is the culinary combination, neigh, perfection of America's most under-utilized snack: Toast."/>
    <x v="12"/>
    <x v="1837"/>
    <x v="2"/>
    <s v="US"/>
    <s v="USD"/>
    <n v="1416635940"/>
    <n v="1413838540"/>
    <b v="0"/>
    <n v="20"/>
    <b v="0"/>
    <x v="19"/>
    <n v="28.299999999999997"/>
    <n v="84.9"/>
    <x v="7"/>
    <x v="19"/>
    <x v="2682"/>
    <x v="2678"/>
  </r>
  <r>
    <n v="2683"/>
    <s v="Just Cereal - Mobile Cereal Bar"/>
    <s v="Cereal isn't only for breakfast! Help me bring cereal to the 92% of Americans who eat cereal everyday. Out of the home and to you!"/>
    <x v="36"/>
    <x v="1275"/>
    <x v="2"/>
    <s v="US"/>
    <s v="USD"/>
    <n v="1425233240"/>
    <n v="1422641240"/>
    <b v="0"/>
    <n v="3"/>
    <b v="0"/>
    <x v="19"/>
    <n v="0.24"/>
    <n v="12"/>
    <x v="7"/>
    <x v="19"/>
    <x v="2683"/>
    <x v="2679"/>
  </r>
  <r>
    <n v="2684"/>
    <s v="Ain't No Thang..."/>
    <s v="Not all wings are created equal. We believe ours take flight above the rest. Come judge for yourself. To us it Ain't No Thang..."/>
    <x v="54"/>
    <x v="25"/>
    <x v="2"/>
    <s v="US"/>
    <s v="USD"/>
    <n v="1407621425"/>
    <n v="1404165425"/>
    <b v="0"/>
    <n v="4"/>
    <b v="0"/>
    <x v="19"/>
    <n v="1.1428571428571428"/>
    <n v="200"/>
    <x v="7"/>
    <x v="19"/>
    <x v="2684"/>
    <x v="2680"/>
  </r>
  <r>
    <n v="2685"/>
    <s v="Nana's Home Cooking on Wheels"/>
    <s v="Home cooked meals made by Nana. Indiana's famous tenderloin sandwiches, Nana's homemade cole slaw and so much more."/>
    <x v="63"/>
    <x v="115"/>
    <x v="2"/>
    <s v="US"/>
    <s v="USD"/>
    <n v="1430149330"/>
    <n v="1424968930"/>
    <b v="0"/>
    <n v="1"/>
    <b v="0"/>
    <x v="19"/>
    <n v="0.02"/>
    <n v="10"/>
    <x v="7"/>
    <x v="19"/>
    <x v="2685"/>
    <x v="2681"/>
  </r>
  <r>
    <n v="2686"/>
    <s v="Steaming Cow Pies... Your NEW favorite dessert at the fair"/>
    <s v="2 years after a car accident, I was told that I could no longer work... I want to change that AND create something amazing Fair FOOD!"/>
    <x v="11"/>
    <x v="117"/>
    <x v="2"/>
    <s v="US"/>
    <s v="USD"/>
    <n v="1412119423"/>
    <n v="1410391423"/>
    <b v="0"/>
    <n v="0"/>
    <b v="0"/>
    <x v="19"/>
    <n v="0"/>
    <e v="#DIV/0!"/>
    <x v="7"/>
    <x v="19"/>
    <x v="2686"/>
    <x v="2682"/>
  </r>
  <r>
    <n v="2687"/>
    <s v="Munch Wagon"/>
    <s v="Your American Pizzas, Wings, Stuffed Gouda Burger, Sweet &amp; Russet Potato Fries served on a food Truck!!"/>
    <x v="36"/>
    <x v="117"/>
    <x v="2"/>
    <s v="US"/>
    <s v="USD"/>
    <n v="1435591318"/>
    <n v="1432999318"/>
    <b v="0"/>
    <n v="0"/>
    <b v="0"/>
    <x v="19"/>
    <n v="0"/>
    <e v="#DIV/0!"/>
    <x v="7"/>
    <x v="19"/>
    <x v="2687"/>
    <x v="2683"/>
  </r>
  <r>
    <n v="2688"/>
    <s v="Mac N Cheez Food Truck"/>
    <s v="The amazing gourmet Mac N Cheez Food Truck Campaigne!"/>
    <x v="63"/>
    <x v="1838"/>
    <x v="2"/>
    <s v="US"/>
    <s v="USD"/>
    <n v="1424746800"/>
    <n v="1422067870"/>
    <b v="0"/>
    <n v="14"/>
    <b v="0"/>
    <x v="19"/>
    <n v="0.14799999999999999"/>
    <n v="5.2857142857142856"/>
    <x v="7"/>
    <x v="19"/>
    <x v="2688"/>
    <x v="2684"/>
  </r>
  <r>
    <n v="2689"/>
    <s v="Mouth Watering Mobile Restaurant"/>
    <s v="I am creating a high quality, local product only, concession trailer for local and remote events. Dearborn Brand, Winter's Brand, more."/>
    <x v="19"/>
    <x v="116"/>
    <x v="2"/>
    <s v="US"/>
    <s v="USD"/>
    <n v="1469919890"/>
    <n v="1467327890"/>
    <b v="0"/>
    <n v="1"/>
    <b v="0"/>
    <x v="19"/>
    <n v="2.8571428571428571E-3"/>
    <n v="1"/>
    <x v="7"/>
    <x v="19"/>
    <x v="2689"/>
    <x v="2685"/>
  </r>
  <r>
    <n v="2690"/>
    <s v="Help 2 Fat 2 Fly, with our Restaurant!"/>
    <s v="The stuffed chicken wing originators need YOUR help starting a restaurant so our AMAZING wings will be available to you 7 days a week!"/>
    <x v="58"/>
    <x v="1839"/>
    <x v="2"/>
    <s v="US"/>
    <s v="USD"/>
    <n v="1433298676"/>
    <n v="1429410676"/>
    <b v="0"/>
    <n v="118"/>
    <b v="0"/>
    <x v="19"/>
    <n v="10.7325"/>
    <n v="72.762711864406782"/>
    <x v="7"/>
    <x v="19"/>
    <x v="2690"/>
    <x v="2686"/>
  </r>
  <r>
    <n v="2691"/>
    <s v="Cook"/>
    <s v="A Great New local Food Truck serving up ethnic fusion inspired eats in Ottawa."/>
    <x v="99"/>
    <x v="428"/>
    <x v="2"/>
    <s v="CA"/>
    <s v="CAD"/>
    <n v="1431278557"/>
    <n v="1427390557"/>
    <b v="0"/>
    <n v="2"/>
    <b v="0"/>
    <x v="19"/>
    <n v="5.3846153846153842E-2"/>
    <n v="17.5"/>
    <x v="7"/>
    <x v="19"/>
    <x v="2691"/>
    <x v="2687"/>
  </r>
  <r>
    <n v="2692"/>
    <s v="&quot;Sami j's Food Truck&quot;"/>
    <s v="Our food truck will bring you -_x000a_                       Fast, Fresh, Food -_x000a_                            Throughout the Omaha area"/>
    <x v="8"/>
    <x v="379"/>
    <x v="2"/>
    <s v="US"/>
    <s v="USD"/>
    <n v="1427266860"/>
    <n v="1424678460"/>
    <b v="0"/>
    <n v="1"/>
    <b v="0"/>
    <x v="19"/>
    <n v="0.7142857142857143"/>
    <n v="25"/>
    <x v="7"/>
    <x v="19"/>
    <x v="2692"/>
    <x v="2688"/>
  </r>
  <r>
    <n v="2693"/>
    <s v="Chili dog"/>
    <s v="I want to start a food truck that specializes in chili cheese dogs, using new kinds of meats, cheeses and toppings you wouldn't imagine"/>
    <x v="10"/>
    <x v="130"/>
    <x v="2"/>
    <s v="US"/>
    <s v="USD"/>
    <n v="1407899966"/>
    <n v="1405307966"/>
    <b v="0"/>
    <n v="3"/>
    <b v="0"/>
    <x v="19"/>
    <n v="0.8"/>
    <n v="13.333333333333334"/>
    <x v="7"/>
    <x v="19"/>
    <x v="2693"/>
    <x v="2689"/>
  </r>
  <r>
    <n v="2694"/>
    <s v="Tac o' Relli's Behold the first smoked to order taco truck"/>
    <s v="Gourmet taco truck infusing savory smoky flavors into your tacos, so when you open your container the aroma and actual smoke  flows out"/>
    <x v="11"/>
    <x v="116"/>
    <x v="2"/>
    <s v="US"/>
    <s v="USD"/>
    <n v="1411701739"/>
    <n v="1409109739"/>
    <b v="0"/>
    <n v="1"/>
    <b v="0"/>
    <x v="19"/>
    <n v="3.3333333333333335E-3"/>
    <n v="1"/>
    <x v="7"/>
    <x v="19"/>
    <x v="2694"/>
    <x v="2690"/>
  </r>
  <r>
    <n v="2695"/>
    <s v="Fat daddy mac food truck"/>
    <s v="I am creating food magic on the go! Amazing food isn't just for sitdown restaraunts anymore!"/>
    <x v="36"/>
    <x v="1840"/>
    <x v="2"/>
    <s v="US"/>
    <s v="USD"/>
    <n v="1428981718"/>
    <n v="1423801318"/>
    <b v="0"/>
    <n v="3"/>
    <b v="0"/>
    <x v="19"/>
    <n v="0.47333333333333333"/>
    <n v="23.666666666666668"/>
    <x v="7"/>
    <x v="19"/>
    <x v="2695"/>
    <x v="2691"/>
  </r>
  <r>
    <n v="2696"/>
    <s v="The Military Moms Food Truck"/>
    <s v="The dream to own a food truck, rolling wherever the army sends me, hiring other military spouses and veterans alike! Giving back!"/>
    <x v="127"/>
    <x v="1841"/>
    <x v="2"/>
    <s v="US"/>
    <s v="USD"/>
    <n v="1419538560"/>
    <n v="1416600960"/>
    <b v="0"/>
    <n v="38"/>
    <b v="0"/>
    <x v="19"/>
    <n v="5.65"/>
    <n v="89.21052631578948"/>
    <x v="7"/>
    <x v="19"/>
    <x v="2696"/>
    <x v="2692"/>
  </r>
  <r>
    <n v="2697"/>
    <s v="Dough Heads Food Truck: waffles stuffed with sweet + savory"/>
    <s v="Stuffed waffles made from Dough. Sweet, savory, salty and then stuffed with meats, fruits, and sauces!"/>
    <x v="165"/>
    <x v="1842"/>
    <x v="2"/>
    <s v="US"/>
    <s v="USD"/>
    <n v="1438552800"/>
    <n v="1435876423"/>
    <b v="0"/>
    <n v="52"/>
    <b v="0"/>
    <x v="19"/>
    <n v="26.35217391304348"/>
    <n v="116.55769230769231"/>
    <x v="7"/>
    <x v="19"/>
    <x v="2697"/>
    <x v="2693"/>
  </r>
  <r>
    <n v="2698"/>
    <s v="Baja Babes Shrimp Tacos wants to spread the taco love!"/>
    <s v="We 'd love to give some TLC to our vintage pink taco trailer so we can continue to cook our signature Baja style shrimp tacos!"/>
    <x v="6"/>
    <x v="1843"/>
    <x v="2"/>
    <s v="US"/>
    <s v="USD"/>
    <n v="1403904808"/>
    <n v="1401312808"/>
    <b v="0"/>
    <n v="2"/>
    <b v="0"/>
    <x v="19"/>
    <n v="0.325125"/>
    <n v="13.005000000000001"/>
    <x v="7"/>
    <x v="19"/>
    <x v="2698"/>
    <x v="2694"/>
  </r>
  <r>
    <n v="2699"/>
    <s v="my bakery truck"/>
    <s v="Hi, I want make my first bakery. Food truck was great, but I not have a car licence. So, help me to be my dream!"/>
    <x v="365"/>
    <x v="117"/>
    <x v="2"/>
    <s v="CA"/>
    <s v="CAD"/>
    <n v="1407533463"/>
    <n v="1404941463"/>
    <b v="0"/>
    <n v="0"/>
    <b v="0"/>
    <x v="19"/>
    <n v="0"/>
    <e v="#DIV/0!"/>
    <x v="7"/>
    <x v="19"/>
    <x v="2699"/>
    <x v="2695"/>
  </r>
  <r>
    <n v="2700"/>
    <s v="Holly's Hot Stuff"/>
    <s v="I currently own and operate a hot dog cart. I am hoping to purchase a used food truck so I can do business year round!"/>
    <x v="204"/>
    <x v="119"/>
    <x v="2"/>
    <s v="US"/>
    <s v="USD"/>
    <n v="1411073972"/>
    <n v="1408481972"/>
    <b v="0"/>
    <n v="4"/>
    <b v="0"/>
    <x v="19"/>
    <n v="0.7000700070007001"/>
    <n v="17.5"/>
    <x v="7"/>
    <x v="19"/>
    <x v="2700"/>
    <x v="2696"/>
  </r>
  <r>
    <n v="2701"/>
    <s v="Support Circus Factory's new training space in Cork"/>
    <s v="We have been working extra hard to get our new training space ready and with a little extra help we hope to dream big for the future!"/>
    <x v="104"/>
    <x v="76"/>
    <x v="3"/>
    <s v="IE"/>
    <s v="EUR"/>
    <n v="1491586534"/>
    <n v="1488911734"/>
    <b v="0"/>
    <n v="46"/>
    <b v="0"/>
    <x v="38"/>
    <n v="46.176470588235297"/>
    <n v="34.130434782608695"/>
    <x v="1"/>
    <x v="38"/>
    <x v="2701"/>
    <x v="2697"/>
  </r>
  <r>
    <n v="2702"/>
    <s v="Hygienic Art Amphitheater Project New London, Connecticut"/>
    <s v="The next phase of the evolution of Hygienic Art is the building of New London's first amphitheater, a covering for the Art Park."/>
    <x v="3"/>
    <x v="1844"/>
    <x v="3"/>
    <s v="US"/>
    <s v="USD"/>
    <n v="1491416077"/>
    <n v="1488827677"/>
    <b v="1"/>
    <n v="26"/>
    <b v="0"/>
    <x v="38"/>
    <n v="34.410000000000004"/>
    <n v="132.34615384615384"/>
    <x v="1"/>
    <x v="38"/>
    <x v="2702"/>
    <x v="2698"/>
  </r>
  <r>
    <n v="2703"/>
    <s v="Bisagra Teatro: Foro Multidisciplinario"/>
    <s v="Â¡Tu nuevo espacio cultural multidisciplinario en el centro de Pachuca, Hidalgo"/>
    <x v="79"/>
    <x v="1845"/>
    <x v="3"/>
    <s v="MX"/>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x v="266"/>
    <x v="1288"/>
    <x v="3"/>
    <s v="US"/>
    <s v="USD"/>
    <n v="1491421314"/>
    <n v="1487709714"/>
    <b v="0"/>
    <n v="7"/>
    <b v="0"/>
    <x v="38"/>
    <n v="6.0263157894736841"/>
    <n v="163.57142857142858"/>
    <x v="1"/>
    <x v="38"/>
    <x v="2704"/>
    <x v="2700"/>
  </r>
  <r>
    <n v="2705"/>
    <s v="Fischer Theatre Marquee"/>
    <s v="Help light the lights at the historic Fischer Theatre in Danville, IL."/>
    <x v="281"/>
    <x v="1846"/>
    <x v="3"/>
    <s v="US"/>
    <s v="USD"/>
    <n v="1490389158"/>
    <n v="1486504758"/>
    <b v="0"/>
    <n v="8"/>
    <b v="0"/>
    <x v="38"/>
    <n v="10.539393939393939"/>
    <n v="217.375"/>
    <x v="1"/>
    <x v="38"/>
    <x v="2705"/>
    <x v="2701"/>
  </r>
  <r>
    <n v="2706"/>
    <s v="Nordo's Culinarium: Where Food Meets Art"/>
    <s v="A place where innovation, food, creativity and performance live year round in a historic building in Pioneer Square."/>
    <x v="19"/>
    <x v="1847"/>
    <x v="0"/>
    <s v="US"/>
    <s v="USD"/>
    <n v="1413442740"/>
    <n v="1410937483"/>
    <b v="1"/>
    <n v="263"/>
    <b v="1"/>
    <x v="38"/>
    <n v="112.29714285714284"/>
    <n v="149.44486692015209"/>
    <x v="1"/>
    <x v="38"/>
    <x v="2706"/>
    <x v="2702"/>
  </r>
  <r>
    <n v="2707"/>
    <s v="The Pocket Theater - No one should have to pay to perform!"/>
    <s v="A new performance space in Seattle. A place for artists, comedians, and audiences to meet and collaborate!"/>
    <x v="6"/>
    <x v="1848"/>
    <x v="0"/>
    <s v="US"/>
    <s v="USD"/>
    <n v="1369637940"/>
    <n v="1367088443"/>
    <b v="1"/>
    <n v="394"/>
    <b v="1"/>
    <x v="38"/>
    <n v="350.84462500000001"/>
    <n v="71.237487309644663"/>
    <x v="1"/>
    <x v="38"/>
    <x v="2707"/>
    <x v="2703"/>
  </r>
  <r>
    <n v="2708"/>
    <s v="Angel Comedy Club"/>
    <s v="Angel Comedy Club: A permanent home for Londonâ€™s loveliest comedy night - a community comedy club"/>
    <x v="22"/>
    <x v="1849"/>
    <x v="0"/>
    <s v="GB"/>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x v="63"/>
    <x v="1850"/>
    <x v="0"/>
    <s v="US"/>
    <s v="USD"/>
    <n v="1475553540"/>
    <n v="1472528141"/>
    <b v="1"/>
    <n v="308"/>
    <b v="1"/>
    <x v="38"/>
    <n v="101.60599999999999"/>
    <n v="164.94480519480518"/>
    <x v="1"/>
    <x v="38"/>
    <x v="2709"/>
    <x v="2705"/>
  </r>
  <r>
    <n v="2710"/>
    <s v="House of Yes"/>
    <s v="Building Brooklyn's own creative venue for circus, theater and events of all types."/>
    <x v="127"/>
    <x v="1851"/>
    <x v="0"/>
    <s v="US"/>
    <s v="USD"/>
    <n v="1407549600"/>
    <n v="1404797428"/>
    <b v="1"/>
    <n v="1088"/>
    <b v="1"/>
    <x v="38"/>
    <n v="153.90035000000003"/>
    <n v="84.871516544117654"/>
    <x v="1"/>
    <x v="38"/>
    <x v="2710"/>
    <x v="2706"/>
  </r>
  <r>
    <n v="2711"/>
    <s v="The Red Shoes"/>
    <s v="We're aiming to launch a production involving circus performers, musicians and artists in a new space, creating a night of live art."/>
    <x v="366"/>
    <x v="1852"/>
    <x v="0"/>
    <s v="GB"/>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x v="62"/>
    <x v="1853"/>
    <x v="0"/>
    <s v="US"/>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x v="60"/>
    <x v="1854"/>
    <x v="0"/>
    <s v="US"/>
    <s v="USD"/>
    <n v="1450971684"/>
    <n v="1447515684"/>
    <b v="1"/>
    <n v="1420"/>
    <b v="1"/>
    <x v="38"/>
    <n v="102.24133333333334"/>
    <n v="108.00140845070422"/>
    <x v="1"/>
    <x v="38"/>
    <x v="2713"/>
    <x v="2709"/>
  </r>
  <r>
    <n v="2714"/>
    <s v="The Crane Theater"/>
    <s v="The Crane will be the new home for independent theater in Northeast Minneapolis"/>
    <x v="31"/>
    <x v="1855"/>
    <x v="0"/>
    <s v="US"/>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x v="14"/>
    <x v="1856"/>
    <x v="0"/>
    <s v="US"/>
    <s v="USD"/>
    <n v="1456047228"/>
    <n v="1453109628"/>
    <b v="1"/>
    <n v="551"/>
    <b v="1"/>
    <x v="38"/>
    <n v="264.62241666666665"/>
    <n v="57.631016333938291"/>
    <x v="1"/>
    <x v="38"/>
    <x v="2715"/>
    <x v="2711"/>
  </r>
  <r>
    <n v="2716"/>
    <s v="Berlin's first international, alternative comedy stage!"/>
    <s v="Love comedy? Get involved in creating a dedicated space for alternative comedy in Berlin._x000a__x000a_(Das Video ist untertitelt. Klicke auf CC)"/>
    <x v="3"/>
    <x v="1857"/>
    <x v="0"/>
    <s v="DE"/>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x v="31"/>
    <x v="1858"/>
    <x v="0"/>
    <s v="US"/>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x v="102"/>
    <x v="1859"/>
    <x v="0"/>
    <s v="US"/>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x v="12"/>
    <x v="1860"/>
    <x v="0"/>
    <s v="US"/>
    <s v="USD"/>
    <n v="1460936694"/>
    <n v="1455756294"/>
    <b v="0"/>
    <n v="69"/>
    <b v="1"/>
    <x v="38"/>
    <n v="108.83333333333334"/>
    <n v="94.637681159420296"/>
    <x v="1"/>
    <x v="38"/>
    <x v="2719"/>
    <x v="2715"/>
  </r>
  <r>
    <n v="2720"/>
    <s v="The Comedy Project"/>
    <s v="An improv, sketch and experimental comedy and cocktail venue in downtown Grand Rapids, Michigan"/>
    <x v="31"/>
    <x v="1861"/>
    <x v="0"/>
    <s v="US"/>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x v="47"/>
    <x v="1862"/>
    <x v="0"/>
    <s v="GB"/>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x v="10"/>
    <x v="1863"/>
    <x v="0"/>
    <s v="US"/>
    <s v="USD"/>
    <n v="1485722053"/>
    <n v="1480538053"/>
    <b v="0"/>
    <n v="185"/>
    <b v="1"/>
    <x v="30"/>
    <n v="252.54"/>
    <n v="68.254054054054052"/>
    <x v="2"/>
    <x v="30"/>
    <x v="2722"/>
    <x v="2718"/>
  </r>
  <r>
    <n v="2723"/>
    <s v="Mega Bar: The most versatile and affordable workout product."/>
    <s v="The most compact and versatile workout product designed to give you unlimited exercise options in the comfort of your home or office."/>
    <x v="14"/>
    <x v="1864"/>
    <x v="0"/>
    <s v="US"/>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x v="367"/>
    <x v="1865"/>
    <x v="0"/>
    <s v="GB"/>
    <s v="GBP"/>
    <n v="1439625059"/>
    <n v="1436860259"/>
    <b v="0"/>
    <n v="1019"/>
    <b v="1"/>
    <x v="30"/>
    <n v="296.87520259319291"/>
    <n v="7.1902649656526005"/>
    <x v="2"/>
    <x v="30"/>
    <x v="2724"/>
    <x v="2720"/>
  </r>
  <r>
    <n v="2725"/>
    <s v="Digital MPPT and Solar BMS for a Net Zero energy House"/>
    <s v="Best Net Zero energy solution for new or existing house (no more heating or electricity bills)."/>
    <x v="79"/>
    <x v="1866"/>
    <x v="0"/>
    <s v="CA"/>
    <s v="CAD"/>
    <n v="1488390735"/>
    <n v="1484070735"/>
    <b v="0"/>
    <n v="113"/>
    <b v="1"/>
    <x v="30"/>
    <n v="144.54249999999999"/>
    <n v="511.65486725663715"/>
    <x v="2"/>
    <x v="30"/>
    <x v="2725"/>
    <x v="2721"/>
  </r>
  <r>
    <n v="2726"/>
    <s v="Krimston TWO - Dual SIM case for iPhone"/>
    <s v="Krimston TWO: iPhone Dual SIM Case"/>
    <x v="57"/>
    <x v="1867"/>
    <x v="0"/>
    <s v="US"/>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x v="3"/>
    <x v="1868"/>
    <x v="0"/>
    <s v="US"/>
    <s v="USD"/>
    <n v="1438964063"/>
    <n v="1436804063"/>
    <b v="0"/>
    <n v="707"/>
    <b v="1"/>
    <x v="30"/>
    <n v="493.21000000000004"/>
    <n v="69.760961810466767"/>
    <x v="2"/>
    <x v="30"/>
    <x v="2727"/>
    <x v="2723"/>
  </r>
  <r>
    <n v="2728"/>
    <s v="Multi-Function SSD Shield for the Raspberry Pi 2"/>
    <s v="SSD, WiFi, RTC w/Battery and high power USB all in one shield."/>
    <x v="36"/>
    <x v="1869"/>
    <x v="0"/>
    <s v="US"/>
    <s v="USD"/>
    <n v="1451485434"/>
    <n v="1448461434"/>
    <b v="0"/>
    <n v="392"/>
    <b v="1"/>
    <x v="30"/>
    <n v="201.82666666666668"/>
    <n v="77.229591836734699"/>
    <x v="2"/>
    <x v="30"/>
    <x v="2728"/>
    <x v="2724"/>
  </r>
  <r>
    <n v="2729"/>
    <s v="McChi Luggage: It's a Luggage, USB Charger and a Table Top"/>
    <s v="A luggage that is more than a luggage! It is what you want it to be."/>
    <x v="51"/>
    <x v="1870"/>
    <x v="0"/>
    <s v="US"/>
    <s v="USD"/>
    <n v="1430459197"/>
    <n v="1427867197"/>
    <b v="0"/>
    <n v="23"/>
    <b v="1"/>
    <x v="30"/>
    <n v="104.44"/>
    <n v="340.56521739130437"/>
    <x v="2"/>
    <x v="30"/>
    <x v="2729"/>
    <x v="2725"/>
  </r>
  <r>
    <n v="2730"/>
    <s v="Yaba - Portable Speaker &amp; Guitar Amp"/>
    <s v="The world's most powerful portable speaker and guitar amplifier. Turns any surface into a speaker."/>
    <x v="100"/>
    <x v="1871"/>
    <x v="0"/>
    <s v="US"/>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x v="11"/>
    <x v="1872"/>
    <x v="0"/>
    <s v="US"/>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x v="14"/>
    <x v="1873"/>
    <x v="0"/>
    <s v="US"/>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x v="63"/>
    <x v="1874"/>
    <x v="0"/>
    <s v="US"/>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x v="332"/>
    <x v="1875"/>
    <x v="0"/>
    <s v="US"/>
    <s v="USD"/>
    <n v="1476395940"/>
    <n v="1473782592"/>
    <b v="0"/>
    <n v="163"/>
    <b v="1"/>
    <x v="30"/>
    <n v="2260300"/>
    <n v="138.66871165644173"/>
    <x v="2"/>
    <x v="30"/>
    <x v="2734"/>
    <x v="2730"/>
  </r>
  <r>
    <n v="2735"/>
    <s v="Pi Supply - Intelligent Power Switch for Raspberry Pi"/>
    <s v="The Pi Supply is an intelligent power switch for the Raspberry Pi which includes hard on and off switches and auto-off on shutdown."/>
    <x v="47"/>
    <x v="1876"/>
    <x v="0"/>
    <s v="GB"/>
    <s v="GBP"/>
    <n v="1363204800"/>
    <n v="1360551250"/>
    <b v="0"/>
    <n v="339"/>
    <b v="1"/>
    <x v="30"/>
    <n v="978.13466666666682"/>
    <n v="21.640147492625371"/>
    <x v="2"/>
    <x v="30"/>
    <x v="2735"/>
    <x v="2731"/>
  </r>
  <r>
    <n v="2736"/>
    <s v="Open Source Programmable Solar BMS Li-ion, LiFePO4 dev board"/>
    <s v="Fully Programmable Solar BMS ( Battery Management System ) Learn to program microcontrollers and HW design video tutorials_x000a_Open Source"/>
    <x v="6"/>
    <x v="1877"/>
    <x v="0"/>
    <s v="CA"/>
    <s v="CAD"/>
    <n v="1398268773"/>
    <n v="1395676773"/>
    <b v="0"/>
    <n v="58"/>
    <b v="1"/>
    <x v="30"/>
    <n v="122.9"/>
    <n v="169.51724137931035"/>
    <x v="2"/>
    <x v="30"/>
    <x v="2736"/>
    <x v="2732"/>
  </r>
  <r>
    <n v="2737"/>
    <s v="The PowerPot X: Most Reliable 10-Watt Portable Generator"/>
    <s v="An innovative portable generator that turns heat into electricity. Now with 10 Watts of power at your fingertips... all while you cook!"/>
    <x v="11"/>
    <x v="1878"/>
    <x v="0"/>
    <s v="US"/>
    <s v="USD"/>
    <n v="1389812400"/>
    <n v="1386108087"/>
    <b v="0"/>
    <n v="456"/>
    <b v="1"/>
    <x v="30"/>
    <n v="246.0608"/>
    <n v="161.88210526315791"/>
    <x v="2"/>
    <x v="30"/>
    <x v="2737"/>
    <x v="2733"/>
  </r>
  <r>
    <n v="2738"/>
    <s v="iPhone7 inVIIctus batterycase customize 3D printed top cover"/>
    <s v="Bringing back the Mojo to the new iPhone with our award winning  removable battery case with customized 3D printed top cover"/>
    <x v="10"/>
    <x v="1879"/>
    <x v="0"/>
    <s v="US"/>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x v="184"/>
    <x v="1880"/>
    <x v="0"/>
    <s v="GB"/>
    <s v="GBP"/>
    <n v="1399324717"/>
    <n v="1395436717"/>
    <b v="0"/>
    <n v="191"/>
    <b v="1"/>
    <x v="30"/>
    <n v="384.09090909090907"/>
    <n v="22.120418848167539"/>
    <x v="2"/>
    <x v="30"/>
    <x v="2739"/>
    <x v="2735"/>
  </r>
  <r>
    <n v="2740"/>
    <s v="Vertical Garden Prototype"/>
    <s v="I am interested in testing the plant yields of this vertical garden as well as some other applications"/>
    <x v="43"/>
    <x v="622"/>
    <x v="0"/>
    <s v="US"/>
    <s v="USD"/>
    <n v="1426117552"/>
    <n v="1423529152"/>
    <b v="0"/>
    <n v="17"/>
    <b v="1"/>
    <x v="30"/>
    <n v="103.33333333333334"/>
    <n v="18.235294117647058"/>
    <x v="2"/>
    <x v="30"/>
    <x v="2740"/>
    <x v="2736"/>
  </r>
  <r>
    <n v="2741"/>
    <s v="Mrs. Brown and Her Lost Puppy."/>
    <s v="Help me publish my 1st children's book as an aspiring author!"/>
    <x v="6"/>
    <x v="428"/>
    <x v="2"/>
    <s v="US"/>
    <s v="USD"/>
    <n v="1413770820"/>
    <n v="1412005602"/>
    <b v="0"/>
    <n v="4"/>
    <b v="0"/>
    <x v="39"/>
    <n v="0.43750000000000006"/>
    <n v="8.75"/>
    <x v="3"/>
    <x v="39"/>
    <x v="2741"/>
    <x v="2737"/>
  </r>
  <r>
    <n v="2742"/>
    <s v="What a Zoo!"/>
    <s v="The pachyderms at the Denver Zoo are moving. Follow along on the convoluted journey to their new home."/>
    <x v="30"/>
    <x v="1881"/>
    <x v="2"/>
    <s v="US"/>
    <s v="USD"/>
    <n v="1337102187"/>
    <n v="1335892587"/>
    <b v="0"/>
    <n v="18"/>
    <b v="0"/>
    <x v="39"/>
    <n v="29.24"/>
    <n v="40.611111111111114"/>
    <x v="3"/>
    <x v="39"/>
    <x v="2742"/>
    <x v="2738"/>
  </r>
  <r>
    <n v="2743"/>
    <s v="St. Nick Jr"/>
    <s v="One Christmas every child was naughty, and Santa's son _x000a_St. Nick Jr sacrifices all his gifts over his whole life, for the children"/>
    <x v="368"/>
    <x v="117"/>
    <x v="2"/>
    <s v="US"/>
    <s v="USD"/>
    <n v="1476863607"/>
    <n v="1474271607"/>
    <b v="0"/>
    <n v="0"/>
    <b v="0"/>
    <x v="39"/>
    <n v="0"/>
    <e v="#DIV/0!"/>
    <x v="3"/>
    <x v="39"/>
    <x v="2743"/>
    <x v="2739"/>
  </r>
  <r>
    <n v="2744"/>
    <s v="Honey Bees Children's Book: How to Save Our Food"/>
    <s v="A fun &amp; exciting story to educate kids and their parents about the importance of honeybees &amp; the easy &amp; fun ways we can help the world."/>
    <x v="194"/>
    <x v="1882"/>
    <x v="2"/>
    <s v="US"/>
    <s v="USD"/>
    <n v="1330478998"/>
    <n v="1327886998"/>
    <b v="0"/>
    <n v="22"/>
    <b v="0"/>
    <x v="39"/>
    <n v="5.21875"/>
    <n v="37.954545454545453"/>
    <x v="3"/>
    <x v="39"/>
    <x v="2744"/>
    <x v="2740"/>
  </r>
  <r>
    <n v="2745"/>
    <s v="SERENDIPITY'S Pumpkin Pie Surprise"/>
    <s v="A spunky little girl, driven by a love of pumpkin pie, overcomes her fears and serendipitiously discovers what she'll be for Halloween"/>
    <x v="6"/>
    <x v="1883"/>
    <x v="2"/>
    <s v="US"/>
    <s v="USD"/>
    <n v="1342309368"/>
    <n v="1337125368"/>
    <b v="0"/>
    <n v="49"/>
    <b v="0"/>
    <x v="39"/>
    <n v="21.887499999999999"/>
    <n v="35.734693877551024"/>
    <x v="3"/>
    <x v="39"/>
    <x v="2745"/>
    <x v="2741"/>
  </r>
  <r>
    <n v="2746"/>
    <s v="How many marbles do YOU have?"/>
    <s v="An easy fun way for children to understand the physical limitations of someone with CFIDS and Fibromyalgia using marbles and a jar."/>
    <x v="9"/>
    <x v="1688"/>
    <x v="2"/>
    <s v="US"/>
    <s v="USD"/>
    <n v="1409337911"/>
    <n v="1406745911"/>
    <b v="0"/>
    <n v="19"/>
    <b v="0"/>
    <x v="39"/>
    <n v="26.700000000000003"/>
    <n v="42.157894736842103"/>
    <x v="3"/>
    <x v="39"/>
    <x v="2746"/>
    <x v="2742"/>
  </r>
  <r>
    <n v="2747"/>
    <s v="Magic, Giggles and Love  A collection of children's poetry"/>
    <s v="A collection of childrens poems written to educate, inspire and create quality time with parents. Beautifully illustrated, 44 pp."/>
    <x v="2"/>
    <x v="133"/>
    <x v="2"/>
    <s v="US"/>
    <s v="USD"/>
    <n v="1339816200"/>
    <n v="1337095997"/>
    <b v="0"/>
    <n v="4"/>
    <b v="0"/>
    <x v="39"/>
    <n v="28.000000000000004"/>
    <n v="35"/>
    <x v="3"/>
    <x v="39"/>
    <x v="2747"/>
    <x v="2743"/>
  </r>
  <r>
    <n v="2748"/>
    <s v="Native American Language Book for Children"/>
    <s v="Interactive Book with Audio to learn the Ojibwe Language for Children.  Website, Ebook and more!"/>
    <x v="10"/>
    <x v="500"/>
    <x v="2"/>
    <s v="US"/>
    <s v="USD"/>
    <n v="1472835802"/>
    <n v="1470243802"/>
    <b v="0"/>
    <n v="4"/>
    <b v="0"/>
    <x v="39"/>
    <n v="1.06"/>
    <n v="13.25"/>
    <x v="3"/>
    <x v="39"/>
    <x v="2748"/>
    <x v="2744"/>
  </r>
  <r>
    <n v="2749"/>
    <s v="A Tree is a Tree, no matter what you see.  CHILDREN'S BOOK"/>
    <s v="Self-publishing my children's book."/>
    <x v="3"/>
    <x v="178"/>
    <x v="2"/>
    <s v="US"/>
    <s v="USD"/>
    <n v="1428171037"/>
    <n v="1425582637"/>
    <b v="0"/>
    <n v="2"/>
    <b v="0"/>
    <x v="39"/>
    <n v="1.0999999999999999"/>
    <n v="55"/>
    <x v="3"/>
    <x v="39"/>
    <x v="2749"/>
    <x v="2745"/>
  </r>
  <r>
    <n v="2750"/>
    <s v="My Child, My Blessing"/>
    <s v="This is a journal where parents daily write something positive about their child.  Places for pictures, too."/>
    <x v="369"/>
    <x v="117"/>
    <x v="2"/>
    <s v="US"/>
    <s v="USD"/>
    <n v="1341086400"/>
    <n v="1340055345"/>
    <b v="0"/>
    <n v="0"/>
    <b v="0"/>
    <x v="39"/>
    <n v="0"/>
    <e v="#DIV/0!"/>
    <x v="3"/>
    <x v="39"/>
    <x v="2750"/>
    <x v="2746"/>
  </r>
  <r>
    <n v="2751"/>
    <s v="&quot;DADDY WHAT'S A DIVORCE?&quot; CHILDREN&quot;S BOOK"/>
    <s v="&quot;Daddy what's a divorce?&quot; A child gains insight and wisdom to the miracles of GOD and helps a family reunite; in &quot; GRACE SAVES THE DAY&quot;"/>
    <x v="370"/>
    <x v="117"/>
    <x v="2"/>
    <s v="US"/>
    <s v="USD"/>
    <n v="1403039842"/>
    <n v="1397855842"/>
    <b v="0"/>
    <n v="0"/>
    <b v="0"/>
    <x v="39"/>
    <n v="0"/>
    <e v="#DIV/0!"/>
    <x v="3"/>
    <x v="39"/>
    <x v="2751"/>
    <x v="2747"/>
  </r>
  <r>
    <n v="2752"/>
    <s v="An Ordinary Toad's Extraordinary Night!"/>
    <s v="Andrew wonders if his life would be more exciting if he'd been hatched a frog. Shiny and green just seems more exciting to him. Until.."/>
    <x v="225"/>
    <x v="1100"/>
    <x v="2"/>
    <s v="US"/>
    <s v="USD"/>
    <n v="1324232504"/>
    <n v="1320776504"/>
    <b v="0"/>
    <n v="14"/>
    <b v="0"/>
    <x v="39"/>
    <n v="11.458333333333332"/>
    <n v="39.285714285714285"/>
    <x v="3"/>
    <x v="39"/>
    <x v="2752"/>
    <x v="2748"/>
  </r>
  <r>
    <n v="2753"/>
    <s v="Dust Bunnies &amp; the Carpet Rat publishing push"/>
    <s v="Written by my daughter and myself, illustrated by Jack Wiens. Everything is complete except for publishing."/>
    <x v="13"/>
    <x v="163"/>
    <x v="2"/>
    <s v="US"/>
    <s v="USD"/>
    <n v="1346017023"/>
    <n v="1343425023"/>
    <b v="0"/>
    <n v="8"/>
    <b v="0"/>
    <x v="39"/>
    <n v="19"/>
    <n v="47.5"/>
    <x v="3"/>
    <x v="39"/>
    <x v="2753"/>
    <x v="2749"/>
  </r>
  <r>
    <n v="2754"/>
    <s v="From here...to there!"/>
    <s v="I have been a writer all my life. But until recently never a parent. I want to write a children book for my children, and yours!"/>
    <x v="3"/>
    <x v="117"/>
    <x v="2"/>
    <s v="US"/>
    <s v="USD"/>
    <n v="1410448551"/>
    <n v="1407856551"/>
    <b v="0"/>
    <n v="0"/>
    <b v="0"/>
    <x v="39"/>
    <n v="0"/>
    <e v="#DIV/0!"/>
    <x v="3"/>
    <x v="39"/>
    <x v="2754"/>
    <x v="2750"/>
  </r>
  <r>
    <n v="2755"/>
    <s v="Children's book app: &quot;The story of Setanta&quot;"/>
    <s v="Colourful and imaginative book app for children, will be relished especially by those with Irish roots."/>
    <x v="2"/>
    <x v="92"/>
    <x v="2"/>
    <s v="IE"/>
    <s v="EUR"/>
    <n v="1428519527"/>
    <n v="1425927527"/>
    <b v="0"/>
    <n v="15"/>
    <b v="0"/>
    <x v="39"/>
    <n v="52"/>
    <n v="17.333333333333332"/>
    <x v="3"/>
    <x v="39"/>
    <x v="2755"/>
    <x v="2751"/>
  </r>
  <r>
    <n v="2756"/>
    <s v="The Most Basic of Truths"/>
    <s v="We all pray to the same God no matter what name we might refer to Him as.  Our children deserve to know this basic truth."/>
    <x v="3"/>
    <x v="1884"/>
    <x v="2"/>
    <s v="US"/>
    <s v="USD"/>
    <n v="1389476201"/>
    <n v="1386884201"/>
    <b v="0"/>
    <n v="33"/>
    <b v="0"/>
    <x v="39"/>
    <n v="10.48"/>
    <n v="31.757575757575758"/>
    <x v="3"/>
    <x v="39"/>
    <x v="2756"/>
    <x v="2752"/>
  </r>
  <r>
    <n v="2757"/>
    <s v="C is for Crooked"/>
    <s v="A children's letter book that Lampoons Hillary Clinton"/>
    <x v="15"/>
    <x v="115"/>
    <x v="2"/>
    <s v="US"/>
    <s v="USD"/>
    <n v="1470498332"/>
    <n v="1469202332"/>
    <b v="0"/>
    <n v="2"/>
    <b v="0"/>
    <x v="39"/>
    <n v="0.66666666666666674"/>
    <n v="5"/>
    <x v="3"/>
    <x v="39"/>
    <x v="2757"/>
    <x v="2753"/>
  </r>
  <r>
    <n v="2758"/>
    <s v="Printing Soraya Yvette's Children's books"/>
    <s v="Water Bomb Fight, Swooped &amp; Moon You Are Unique by Soraya Yvette are Christ centred Aussie outdoor fun adventure books for tween/teens"/>
    <x v="13"/>
    <x v="731"/>
    <x v="2"/>
    <s v="AU"/>
    <s v="AUD"/>
    <n v="1476095783"/>
    <n v="1474886183"/>
    <b v="0"/>
    <n v="6"/>
    <b v="0"/>
    <x v="39"/>
    <n v="11.700000000000001"/>
    <n v="39"/>
    <x v="3"/>
    <x v="39"/>
    <x v="2758"/>
    <x v="2754"/>
  </r>
  <r>
    <n v="2759"/>
    <s v="Bunyip Magic - Epic kids Adventures of the Mythical Bunyip!"/>
    <s v="READY TO PRINT. A fun 38 page full color, hand illustrated children's book based on Australian animals and Indigenous Legends."/>
    <x v="28"/>
    <x v="522"/>
    <x v="2"/>
    <s v="AU"/>
    <s v="AUD"/>
    <n v="1468658866"/>
    <n v="1464943666"/>
    <b v="0"/>
    <n v="2"/>
    <b v="0"/>
    <x v="39"/>
    <n v="10.5"/>
    <n v="52.5"/>
    <x v="3"/>
    <x v="39"/>
    <x v="2759"/>
    <x v="2755"/>
  </r>
  <r>
    <n v="2760"/>
    <s v="BOSLEY BEATS THE BURGLARS - A Lovable Children's Adventure"/>
    <s v="A fantastic Doggie Adventure filled with laughter, tears and heroics. Lets get a fresh New Edition of Bosley published for all to enjoy"/>
    <x v="10"/>
    <x v="117"/>
    <x v="2"/>
    <s v="GB"/>
    <s v="GBP"/>
    <n v="1371726258"/>
    <n v="1369134258"/>
    <b v="0"/>
    <n v="0"/>
    <b v="0"/>
    <x v="39"/>
    <n v="0"/>
    <e v="#DIV/0!"/>
    <x v="3"/>
    <x v="39"/>
    <x v="2760"/>
    <x v="2756"/>
  </r>
  <r>
    <n v="2761"/>
    <s v="Learn U.S. Geography: Dreaming my way across The U.S."/>
    <s v="Help me give away 500 copies of my picture book so more kids will know US geography!"/>
    <x v="10"/>
    <x v="1275"/>
    <x v="2"/>
    <s v="US"/>
    <s v="USD"/>
    <n v="1357176693"/>
    <n v="1354584693"/>
    <b v="0"/>
    <n v="4"/>
    <b v="0"/>
    <x v="39"/>
    <n v="0.72"/>
    <n v="9"/>
    <x v="3"/>
    <x v="39"/>
    <x v="2761"/>
    <x v="2757"/>
  </r>
  <r>
    <n v="2762"/>
    <s v="How to Create Your Own Magic World. Toy-making guide."/>
    <s v="How-to book of toys and games constructed from materials found in nature, recyclable and easily available."/>
    <x v="53"/>
    <x v="379"/>
    <x v="2"/>
    <s v="US"/>
    <s v="USD"/>
    <n v="1332114795"/>
    <n v="1326934395"/>
    <b v="0"/>
    <n v="1"/>
    <b v="0"/>
    <x v="39"/>
    <n v="0.76923076923076927"/>
    <n v="25"/>
    <x v="3"/>
    <x v="39"/>
    <x v="2762"/>
    <x v="2758"/>
  </r>
  <r>
    <n v="2763"/>
    <s v="My Christmas Star"/>
    <s v="How Santa finds childrens homes without getting lost by following certain stars."/>
    <x v="371"/>
    <x v="456"/>
    <x v="2"/>
    <s v="US"/>
    <s v="USD"/>
    <n v="1369403684"/>
    <n v="1365515684"/>
    <b v="0"/>
    <n v="3"/>
    <b v="0"/>
    <x v="39"/>
    <n v="0.22842639593908631"/>
    <n v="30"/>
    <x v="3"/>
    <x v="39"/>
    <x v="2763"/>
    <x v="2759"/>
  </r>
  <r>
    <n v="2764"/>
    <s v="A Growing Adventure"/>
    <s v="My Budding Bears are four teddy bears living in an enchanted garden sharing friendship, tea parties and delightful adventures."/>
    <x v="23"/>
    <x v="372"/>
    <x v="2"/>
    <s v="US"/>
    <s v="USD"/>
    <n v="1338404400"/>
    <n v="1335855631"/>
    <b v="0"/>
    <n v="4"/>
    <b v="0"/>
    <x v="39"/>
    <n v="1.125"/>
    <n v="11.25"/>
    <x v="3"/>
    <x v="39"/>
    <x v="2764"/>
    <x v="2760"/>
  </r>
  <r>
    <n v="2765"/>
    <s v="A Story Book For Kids: Technology and Everyday Life"/>
    <s v="I am writing an illustrated book for children ages 3 to 7 that meshes technology in everyday life stories."/>
    <x v="23"/>
    <x v="117"/>
    <x v="2"/>
    <s v="US"/>
    <s v="USD"/>
    <n v="1351432428"/>
    <n v="1350050028"/>
    <b v="0"/>
    <n v="0"/>
    <b v="0"/>
    <x v="39"/>
    <n v="0"/>
    <e v="#DIV/0!"/>
    <x v="3"/>
    <x v="39"/>
    <x v="2765"/>
    <x v="2761"/>
  </r>
  <r>
    <n v="2766"/>
    <s v="Jambie"/>
    <s v="Jambie is a children's book geared towards kids ages 4-9 years of age. This book teaches young children about making wise decisions."/>
    <x v="10"/>
    <x v="173"/>
    <x v="2"/>
    <s v="US"/>
    <s v="USD"/>
    <n v="1313078518"/>
    <n v="1310486518"/>
    <b v="0"/>
    <n v="4"/>
    <b v="0"/>
    <x v="39"/>
    <n v="2"/>
    <n v="25"/>
    <x v="3"/>
    <x v="39"/>
    <x v="2766"/>
    <x v="2762"/>
  </r>
  <r>
    <n v="2767"/>
    <s v="the Giant Turnip"/>
    <s v="An animated bedtime story with Dedka, Babka and the rest of the family working together on a BIG problem"/>
    <x v="23"/>
    <x v="1172"/>
    <x v="2"/>
    <s v="CA"/>
    <s v="CAD"/>
    <n v="1439766050"/>
    <n v="1434582050"/>
    <b v="0"/>
    <n v="3"/>
    <b v="0"/>
    <x v="39"/>
    <n v="0.85000000000000009"/>
    <n v="11.333333333333334"/>
    <x v="3"/>
    <x v="39"/>
    <x v="2767"/>
    <x v="2763"/>
  </r>
  <r>
    <n v="2768"/>
    <s v="It's Okay To Wait"/>
    <s v="â€œItâ€™s Okay to Waitâ€ is the story of a father who sits down with his adolescent daughter to have â€œthe talkâ€ about sex."/>
    <x v="39"/>
    <x v="1885"/>
    <x v="2"/>
    <s v="US"/>
    <s v="USD"/>
    <n v="1333028723"/>
    <n v="1330440323"/>
    <b v="0"/>
    <n v="34"/>
    <b v="0"/>
    <x v="39"/>
    <n v="14.314285714285715"/>
    <n v="29.470588235294116"/>
    <x v="3"/>
    <x v="39"/>
    <x v="2768"/>
    <x v="2764"/>
  </r>
  <r>
    <n v="2769"/>
    <s v="Raph the Ninja Giraffe"/>
    <s v="Raph the Ninja Giraffe is a project that is my 5 year old sons idea, &amp; I am working with him to bring his idea to life."/>
    <x v="134"/>
    <x v="369"/>
    <x v="2"/>
    <s v="GB"/>
    <s v="GBP"/>
    <n v="1401997790"/>
    <n v="1397677790"/>
    <b v="0"/>
    <n v="2"/>
    <b v="0"/>
    <x v="39"/>
    <n v="0.25"/>
    <n v="1"/>
    <x v="3"/>
    <x v="39"/>
    <x v="2769"/>
    <x v="2765"/>
  </r>
  <r>
    <n v="2770"/>
    <s v="The Story Of Circle And Square"/>
    <s v="A story about two friends who part ways because they are different, then reunite after learning they both are made of atoms."/>
    <x v="22"/>
    <x v="1886"/>
    <x v="2"/>
    <s v="US"/>
    <s v="USD"/>
    <n v="1395158130"/>
    <n v="1392569730"/>
    <b v="0"/>
    <n v="33"/>
    <b v="0"/>
    <x v="39"/>
    <n v="10.411249999999999"/>
    <n v="63.098484848484851"/>
    <x v="3"/>
    <x v="39"/>
    <x v="2770"/>
    <x v="2766"/>
  </r>
  <r>
    <n v="2771"/>
    <s v="Hello Vermont (4 Seasons Children's Books)"/>
    <s v="Hello Vermont are books that demonstrate the 4 seasons. Subtitles: Soggy Spring, Sizzling Summer, Fabulous Fall &amp; Winter Wonderland."/>
    <x v="372"/>
    <x v="117"/>
    <x v="2"/>
    <s v="US"/>
    <s v="USD"/>
    <n v="1359738000"/>
    <n v="1355489140"/>
    <b v="0"/>
    <n v="0"/>
    <b v="0"/>
    <x v="39"/>
    <n v="0"/>
    <e v="#DIV/0!"/>
    <x v="3"/>
    <x v="39"/>
    <x v="2771"/>
    <x v="2767"/>
  </r>
  <r>
    <n v="2772"/>
    <s v="Why Won't This Kid Go To Sleep?!? Goodnight, Kaiden!"/>
    <s v="See the little boy in the photo? Doesn't he look angelic? Wouldn't you like to read his story? Take a look at this......."/>
    <x v="6"/>
    <x v="117"/>
    <x v="2"/>
    <s v="US"/>
    <s v="USD"/>
    <n v="1381006294"/>
    <n v="1379710294"/>
    <b v="0"/>
    <n v="0"/>
    <b v="0"/>
    <x v="39"/>
    <n v="0"/>
    <e v="#DIV/0!"/>
    <x v="3"/>
    <x v="39"/>
    <x v="2772"/>
    <x v="2768"/>
  </r>
  <r>
    <n v="2773"/>
    <s v="The Boat That Couldn't Float"/>
    <s v="Parents know the pain of rereading bad bedtime stories. I want to write stories that all ages will enjoy"/>
    <x v="373"/>
    <x v="116"/>
    <x v="2"/>
    <s v="CA"/>
    <s v="CAD"/>
    <n v="1461530721"/>
    <n v="1460666721"/>
    <b v="0"/>
    <n v="1"/>
    <b v="0"/>
    <x v="39"/>
    <n v="0.18867924528301888"/>
    <n v="1"/>
    <x v="3"/>
    <x v="39"/>
    <x v="2773"/>
    <x v="2769"/>
  </r>
  <r>
    <n v="2774"/>
    <s v="Welcome to Jangala Tribal Warriors: Book One"/>
    <s v="Building the inner wealth of children builds stronger families, schools and communities. Peaceful and positive relationships flourish."/>
    <x v="23"/>
    <x v="365"/>
    <x v="2"/>
    <s v="US"/>
    <s v="USD"/>
    <n v="1362711728"/>
    <n v="1360119728"/>
    <b v="0"/>
    <n v="13"/>
    <b v="0"/>
    <x v="39"/>
    <n v="14.249999999999998"/>
    <n v="43.846153846153847"/>
    <x v="3"/>
    <x v="39"/>
    <x v="2774"/>
    <x v="2770"/>
  </r>
  <r>
    <n v="2775"/>
    <s v="Kids Radio Klassics and Kids Radio Theatre"/>
    <s v="Kids Radio Theatre is a radio show played on National Pubic Radio to teach children all about theatre every Sunday 20 states."/>
    <x v="10"/>
    <x v="403"/>
    <x v="2"/>
    <s v="US"/>
    <s v="USD"/>
    <n v="1323994754"/>
    <n v="1321402754"/>
    <b v="0"/>
    <n v="2"/>
    <b v="0"/>
    <x v="39"/>
    <n v="3"/>
    <n v="75"/>
    <x v="3"/>
    <x v="39"/>
    <x v="2775"/>
    <x v="2771"/>
  </r>
  <r>
    <n v="2776"/>
    <s v="Superheroes That Make Differences"/>
    <s v="A young girlâ€™s journey into a world of superheroesâ€”exploring love, compassion and acceptance with mystical creatures from far away."/>
    <x v="223"/>
    <x v="1308"/>
    <x v="2"/>
    <s v="US"/>
    <s v="USD"/>
    <n v="1434092876"/>
    <n v="1431414476"/>
    <b v="0"/>
    <n v="36"/>
    <b v="0"/>
    <x v="39"/>
    <n v="7.8809523809523814"/>
    <n v="45.972222222222221"/>
    <x v="3"/>
    <x v="39"/>
    <x v="2776"/>
    <x v="2772"/>
  </r>
  <r>
    <n v="2777"/>
    <s v="Mystical Woods    Micheal learns a lesson.     (Thank-you)"/>
    <s v="Thisis a children's story.It teaches family values and about other animals in the forest.It teaches the value of friendship also.Thanks"/>
    <x v="9"/>
    <x v="115"/>
    <x v="2"/>
    <s v="US"/>
    <s v="USD"/>
    <n v="1437149004"/>
    <n v="1434557004"/>
    <b v="0"/>
    <n v="1"/>
    <b v="0"/>
    <x v="39"/>
    <n v="0.33333333333333337"/>
    <n v="10"/>
    <x v="3"/>
    <x v="39"/>
    <x v="2777"/>
    <x v="2773"/>
  </r>
  <r>
    <n v="2778"/>
    <s v="Mariah - A Children's Book with Included Doll Patterns"/>
    <s v="Mariah is an illustrated story of a girl and a tiny Mermaid._x000a_Make  your own Mermaid Doll with the included knitting or sewing pattern!"/>
    <x v="62"/>
    <x v="1166"/>
    <x v="2"/>
    <s v="US"/>
    <s v="USD"/>
    <n v="1409009306"/>
    <n v="1406417306"/>
    <b v="0"/>
    <n v="15"/>
    <b v="0"/>
    <x v="39"/>
    <n v="25.545454545454543"/>
    <n v="93.666666666666671"/>
    <x v="3"/>
    <x v="39"/>
    <x v="2778"/>
    <x v="2774"/>
  </r>
  <r>
    <n v="2779"/>
    <s v="Our Moon... A book on life for both parents and children."/>
    <s v="Our Moon is a simple book based on a nightly tradition my mother and youngest son started while I was working away."/>
    <x v="30"/>
    <x v="500"/>
    <x v="2"/>
    <s v="US"/>
    <s v="USD"/>
    <n v="1448204621"/>
    <n v="1445609021"/>
    <b v="0"/>
    <n v="1"/>
    <b v="0"/>
    <x v="39"/>
    <n v="2.12"/>
    <n v="53"/>
    <x v="3"/>
    <x v="39"/>
    <x v="2779"/>
    <x v="2775"/>
  </r>
  <r>
    <n v="2780"/>
    <s v="Travel with baby"/>
    <s v="Turn the World with my kids, and then write a book with the advice for traveling with baby"/>
    <x v="57"/>
    <x v="117"/>
    <x v="2"/>
    <s v="IT"/>
    <s v="EUR"/>
    <n v="1489142688"/>
    <n v="1486550688"/>
    <b v="0"/>
    <n v="0"/>
    <b v="0"/>
    <x v="39"/>
    <n v="0"/>
    <e v="#DIV/0!"/>
    <x v="3"/>
    <x v="39"/>
    <x v="2780"/>
    <x v="2776"/>
  </r>
  <r>
    <n v="2781"/>
    <s v="University of Utah presents V-Day 2015-The Vagina Monologues"/>
    <s v="STRIKE, DANCE AND RISE with us at the University of Utah to end violence against women and girls!"/>
    <x v="21"/>
    <x v="1887"/>
    <x v="0"/>
    <s v="US"/>
    <s v="USD"/>
    <n v="1423724400"/>
    <n v="1421274954"/>
    <b v="0"/>
    <n v="28"/>
    <b v="1"/>
    <x v="6"/>
    <n v="105.28"/>
    <n v="47"/>
    <x v="1"/>
    <x v="6"/>
    <x v="2781"/>
    <x v="2777"/>
  </r>
  <r>
    <n v="2782"/>
    <s v="Better Than Ever Productions presents Geezer Game"/>
    <s v="The premiere theatre troupe in SE Michigan offering acting opportunities for the 50+ actor."/>
    <x v="28"/>
    <x v="647"/>
    <x v="0"/>
    <s v="US"/>
    <s v="USD"/>
    <n v="1424149140"/>
    <n v="1421964718"/>
    <b v="0"/>
    <n v="18"/>
    <b v="1"/>
    <x v="6"/>
    <n v="120"/>
    <n v="66.666666666666671"/>
    <x v="1"/>
    <x v="6"/>
    <x v="2782"/>
    <x v="2778"/>
  </r>
  <r>
    <n v="2783"/>
    <s v="As You Like It? by Purple Ostrich Productions"/>
    <s v="A new, LGBTQ focused adaptation of As You Like It that puts Celia and Rosalind's romantic relationship centre stage for the first time."/>
    <x v="28"/>
    <x v="1288"/>
    <x v="0"/>
    <s v="GB"/>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x v="12"/>
    <x v="583"/>
    <x v="0"/>
    <s v="US"/>
    <s v="USD"/>
    <n v="1414608843"/>
    <n v="1412794443"/>
    <b v="0"/>
    <n v="108"/>
    <b v="1"/>
    <x v="6"/>
    <n v="119"/>
    <n v="66.111111111111114"/>
    <x v="1"/>
    <x v="6"/>
    <x v="2784"/>
    <x v="2780"/>
  </r>
  <r>
    <n v="2785"/>
    <s v="Henry VI: The War of the Roses"/>
    <s v="Bare Theatre and Raleigh Little Theatre present Shakespeare's epic, set in a post-apocalyptic dystopia."/>
    <x v="10"/>
    <x v="1888"/>
    <x v="0"/>
    <s v="US"/>
    <s v="USD"/>
    <n v="1470430800"/>
    <n v="1467865967"/>
    <b v="0"/>
    <n v="142"/>
    <b v="1"/>
    <x v="6"/>
    <n v="104.67999999999999"/>
    <n v="36.859154929577464"/>
    <x v="1"/>
    <x v="6"/>
    <x v="2785"/>
    <x v="2781"/>
  </r>
  <r>
    <n v="2786"/>
    <s v="Fierce"/>
    <s v="A heart-melting farce about sex, art and the lovelorn lay-abouts of London-town."/>
    <x v="30"/>
    <x v="1889"/>
    <x v="0"/>
    <s v="GB"/>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x v="28"/>
    <x v="1890"/>
    <x v="0"/>
    <s v="US"/>
    <s v="USD"/>
    <n v="1405658752"/>
    <n v="1403066752"/>
    <b v="0"/>
    <n v="38"/>
    <b v="1"/>
    <x v="6"/>
    <n v="119.7"/>
    <n v="31.5"/>
    <x v="1"/>
    <x v="6"/>
    <x v="2787"/>
    <x v="2783"/>
  </r>
  <r>
    <n v="2788"/>
    <s v="ACT Underground Theatre, TLDC"/>
    <s v="MOVING FORWARD! WE HAVE REACHED GOAL BUT HAVE MORE TIME!! PLEASE CONSIDER PLEDGING."/>
    <x v="13"/>
    <x v="420"/>
    <x v="0"/>
    <s v="US"/>
    <s v="USD"/>
    <n v="1469811043"/>
    <n v="1467219043"/>
    <b v="0"/>
    <n v="20"/>
    <b v="1"/>
    <x v="6"/>
    <n v="102.49999999999999"/>
    <n v="102.5"/>
    <x v="1"/>
    <x v="6"/>
    <x v="2788"/>
    <x v="2784"/>
  </r>
  <r>
    <n v="2789"/>
    <s v="The Adventurers Club"/>
    <s v="BNT's Biggest Adventure So Far: Our 2015 full length production!"/>
    <x v="9"/>
    <x v="1891"/>
    <x v="0"/>
    <s v="US"/>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x v="9"/>
    <x v="1892"/>
    <x v="0"/>
    <s v="US"/>
    <s v="USD"/>
    <n v="1423693903"/>
    <n v="1421101903"/>
    <b v="0"/>
    <n v="66"/>
    <b v="1"/>
    <x v="6"/>
    <n v="105.33333333333333"/>
    <n v="47.878787878787875"/>
    <x v="1"/>
    <x v="6"/>
    <x v="2790"/>
    <x v="2786"/>
  </r>
  <r>
    <n v="2791"/>
    <s v="A Philosophical Protest! One Act Play, One Act Cabaret."/>
    <s v="A one act play, one act cabaret focusing on various social issues to remind us that when we come together, beautiful things can happen."/>
    <x v="13"/>
    <x v="420"/>
    <x v="0"/>
    <s v="US"/>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x v="13"/>
    <x v="778"/>
    <x v="0"/>
    <s v="US"/>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x v="3"/>
    <x v="1893"/>
    <x v="0"/>
    <s v="AU"/>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x v="45"/>
    <x v="735"/>
    <x v="0"/>
    <s v="GB"/>
    <s v="GBP"/>
    <n v="1457031600"/>
    <n v="1455640559"/>
    <b v="0"/>
    <n v="3"/>
    <b v="1"/>
    <x v="6"/>
    <n v="150"/>
    <n v="25"/>
    <x v="1"/>
    <x v="6"/>
    <x v="2794"/>
    <x v="2790"/>
  </r>
  <r>
    <n v="2795"/>
    <s v="Good Men Wanted at ANT Fest"/>
    <s v="A new play about five bad bitches who fought in the Civil War disguised as men, premiering at Ars Nova's ANT Fest."/>
    <x v="176"/>
    <x v="655"/>
    <x v="0"/>
    <s v="US"/>
    <s v="USD"/>
    <n v="1402095600"/>
    <n v="1400675841"/>
    <b v="0"/>
    <n v="20"/>
    <b v="1"/>
    <x v="6"/>
    <n v="104.28571428571429"/>
    <n v="36.5"/>
    <x v="1"/>
    <x v="6"/>
    <x v="2795"/>
    <x v="2791"/>
  </r>
  <r>
    <n v="2796"/>
    <s v="Fishcakes"/>
    <s v="Fishcakes is a piece of new writing for the Camden Fringe that explores a story of love, loss, and all the â€˜little things'."/>
    <x v="134"/>
    <x v="1894"/>
    <x v="0"/>
    <s v="GB"/>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x v="6"/>
    <x v="1895"/>
    <x v="0"/>
    <s v="GB"/>
    <s v="GBP"/>
    <n v="1404858840"/>
    <n v="1402266840"/>
    <b v="0"/>
    <n v="94"/>
    <b v="1"/>
    <x v="6"/>
    <n v="102.64512500000001"/>
    <n v="87.357553191489373"/>
    <x v="1"/>
    <x v="6"/>
    <x v="2797"/>
    <x v="2793"/>
  </r>
  <r>
    <n v="2798"/>
    <s v="Happy to Help: A New Play About the Supermarket Industry"/>
    <s v="A darkly funny new play about the supermarket industry and its impact on all of our lives by award-nominated playwright Michael Ross."/>
    <x v="10"/>
    <x v="1896"/>
    <x v="0"/>
    <s v="GB"/>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x v="10"/>
    <x v="1897"/>
    <x v="0"/>
    <s v="GB"/>
    <s v="GBP"/>
    <n v="1466179200"/>
    <n v="1463466070"/>
    <b v="0"/>
    <n v="130"/>
    <b v="1"/>
    <x v="6"/>
    <n v="116.6348"/>
    <n v="44.859538461538463"/>
    <x v="1"/>
    <x v="6"/>
    <x v="2799"/>
    <x v="2795"/>
  </r>
  <r>
    <n v="2800"/>
    <s v="EUTCo presents 'One Flew Over the Cuckoo's Nest'"/>
    <s v="Exeter University Theatre Company is bringing the award winning play by Dale Wasserman to Exeter's Northcott Theatre"/>
    <x v="28"/>
    <x v="414"/>
    <x v="0"/>
    <s v="GB"/>
    <s v="GBP"/>
    <n v="1420377366"/>
    <n v="1415193366"/>
    <b v="0"/>
    <n v="31"/>
    <b v="1"/>
    <x v="6"/>
    <n v="133"/>
    <n v="42.903225806451616"/>
    <x v="1"/>
    <x v="6"/>
    <x v="2800"/>
    <x v="2796"/>
  </r>
  <r>
    <n v="2801"/>
    <s v="A Dream Play"/>
    <s v="Arise Theatre Company's production of August Strindberg's expressionist masterpiece 'A Dream Play'."/>
    <x v="2"/>
    <x v="1898"/>
    <x v="0"/>
    <s v="AU"/>
    <s v="AUD"/>
    <n v="1412938800"/>
    <n v="1411019409"/>
    <b v="0"/>
    <n v="13"/>
    <b v="1"/>
    <x v="6"/>
    <n v="133.20000000000002"/>
    <n v="51.230769230769234"/>
    <x v="1"/>
    <x v="6"/>
    <x v="2801"/>
    <x v="2797"/>
  </r>
  <r>
    <n v="2802"/>
    <s v="The Eulogy of Toby Peach - Edinburgh Festival 2015"/>
    <s v="An honest &amp; inspiring journey with cancer, discovery of self-mortality &amp; celebration of life. Winner of IdeasTap Underbelly Award 2015."/>
    <x v="9"/>
    <x v="987"/>
    <x v="0"/>
    <s v="GB"/>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x v="3"/>
    <x v="1899"/>
    <x v="0"/>
    <s v="US"/>
    <s v="USD"/>
    <n v="1437004800"/>
    <n v="1433295276"/>
    <b v="0"/>
    <n v="141"/>
    <b v="1"/>
    <x v="6"/>
    <n v="127.95"/>
    <n v="90.744680851063833"/>
    <x v="1"/>
    <x v="6"/>
    <x v="2803"/>
    <x v="2799"/>
  </r>
  <r>
    <n v="2804"/>
    <s v="The Piano Man"/>
    <s v="The real-life story of the mysterious 'Piano Man' who washed ashore with no memory; with no speech; but with an amazing ability..."/>
    <x v="28"/>
    <x v="1900"/>
    <x v="0"/>
    <s v="GB"/>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x v="44"/>
    <x v="1901"/>
    <x v="0"/>
    <s v="GB"/>
    <s v="GBP"/>
    <n v="1440245273"/>
    <n v="1438085273"/>
    <b v="0"/>
    <n v="18"/>
    <b v="1"/>
    <x v="6"/>
    <n v="110.00000000000001"/>
    <n v="24.444444444444443"/>
    <x v="1"/>
    <x v="6"/>
    <x v="2805"/>
    <x v="2801"/>
  </r>
  <r>
    <n v="2806"/>
    <s v="And Now: The World!"/>
    <s v="A one woman show about the challenges of being a feminist in a digital age. Touring 6 UK cities. Now with Stretch Goals!"/>
    <x v="9"/>
    <x v="1902"/>
    <x v="0"/>
    <s v="GB"/>
    <s v="GBP"/>
    <n v="1438772400"/>
    <n v="1435645490"/>
    <b v="0"/>
    <n v="76"/>
    <b v="1"/>
    <x v="6"/>
    <n v="112.1"/>
    <n v="44.25"/>
    <x v="1"/>
    <x v="6"/>
    <x v="2806"/>
    <x v="2802"/>
  </r>
  <r>
    <n v="2807"/>
    <s v="The Commission Theatre Co."/>
    <s v="Bringing Shakespeare back to the Playwrights"/>
    <x v="10"/>
    <x v="540"/>
    <x v="0"/>
    <s v="US"/>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x v="37"/>
    <x v="1903"/>
    <x v="0"/>
    <s v="US"/>
    <s v="USD"/>
    <n v="1440274735"/>
    <n v="1437682735"/>
    <b v="0"/>
    <n v="69"/>
    <b v="1"/>
    <x v="6"/>
    <n v="100.24444444444444"/>
    <n v="65.376811594202906"/>
    <x v="1"/>
    <x v="6"/>
    <x v="2808"/>
    <x v="2804"/>
  </r>
  <r>
    <n v="2809"/>
    <s v="Sugarglass Theatre"/>
    <s v="Sugarglass is a Dublin based theatre company committed to international collaboration. 2016 sees the launch of their NYC division."/>
    <x v="30"/>
    <x v="1904"/>
    <x v="0"/>
    <s v="US"/>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x v="30"/>
    <x v="1905"/>
    <x v="0"/>
    <s v="US"/>
    <s v="USD"/>
    <n v="1401595140"/>
    <n v="1398828064"/>
    <b v="0"/>
    <n v="57"/>
    <b v="1"/>
    <x v="6"/>
    <n v="108.2"/>
    <n v="47.456140350877192"/>
    <x v="1"/>
    <x v="6"/>
    <x v="2810"/>
    <x v="2806"/>
  </r>
  <r>
    <n v="2811"/>
    <s v="Ray Gunn and Starburst"/>
    <s v="Ray Gunn and Starburst is an audio sci-fi/comedy sending up the tropes of classic and pulp science-fiction."/>
    <x v="3"/>
    <x v="1906"/>
    <x v="0"/>
    <s v="GB"/>
    <s v="GBP"/>
    <n v="1424692503"/>
    <n v="1422100503"/>
    <b v="0"/>
    <n v="108"/>
    <b v="1"/>
    <x v="6"/>
    <n v="100.27"/>
    <n v="92.842592592592595"/>
    <x v="1"/>
    <x v="6"/>
    <x v="2811"/>
    <x v="2807"/>
  </r>
  <r>
    <n v="2812"/>
    <s v="BULL by Mike Bartlett at the Coal Mine Theatre"/>
    <s v="&quot;A short, nasty and razor sharp play in one of Toronto's hottest new &quot;off-off Broadway&quot; style venues."/>
    <x v="10"/>
    <x v="1907"/>
    <x v="0"/>
    <s v="CA"/>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x v="70"/>
    <x v="1908"/>
    <x v="0"/>
    <s v="US"/>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x v="15"/>
    <x v="1909"/>
    <x v="0"/>
    <s v="GB"/>
    <s v="GBP"/>
    <n v="1431164115"/>
    <n v="1428572115"/>
    <b v="0"/>
    <n v="64"/>
    <b v="1"/>
    <x v="6"/>
    <n v="107.73333333333332"/>
    <n v="25.25"/>
    <x v="1"/>
    <x v="6"/>
    <x v="2814"/>
    <x v="2810"/>
  </r>
  <r>
    <n v="2815"/>
    <s v="Widow's Wedding Dress"/>
    <s v="Set in 1950s Northern Ireland, this play tells the story of two sisters in a community of Travellers, or Irish Gypsies."/>
    <x v="49"/>
    <x v="898"/>
    <x v="0"/>
    <s v="CA"/>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x v="9"/>
    <x v="1910"/>
    <x v="0"/>
    <s v="GB"/>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x v="20"/>
    <x v="1911"/>
    <x v="0"/>
    <s v="GB"/>
    <s v="GBP"/>
    <n v="1425136462"/>
    <n v="1421680462"/>
    <b v="0"/>
    <n v="33"/>
    <b v="1"/>
    <x v="6"/>
    <n v="130"/>
    <n v="23.636363636363637"/>
    <x v="1"/>
    <x v="6"/>
    <x v="2817"/>
    <x v="2813"/>
  </r>
  <r>
    <n v="2818"/>
    <s v="Joe West's THEATER OF DEATH"/>
    <s v="Joe West and his wonderful theater company THEATER OF DEATH present original plays both horrific and comical."/>
    <x v="3"/>
    <x v="1912"/>
    <x v="0"/>
    <s v="US"/>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x v="10"/>
    <x v="1913"/>
    <x v="0"/>
    <s v="GB"/>
    <s v="GBP"/>
    <n v="1434285409"/>
    <n v="1431693409"/>
    <b v="0"/>
    <n v="104"/>
    <b v="1"/>
    <x v="6"/>
    <n v="104.80000000000001"/>
    <n v="50.384615384615387"/>
    <x v="1"/>
    <x v="6"/>
    <x v="2819"/>
    <x v="2815"/>
  </r>
  <r>
    <n v="2820"/>
    <s v="MTA's National Theatre Connections Show!"/>
    <s v="Montage Theatre Arts, as part of National Theatre Connections, are performing a show - We need you help to raise vital funds!"/>
    <x v="48"/>
    <x v="1914"/>
    <x v="0"/>
    <s v="GB"/>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x v="28"/>
    <x v="325"/>
    <x v="0"/>
    <s v="GB"/>
    <s v="GBP"/>
    <n v="1411510135"/>
    <n v="1408918135"/>
    <b v="0"/>
    <n v="35"/>
    <b v="1"/>
    <x v="6"/>
    <n v="100"/>
    <n v="28.571428571428573"/>
    <x v="1"/>
    <x v="6"/>
    <x v="2821"/>
    <x v="2817"/>
  </r>
  <r>
    <n v="2822"/>
    <s v="Theatre Forever's The Nature Crown"/>
    <s v="A campaign to support the artists creating Theatre Forever's The Nature Crown, premiering in the Guthrie Theater's Dowling Studio!"/>
    <x v="12"/>
    <x v="44"/>
    <x v="0"/>
    <s v="US"/>
    <s v="USD"/>
    <n v="1427469892"/>
    <n v="1424881492"/>
    <b v="0"/>
    <n v="94"/>
    <b v="1"/>
    <x v="6"/>
    <n v="100"/>
    <n v="63.829787234042556"/>
    <x v="1"/>
    <x v="6"/>
    <x v="2822"/>
    <x v="2818"/>
  </r>
  <r>
    <n v="2823"/>
    <s v="Seliges Theater presents &quot;The God of Carnage&quot;"/>
    <s v="Seliges Theater is a brand new theatre company based out of Bristol. &quot;The God of Carnage&quot; will be our debut show. Help us get started!"/>
    <x v="213"/>
    <x v="1811"/>
    <x v="0"/>
    <s v="GB"/>
    <s v="GBP"/>
    <n v="1427842740"/>
    <n v="1425428206"/>
    <b v="0"/>
    <n v="14"/>
    <b v="1"/>
    <x v="6"/>
    <n v="124"/>
    <n v="8.8571428571428577"/>
    <x v="1"/>
    <x v="6"/>
    <x v="2823"/>
    <x v="2819"/>
  </r>
  <r>
    <n v="2824"/>
    <s v="The Rooftop"/>
    <s v="I wrote a One Act play called The Rooftop for a Female Playwright's festival. Every little bit helps!"/>
    <x v="81"/>
    <x v="1158"/>
    <x v="0"/>
    <s v="US"/>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x v="9"/>
    <x v="109"/>
    <x v="0"/>
    <s v="GB"/>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x v="13"/>
    <x v="1915"/>
    <x v="0"/>
    <s v="US"/>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x v="13"/>
    <x v="858"/>
    <x v="0"/>
    <s v="US"/>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x v="196"/>
    <x v="1916"/>
    <x v="0"/>
    <s v="GB"/>
    <s v="GBP"/>
    <n v="1443826800"/>
    <n v="1441606869"/>
    <b v="0"/>
    <n v="97"/>
    <b v="1"/>
    <x v="6"/>
    <n v="100.37894736842105"/>
    <n v="98.30927835051547"/>
    <x v="1"/>
    <x v="6"/>
    <x v="2828"/>
    <x v="2824"/>
  </r>
  <r>
    <n v="2829"/>
    <s v="MUMBURGER by Sarah Kosar"/>
    <s v="In a visceral new play about family, grief and red meat, Sarah Kosar (Royal Court) asks how far we'd go to connect with those we love."/>
    <x v="30"/>
    <x v="1917"/>
    <x v="0"/>
    <s v="GB"/>
    <s v="GBP"/>
    <n v="1464863118"/>
    <n v="1462443918"/>
    <b v="0"/>
    <n v="76"/>
    <b v="1"/>
    <x v="6"/>
    <n v="106.52"/>
    <n v="35.039473684210527"/>
    <x v="1"/>
    <x v="6"/>
    <x v="2829"/>
    <x v="2825"/>
  </r>
  <r>
    <n v="2830"/>
    <s v="Nakhtik and Avalon"/>
    <s v="Avalon is a new South African Township play and Nakhtik is a  danced political lecture."/>
    <x v="9"/>
    <x v="142"/>
    <x v="0"/>
    <s v="US"/>
    <s v="USD"/>
    <n v="1399867140"/>
    <n v="1398802148"/>
    <b v="0"/>
    <n v="11"/>
    <b v="1"/>
    <x v="6"/>
    <n v="100"/>
    <n v="272.72727272727275"/>
    <x v="1"/>
    <x v="6"/>
    <x v="2830"/>
    <x v="2826"/>
  </r>
  <r>
    <n v="2831"/>
    <s v="Tackett &amp; Pyke put on a Play"/>
    <s v="We each wrote a play and would like to produce them for you for nothing more than art's sake!"/>
    <x v="9"/>
    <x v="1918"/>
    <x v="0"/>
    <s v="US"/>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x v="30"/>
    <x v="1919"/>
    <x v="0"/>
    <s v="GB"/>
    <s v="GBP"/>
    <n v="1416780000"/>
    <n v="1414342894"/>
    <b v="0"/>
    <n v="95"/>
    <b v="1"/>
    <x v="6"/>
    <n v="114.71959999999999"/>
    <n v="30.189368421052631"/>
    <x v="1"/>
    <x v="6"/>
    <x v="2832"/>
    <x v="2828"/>
  </r>
  <r>
    <n v="2833"/>
    <s v="Star Man Rocket Man"/>
    <s v="A new play about exploring outer space"/>
    <x v="200"/>
    <x v="1920"/>
    <x v="0"/>
    <s v="US"/>
    <s v="USD"/>
    <n v="1444528800"/>
    <n v="1442804633"/>
    <b v="0"/>
    <n v="35"/>
    <b v="1"/>
    <x v="6"/>
    <n v="108.25925925925925"/>
    <n v="83.51428571428572"/>
    <x v="1"/>
    <x v="6"/>
    <x v="2833"/>
    <x v="2829"/>
  </r>
  <r>
    <n v="2834"/>
    <s v="Thank You For Smoking"/>
    <s v="Thank You For Smoking. A play about love, 5 trillion cigarettes and how the Flintstones earned the tobacco industry millions."/>
    <x v="134"/>
    <x v="1467"/>
    <x v="0"/>
    <s v="GB"/>
    <s v="GBP"/>
    <n v="1422658930"/>
    <n v="1421362930"/>
    <b v="0"/>
    <n v="21"/>
    <b v="1"/>
    <x v="6"/>
    <n v="170"/>
    <n v="64.761904761904759"/>
    <x v="1"/>
    <x v="6"/>
    <x v="2834"/>
    <x v="2830"/>
  </r>
  <r>
    <n v="2835"/>
    <s v="Land of the Three Towers"/>
    <s v="A celebratory community theatre project about the Focus E15 Occupation of empty council homes on Carpenters Estate."/>
    <x v="28"/>
    <x v="1921"/>
    <x v="0"/>
    <s v="GB"/>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x v="52"/>
    <x v="1922"/>
    <x v="0"/>
    <s v="US"/>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x v="16"/>
    <x v="447"/>
    <x v="0"/>
    <s v="CA"/>
    <s v="CAD"/>
    <n v="1449701284"/>
    <n v="1446241684"/>
    <b v="0"/>
    <n v="21"/>
    <b v="1"/>
    <x v="6"/>
    <n v="100"/>
    <n v="40.476190476190474"/>
    <x v="1"/>
    <x v="6"/>
    <x v="2837"/>
    <x v="2833"/>
  </r>
  <r>
    <n v="2838"/>
    <s v="Pickles &amp; Hargraves Murder Mystery Comedy at the FringeNYC"/>
    <s v="You like things that are funny. You (secretly) like murder. So why not support the NYC return of this hilarious whodunit?"/>
    <x v="13"/>
    <x v="858"/>
    <x v="0"/>
    <s v="US"/>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x v="8"/>
    <x v="1923"/>
    <x v="0"/>
    <s v="US"/>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x v="30"/>
    <x v="1287"/>
    <x v="0"/>
    <s v="GB"/>
    <s v="GBP"/>
    <n v="1426698000"/>
    <n v="1424825479"/>
    <b v="0"/>
    <n v="132"/>
    <b v="1"/>
    <x v="6"/>
    <n v="104"/>
    <n v="19.696969696969695"/>
    <x v="1"/>
    <x v="6"/>
    <x v="2840"/>
    <x v="2836"/>
  </r>
  <r>
    <n v="2841"/>
    <s v="The Dead Loss"/>
    <s v="1920's London; two brothers try to make a name for themselves in the underground crime world but encounter a ruthless Irish mob boss."/>
    <x v="28"/>
    <x v="115"/>
    <x v="2"/>
    <s v="GB"/>
    <s v="GBP"/>
    <n v="1450032297"/>
    <n v="1444844697"/>
    <b v="0"/>
    <n v="1"/>
    <b v="0"/>
    <x v="6"/>
    <n v="1"/>
    <n v="10"/>
    <x v="1"/>
    <x v="6"/>
    <x v="2841"/>
    <x v="2837"/>
  </r>
  <r>
    <n v="2842"/>
    <s v="HIDDEN: The FCO Plays"/>
    <s v="A play performed at the FCO Global Summit on the Preventing Sexual Violence Initiative, hosted by William Hague and Angelina Jolie"/>
    <x v="15"/>
    <x v="117"/>
    <x v="2"/>
    <s v="GB"/>
    <s v="GBP"/>
    <n v="1403348400"/>
    <n v="1401058295"/>
    <b v="0"/>
    <n v="0"/>
    <b v="0"/>
    <x v="6"/>
    <n v="0"/>
    <e v="#DIV/0!"/>
    <x v="1"/>
    <x v="6"/>
    <x v="2842"/>
    <x v="2838"/>
  </r>
  <r>
    <n v="2843"/>
    <s v="Summer Adaptation of Fallen Angels"/>
    <s v="We're high school students directing a film adaptation of the play, Fallen Angels, written by NoÃ«l Coward and set in the 1920's."/>
    <x v="38"/>
    <x v="117"/>
    <x v="2"/>
    <s v="US"/>
    <s v="USD"/>
    <n v="1465790400"/>
    <n v="1462210950"/>
    <b v="0"/>
    <n v="0"/>
    <b v="0"/>
    <x v="6"/>
    <n v="0"/>
    <e v="#DIV/0!"/>
    <x v="1"/>
    <x v="6"/>
    <x v="2843"/>
    <x v="2839"/>
  </r>
  <r>
    <n v="2844"/>
    <s v="KabarettstÃ¼ck &quot;Dicht in da Nochtschicht&quot;"/>
    <s v="Zwei ausgebildete Schauspieler, ein Musiker - gemeinsam bringt man ein waschechtes KabarettstÃ¼ck auf die BÃ¼hne."/>
    <x v="131"/>
    <x v="134"/>
    <x v="2"/>
    <s v="AT"/>
    <s v="EUR"/>
    <n v="1483535180"/>
    <n v="1480943180"/>
    <b v="0"/>
    <n v="1"/>
    <b v="0"/>
    <x v="6"/>
    <n v="5.4545454545454541"/>
    <n v="30"/>
    <x v="1"/>
    <x v="6"/>
    <x v="2844"/>
    <x v="2840"/>
  </r>
  <r>
    <n v="2845"/>
    <s v="Haberdasher Theatre Inc. : Richard Greenbergâ€™s, The Maderati"/>
    <s v="The Maderati: A bitingly witty absurdest comedy, which pokes wickedly perceptive fun at NY artist lifestyle."/>
    <x v="51"/>
    <x v="1924"/>
    <x v="2"/>
    <s v="US"/>
    <s v="USD"/>
    <n v="1433723033"/>
    <n v="1428539033"/>
    <b v="0"/>
    <n v="39"/>
    <b v="0"/>
    <x v="6"/>
    <n v="31.546666666666667"/>
    <n v="60.666666666666664"/>
    <x v="1"/>
    <x v="6"/>
    <x v="2845"/>
    <x v="2841"/>
  </r>
  <r>
    <n v="2846"/>
    <s v="SIN, The Stage Play-Spreading Awareness One City At A Time"/>
    <s v="SIN, has an important message, outstanding music, uplifting performances and amazing entertainment. SIN, is a &quot;must see&quot; for everyone!"/>
    <x v="6"/>
    <x v="117"/>
    <x v="2"/>
    <s v="US"/>
    <s v="USD"/>
    <n v="1432917394"/>
    <n v="1429029394"/>
    <b v="0"/>
    <n v="0"/>
    <b v="0"/>
    <x v="6"/>
    <n v="0"/>
    <e v="#DIV/0!"/>
    <x v="1"/>
    <x v="6"/>
    <x v="2846"/>
    <x v="2842"/>
  </r>
  <r>
    <n v="2847"/>
    <s v="COLOR ME"/>
    <s v="Dark secrets come to light when Mariah meets Stella. They find a way to face the south's largest elephant in the room: RACISM."/>
    <x v="13"/>
    <x v="117"/>
    <x v="2"/>
    <s v="US"/>
    <s v="USD"/>
    <n v="1464031265"/>
    <n v="1458847265"/>
    <b v="0"/>
    <n v="0"/>
    <b v="0"/>
    <x v="6"/>
    <n v="0"/>
    <e v="#DIV/0!"/>
    <x v="1"/>
    <x v="6"/>
    <x v="2847"/>
    <x v="2843"/>
  </r>
  <r>
    <n v="2848"/>
    <s v="Hurricane Katrina 10th Anniversary: Brothers from the Bottom"/>
    <s v="Wendell Pierce stars in Brothers from the Bottom by Jackie Alexander to mark Hurricane Katrinaâ€™s 10th Anniversary. June 2015 in NoLA."/>
    <x v="19"/>
    <x v="119"/>
    <x v="2"/>
    <s v="US"/>
    <s v="USD"/>
    <n v="1432913659"/>
    <n v="1430321659"/>
    <b v="0"/>
    <n v="3"/>
    <b v="0"/>
    <x v="6"/>
    <n v="0.2"/>
    <n v="23.333333333333332"/>
    <x v="1"/>
    <x v="6"/>
    <x v="2848"/>
    <x v="2844"/>
  </r>
  <r>
    <n v="2849"/>
    <s v="100, Acre Wood"/>
    <s v="NonSens!cal tackles the struggles of four people with mental health issues/disorders inspired by A.A Milne's Winnie the Pooh"/>
    <x v="2"/>
    <x v="139"/>
    <x v="2"/>
    <s v="GB"/>
    <s v="GBP"/>
    <n v="1461406600"/>
    <n v="1458814600"/>
    <b v="0"/>
    <n v="1"/>
    <b v="0"/>
    <x v="6"/>
    <n v="1"/>
    <n v="5"/>
    <x v="1"/>
    <x v="6"/>
    <x v="2849"/>
    <x v="2845"/>
  </r>
  <r>
    <n v="2850"/>
    <s v="Romeo and Juliet...Choose Your Own Ending"/>
    <s v="Romeo and Juliet: Wouldn't it be great if they didn't all die at the end? Now YOU get to control the fate of these timeless characters!"/>
    <x v="6"/>
    <x v="1925"/>
    <x v="2"/>
    <s v="US"/>
    <s v="USD"/>
    <n v="1409962211"/>
    <n v="1407370211"/>
    <b v="0"/>
    <n v="13"/>
    <b v="0"/>
    <x v="6"/>
    <n v="3.8875000000000002"/>
    <n v="23.923076923076923"/>
    <x v="1"/>
    <x v="6"/>
    <x v="2850"/>
    <x v="2846"/>
  </r>
  <r>
    <n v="2851"/>
    <s v="The Divideâ€ A Great New Controversial Play."/>
    <s v="Set in Southern America â€œThe Divideâ€ is a stage play that touches on the issues that are forefront in America and the world."/>
    <x v="37"/>
    <x v="117"/>
    <x v="2"/>
    <s v="IE"/>
    <s v="EUR"/>
    <n v="1454109420"/>
    <n v="1453334629"/>
    <b v="0"/>
    <n v="0"/>
    <b v="0"/>
    <x v="6"/>
    <n v="0"/>
    <e v="#DIV/0!"/>
    <x v="1"/>
    <x v="6"/>
    <x v="2851"/>
    <x v="2847"/>
  </r>
  <r>
    <n v="2852"/>
    <s v="Freedom Train"/>
    <s v="Just one time back to the past on the Freedom Train will open your eyes and your lives will never ever be the same!"/>
    <x v="10"/>
    <x v="483"/>
    <x v="2"/>
    <s v="US"/>
    <s v="USD"/>
    <n v="1403312703"/>
    <n v="1400720703"/>
    <b v="0"/>
    <n v="6"/>
    <b v="0"/>
    <x v="6"/>
    <n v="1.9"/>
    <n v="15.833333333333334"/>
    <x v="1"/>
    <x v="6"/>
    <x v="2852"/>
    <x v="2848"/>
  </r>
  <r>
    <n v="2853"/>
    <s v="Eighteen Months- A Love Story Interrupted"/>
    <s v="Much has been written by women on breast cancer. Yet, there is little that has been written for the theatre on this by men. I have!"/>
    <x v="196"/>
    <x v="117"/>
    <x v="2"/>
    <s v="CA"/>
    <s v="CAD"/>
    <n v="1410669297"/>
    <n v="1405485297"/>
    <b v="0"/>
    <n v="0"/>
    <b v="0"/>
    <x v="6"/>
    <n v="0"/>
    <e v="#DIV/0!"/>
    <x v="1"/>
    <x v="6"/>
    <x v="2853"/>
    <x v="2849"/>
  </r>
  <r>
    <n v="2854"/>
    <s v="Ultimate Political Selfie!"/>
    <s v="Almost Random Theatre's play about a candidate - with no policies - who is seeking election in May 2015"/>
    <x v="28"/>
    <x v="1926"/>
    <x v="2"/>
    <s v="GB"/>
    <s v="GBP"/>
    <n v="1431018719"/>
    <n v="1429290719"/>
    <b v="0"/>
    <n v="14"/>
    <b v="0"/>
    <x v="6"/>
    <n v="41.699999999999996"/>
    <n v="29.785714285714285"/>
    <x v="1"/>
    <x v="6"/>
    <x v="2854"/>
    <x v="2850"/>
  </r>
  <r>
    <n v="2855"/>
    <s v="STAGE READING for TETCNY"/>
    <s v="Raising funds to have a private stage reading for an upcoming play from THE ENSEMBLE THEATRE COMPANY OF NEW YORK (www.tetcny.org)"/>
    <x v="20"/>
    <x v="452"/>
    <x v="2"/>
    <s v="US"/>
    <s v="USD"/>
    <n v="1454110440"/>
    <n v="1451607071"/>
    <b v="0"/>
    <n v="5"/>
    <b v="0"/>
    <x v="6"/>
    <n v="50"/>
    <n v="60"/>
    <x v="1"/>
    <x v="6"/>
    <x v="2855"/>
    <x v="2851"/>
  </r>
  <r>
    <n v="2856"/>
    <s v="The JOkeress Going Live"/>
    <s v="This will be the fifth play of The Jokeress, based on the ebook/paperback novelette series. It is scifi, suspense, terror, and noir."/>
    <x v="9"/>
    <x v="1927"/>
    <x v="2"/>
    <s v="US"/>
    <s v="USD"/>
    <n v="1439069640"/>
    <n v="1433897647"/>
    <b v="0"/>
    <n v="6"/>
    <b v="0"/>
    <x v="6"/>
    <n v="4.8666666666666663"/>
    <n v="24.333333333333332"/>
    <x v="1"/>
    <x v="6"/>
    <x v="2856"/>
    <x v="2852"/>
  </r>
  <r>
    <n v="2857"/>
    <s v="Los Tradicionales"/>
    <s v="Somos una compaÃ±Ã­a de teatro independiente. Y en el 2017 queremos arrancar con el montaje de 3 obras._x000a_3 elencos, 3 espacios."/>
    <x v="114"/>
    <x v="1928"/>
    <x v="2"/>
    <s v="MX"/>
    <s v="MXN"/>
    <n v="1487613600"/>
    <n v="1482444295"/>
    <b v="0"/>
    <n v="15"/>
    <b v="0"/>
    <x v="6"/>
    <n v="19.736842105263158"/>
    <n v="500"/>
    <x v="1"/>
    <x v="6"/>
    <x v="2857"/>
    <x v="2853"/>
  </r>
  <r>
    <n v="2858"/>
    <s v="Gay Party Superposh 'Winter Wonderland'"/>
    <s v="Een Gay Party in het centrum van Amersfoort. _x000a_Een geweldige avond uit, met een show, optredens en DJ's."/>
    <x v="28"/>
    <x v="117"/>
    <x v="2"/>
    <s v="NL"/>
    <s v="EUR"/>
    <n v="1417778880"/>
    <n v="1415711095"/>
    <b v="0"/>
    <n v="0"/>
    <b v="0"/>
    <x v="6"/>
    <n v="0"/>
    <e v="#DIV/0!"/>
    <x v="1"/>
    <x v="6"/>
    <x v="2858"/>
    <x v="2854"/>
  </r>
  <r>
    <n v="2859"/>
    <s v="Grover Theatre Company (GTC)"/>
    <s v="A theatre company that will create works to inspire young people and get everyone involved."/>
    <x v="13"/>
    <x v="428"/>
    <x v="2"/>
    <s v="AU"/>
    <s v="AUD"/>
    <n v="1444984904"/>
    <n v="1439800904"/>
    <b v="0"/>
    <n v="1"/>
    <b v="0"/>
    <x v="6"/>
    <n v="1.7500000000000002"/>
    <n v="35"/>
    <x v="1"/>
    <x v="6"/>
    <x v="2859"/>
    <x v="2855"/>
  </r>
  <r>
    <n v="2860"/>
    <s v="Macbeth For President 2016"/>
    <s v="The Bard's classic tale set in the 2016 Presidential Campaign. Power, corruption, greed, and conspiracy. How far are you willing to go?"/>
    <x v="23"/>
    <x v="764"/>
    <x v="2"/>
    <s v="US"/>
    <s v="USD"/>
    <n v="1466363576"/>
    <n v="1461179576"/>
    <b v="0"/>
    <n v="9"/>
    <b v="0"/>
    <x v="6"/>
    <n v="6.65"/>
    <n v="29.555555555555557"/>
    <x v="1"/>
    <x v="6"/>
    <x v="2860"/>
    <x v="2856"/>
  </r>
  <r>
    <n v="2861"/>
    <s v="Julius Caesar"/>
    <s v="The University of Queensland Drama Production Course is putting on an adaptation of William Shakespeares Julius Caesar"/>
    <x v="49"/>
    <x v="439"/>
    <x v="2"/>
    <s v="AU"/>
    <s v="AUD"/>
    <n v="1443103848"/>
    <n v="1441894248"/>
    <b v="0"/>
    <n v="3"/>
    <b v="0"/>
    <x v="6"/>
    <n v="32"/>
    <n v="26.666666666666668"/>
    <x v="1"/>
    <x v="6"/>
    <x v="2861"/>
    <x v="2857"/>
  </r>
  <r>
    <n v="2862"/>
    <s v="Get Your Life Back"/>
    <s v="&quot;Get Your Life Back&quot; is a dynamic stage play that deals with true issues of life that reign in the lives of many people everyday."/>
    <x v="83"/>
    <x v="434"/>
    <x v="2"/>
    <s v="US"/>
    <s v="USD"/>
    <n v="1403636229"/>
    <n v="1401044229"/>
    <b v="0"/>
    <n v="3"/>
    <b v="0"/>
    <x v="6"/>
    <n v="0.43307086614173229"/>
    <n v="18.333333333333332"/>
    <x v="1"/>
    <x v="6"/>
    <x v="2862"/>
    <x v="2858"/>
  </r>
  <r>
    <n v="2863"/>
    <s v="Equality Theatre"/>
    <s v="I would like to start a Acting Company that supports and includes LGBTQ youth and young adults in very conservative North Texas"/>
    <x v="63"/>
    <x v="170"/>
    <x v="2"/>
    <s v="US"/>
    <s v="USD"/>
    <n v="1410279123"/>
    <n v="1405095123"/>
    <b v="0"/>
    <n v="1"/>
    <b v="0"/>
    <x v="6"/>
    <n v="0.04"/>
    <n v="20"/>
    <x v="1"/>
    <x v="6"/>
    <x v="2863"/>
    <x v="2859"/>
  </r>
  <r>
    <n v="2864"/>
    <s v="'Haunting Julia' by Alan Ayckbourn"/>
    <s v="Accessible, original theatre for all!"/>
    <x v="30"/>
    <x v="130"/>
    <x v="2"/>
    <s v="GB"/>
    <s v="GBP"/>
    <n v="1437139080"/>
    <n v="1434552207"/>
    <b v="0"/>
    <n v="3"/>
    <b v="0"/>
    <x v="6"/>
    <n v="1.6"/>
    <n v="13.333333333333334"/>
    <x v="1"/>
    <x v="6"/>
    <x v="2864"/>
    <x v="2860"/>
  </r>
  <r>
    <n v="2865"/>
    <s v="FRINGE 2015 by YER Productions"/>
    <s v="Prepare to be Swept Away. Three short plays from three master playwrights; LANDFALL, SNIPER and DANGERS of TOBACCO!"/>
    <x v="374"/>
    <x v="117"/>
    <x v="2"/>
    <s v="US"/>
    <s v="USD"/>
    <n v="1420512259"/>
    <n v="1415328259"/>
    <b v="0"/>
    <n v="0"/>
    <b v="0"/>
    <x v="6"/>
    <n v="0"/>
    <e v="#DIV/0!"/>
    <x v="1"/>
    <x v="6"/>
    <x v="2865"/>
    <x v="2861"/>
  </r>
  <r>
    <n v="2866"/>
    <s v="Church Folk Can Be Dangerous People"/>
    <s v="The reality is dark, sinister. The milieu is not as friendly as it claims. What is this place? Where is it? Is it your local church?"/>
    <x v="10"/>
    <x v="372"/>
    <x v="2"/>
    <s v="US"/>
    <s v="USD"/>
    <n v="1476482400"/>
    <n v="1473893721"/>
    <b v="0"/>
    <n v="2"/>
    <b v="0"/>
    <x v="6"/>
    <n v="0.89999999999999991"/>
    <n v="22.5"/>
    <x v="1"/>
    <x v="6"/>
    <x v="2866"/>
    <x v="2862"/>
  </r>
  <r>
    <n v="2867"/>
    <s v="A Midsummer Night's Dream"/>
    <s v="This production is being put together by Wilson's newest professional theater company, the Wyldepine Players in conjunction w/ Taiplab"/>
    <x v="30"/>
    <x v="1929"/>
    <x v="2"/>
    <s v="US"/>
    <s v="USD"/>
    <n v="1467604800"/>
    <n v="1465533672"/>
    <b v="0"/>
    <n v="10"/>
    <b v="0"/>
    <x v="6"/>
    <n v="20.16"/>
    <n v="50.4"/>
    <x v="1"/>
    <x v="6"/>
    <x v="2867"/>
    <x v="2863"/>
  </r>
  <r>
    <n v="2868"/>
    <s v="Becoming UNZIPPED"/>
    <s v="7 billion people &amp; most of us feel alone.  It's time we become emotionally unzipped.  &quot;Unzipped&quot; a new play about men &amp; relationships."/>
    <x v="36"/>
    <x v="1930"/>
    <x v="2"/>
    <s v="US"/>
    <s v="USD"/>
    <n v="1475697054"/>
    <n v="1473105054"/>
    <b v="0"/>
    <n v="60"/>
    <b v="0"/>
    <x v="6"/>
    <n v="42.011733333333332"/>
    <n v="105.02933333333334"/>
    <x v="1"/>
    <x v="6"/>
    <x v="2868"/>
    <x v="2864"/>
  </r>
  <r>
    <n v="2869"/>
    <s v="Theatre West97 - not-for-profit run Youth Theatre Program"/>
    <s v="We provide performing arts training and experience to young people of low income families in NYC, building confidence and self esteem"/>
    <x v="22"/>
    <x v="571"/>
    <x v="2"/>
    <s v="US"/>
    <s v="USD"/>
    <n v="1468937681"/>
    <n v="1466345681"/>
    <b v="0"/>
    <n v="5"/>
    <b v="0"/>
    <x v="6"/>
    <n v="0.88500000000000001"/>
    <n v="35.4"/>
    <x v="1"/>
    <x v="6"/>
    <x v="2869"/>
    <x v="2865"/>
  </r>
  <r>
    <n v="2870"/>
    <s v="America is at the Mall: A Post 9/11 Happily  Never After"/>
    <s v="The war in Iraq changed everything -one journey from the safe haven of the 99% to the shadows of veteran. How would you persevere?"/>
    <x v="10"/>
    <x v="661"/>
    <x v="2"/>
    <s v="US"/>
    <s v="USD"/>
    <n v="1400301165"/>
    <n v="1397709165"/>
    <b v="0"/>
    <n v="9"/>
    <b v="0"/>
    <x v="6"/>
    <n v="15"/>
    <n v="83.333333333333329"/>
    <x v="1"/>
    <x v="6"/>
    <x v="2870"/>
    <x v="2866"/>
  </r>
  <r>
    <n v="2871"/>
    <s v="The Bill Cosby Assault, a play"/>
    <s v="America's dad or serial rapist? Or both? The stories of the Bill Cosby accusers and the society so skeptical of them."/>
    <x v="3"/>
    <x v="720"/>
    <x v="2"/>
    <s v="US"/>
    <s v="USD"/>
    <n v="1419183813"/>
    <n v="1417455813"/>
    <b v="0"/>
    <n v="13"/>
    <b v="0"/>
    <x v="6"/>
    <n v="4.67"/>
    <n v="35.92307692307692"/>
    <x v="1"/>
    <x v="6"/>
    <x v="2871"/>
    <x v="2867"/>
  </r>
  <r>
    <n v="2872"/>
    <s v="Loud Arts"/>
    <s v="Local Theatre group in Loudoun County, Virginia. Looking for funds to start producing shows!"/>
    <x v="9"/>
    <x v="117"/>
    <x v="2"/>
    <s v="US"/>
    <s v="USD"/>
    <n v="1434768438"/>
    <n v="1429584438"/>
    <b v="0"/>
    <n v="0"/>
    <b v="0"/>
    <x v="6"/>
    <n v="0"/>
    <e v="#DIV/0!"/>
    <x v="1"/>
    <x v="6"/>
    <x v="2872"/>
    <x v="2868"/>
  </r>
  <r>
    <n v="2873"/>
    <s v="&quot;Fortune's Child&quot; by Mark Scharf"/>
    <s v="DC/Baltimore AEA actors band together produce a world premiere of a touching, bittersweet, award winning play about letting go to live"/>
    <x v="30"/>
    <x v="1931"/>
    <x v="2"/>
    <s v="US"/>
    <s v="USD"/>
    <n v="1422473831"/>
    <n v="1419881831"/>
    <b v="0"/>
    <n v="8"/>
    <b v="0"/>
    <x v="6"/>
    <n v="38.119999999999997"/>
    <n v="119.125"/>
    <x v="1"/>
    <x v="6"/>
    <x v="2873"/>
    <x v="2869"/>
  </r>
  <r>
    <n v="2874"/>
    <s v="Lead Players Theatre Company"/>
    <s v="We present Classics made for the 21st Century and we need a space! Please help us rent a space for The Importance of Being Earnest!"/>
    <x v="10"/>
    <x v="1932"/>
    <x v="2"/>
    <s v="US"/>
    <s v="USD"/>
    <n v="1484684186"/>
    <n v="1482092186"/>
    <b v="0"/>
    <n v="3"/>
    <b v="0"/>
    <x v="6"/>
    <n v="5.42"/>
    <n v="90.333333333333329"/>
    <x v="1"/>
    <x v="6"/>
    <x v="2874"/>
    <x v="2870"/>
  </r>
  <r>
    <n v="2875"/>
    <s v="Right Tracey!"/>
    <s v="Play about Tracey a gay man trapped in his room by his Bible thumping mother. He finds love but the room can not keep the love alive."/>
    <x v="22"/>
    <x v="1001"/>
    <x v="2"/>
    <s v="US"/>
    <s v="USD"/>
    <n v="1462417493"/>
    <n v="1459825493"/>
    <b v="0"/>
    <n v="3"/>
    <b v="0"/>
    <x v="6"/>
    <n v="3.4999999999999996E-2"/>
    <n v="2.3333333333333335"/>
    <x v="1"/>
    <x v="6"/>
    <x v="2875"/>
    <x v="2871"/>
  </r>
  <r>
    <n v="2876"/>
    <s v="The Sins of Bad People  Urban Stage Play"/>
    <s v="Charlotte NC playwright looking to showcase a series of three stage plays.  Plays are funny, completed and ready to run!"/>
    <x v="60"/>
    <x v="117"/>
    <x v="2"/>
    <s v="US"/>
    <s v="USD"/>
    <n v="1437069079"/>
    <n v="1434477079"/>
    <b v="0"/>
    <n v="0"/>
    <b v="0"/>
    <x v="6"/>
    <n v="0"/>
    <e v="#DIV/0!"/>
    <x v="1"/>
    <x v="6"/>
    <x v="2876"/>
    <x v="2872"/>
  </r>
  <r>
    <n v="2877"/>
    <s v="COLLABORATION: WARHOL &amp; BASQUIAT"/>
    <s v="Two of the 20th Centuryâ€™s Greatest Artists _x000a_navigate the perilous terrain of Art &amp; Fame _x000a_in a historic Collaboration."/>
    <x v="12"/>
    <x v="1084"/>
    <x v="2"/>
    <s v="US"/>
    <s v="USD"/>
    <n v="1480525200"/>
    <n v="1477781724"/>
    <b v="0"/>
    <n v="6"/>
    <b v="0"/>
    <x v="6"/>
    <n v="10.833333333333334"/>
    <n v="108.33333333333333"/>
    <x v="1"/>
    <x v="6"/>
    <x v="2877"/>
    <x v="2873"/>
  </r>
  <r>
    <n v="2878"/>
    <s v="(TBC) I'M JUST HERE TO BUY SOY SAUCE by Jingan Young"/>
    <s v="World premiere of &quot;I'm Just Here to Buy Soy Sauce&quot;, a play about China &amp; the UK housing crisis by Jingan Young location TBC"/>
    <x v="9"/>
    <x v="1933"/>
    <x v="2"/>
    <s v="GB"/>
    <s v="GBP"/>
    <n v="1435934795"/>
    <n v="1430750795"/>
    <b v="0"/>
    <n v="4"/>
    <b v="0"/>
    <x v="6"/>
    <n v="2.1"/>
    <n v="15.75"/>
    <x v="1"/>
    <x v="6"/>
    <x v="2878"/>
    <x v="2874"/>
  </r>
  <r>
    <n v="2879"/>
    <s v="Girls, Ladies and Women - A Gospel Drama"/>
    <s v="She that fines a husband? Wait, is that right? Girl... you better check yourself, before you wreck yourself!"/>
    <x v="375"/>
    <x v="792"/>
    <x v="2"/>
    <s v="US"/>
    <s v="USD"/>
    <n v="1453310661"/>
    <n v="1450718661"/>
    <b v="0"/>
    <n v="1"/>
    <b v="0"/>
    <x v="6"/>
    <n v="0.2589285714285714"/>
    <n v="29"/>
    <x v="1"/>
    <x v="6"/>
    <x v="2879"/>
    <x v="2875"/>
  </r>
  <r>
    <n v="2880"/>
    <s v="BELIEF on the Isle of Skye"/>
    <s v="BELIEF leaves res &amp; crosses nations, swims the Atlantic, landing on Isle where Salish meets Gaelic, where humanity transcends barriers"/>
    <x v="14"/>
    <x v="1794"/>
    <x v="2"/>
    <s v="US"/>
    <s v="USD"/>
    <n v="1440090300"/>
    <n v="1436305452"/>
    <b v="0"/>
    <n v="29"/>
    <b v="0"/>
    <x v="6"/>
    <n v="23.333333333333332"/>
    <n v="96.551724137931032"/>
    <x v="1"/>
    <x v="6"/>
    <x v="2880"/>
    <x v="2876"/>
  </r>
  <r>
    <n v="2881"/>
    <s v="&quot;God's Pinatas&quot; A Drama for the stage, with comic relief."/>
    <s v="&quot;The struggles of Alzheimer's  &amp; Alcoholism. &quot;Courage is the quiet voice at the end of the day, saying, I will try again tomorrow.&quot;"/>
    <x v="62"/>
    <x v="117"/>
    <x v="2"/>
    <s v="US"/>
    <s v="USD"/>
    <n v="1417620036"/>
    <n v="1412432436"/>
    <b v="0"/>
    <n v="0"/>
    <b v="0"/>
    <x v="6"/>
    <n v="0"/>
    <e v="#DIV/0!"/>
    <x v="1"/>
    <x v="6"/>
    <x v="2881"/>
    <x v="2877"/>
  </r>
  <r>
    <n v="2882"/>
    <s v="Images: Remembrances of the Holocaust-The Eva Schloss Story"/>
    <s v="A one-woman show about the life of Eva Schloss, her time in Auschwitz, and the positive impact she has had on thousands of lives."/>
    <x v="47"/>
    <x v="800"/>
    <x v="2"/>
    <s v="US"/>
    <s v="USD"/>
    <n v="1462112318"/>
    <n v="1459520318"/>
    <b v="0"/>
    <n v="4"/>
    <b v="0"/>
    <x v="6"/>
    <n v="33.6"/>
    <n v="63"/>
    <x v="1"/>
    <x v="6"/>
    <x v="2882"/>
    <x v="2878"/>
  </r>
  <r>
    <n v="2883"/>
    <s v="&quot;Skip To My Lou,&quot; a NEW play by Steve Romagnoli"/>
    <s v="Ticket sales benefit Bedford Hills Maximum Security Prison, Women's College Program Library. Presented by Theater For The New City."/>
    <x v="3"/>
    <x v="1934"/>
    <x v="2"/>
    <s v="US"/>
    <s v="USD"/>
    <n v="1454734740"/>
    <n v="1451684437"/>
    <b v="0"/>
    <n v="5"/>
    <b v="0"/>
    <x v="6"/>
    <n v="19.079999999999998"/>
    <n v="381.6"/>
    <x v="1"/>
    <x v="6"/>
    <x v="2883"/>
    <x v="2879"/>
  </r>
  <r>
    <n v="2884"/>
    <s v="The Lizard King, a play by Jay Jeff Jones"/>
    <s v="Come explore the dream world of Jim Morrison, rock singer, mystic, poet, shaman."/>
    <x v="101"/>
    <x v="1935"/>
    <x v="2"/>
    <s v="US"/>
    <s v="USD"/>
    <n v="1417800435"/>
    <n v="1415208435"/>
    <b v="0"/>
    <n v="4"/>
    <b v="0"/>
    <x v="6"/>
    <n v="0.41111111111111115"/>
    <n v="46.25"/>
    <x v="1"/>
    <x v="6"/>
    <x v="2884"/>
    <x v="2880"/>
  </r>
  <r>
    <n v="2885"/>
    <s v="The Wedding"/>
    <s v="An historic and proud work of Polish nationalistic literature performed on stage."/>
    <x v="44"/>
    <x v="176"/>
    <x v="2"/>
    <s v="US"/>
    <s v="USD"/>
    <n v="1426294201"/>
    <n v="1423705801"/>
    <b v="0"/>
    <n v="5"/>
    <b v="0"/>
    <x v="6"/>
    <n v="32.5"/>
    <n v="26"/>
    <x v="1"/>
    <x v="6"/>
    <x v="2885"/>
    <x v="2881"/>
  </r>
  <r>
    <n v="2886"/>
    <s v="Artists' tickets to VARIATIONS ON FAMILY"/>
    <s v="Help us provide half-price tickets to the 11th annual Variations Project, allowing our fellow artists to see this wonderful production."/>
    <x v="48"/>
    <x v="115"/>
    <x v="2"/>
    <s v="US"/>
    <s v="USD"/>
    <n v="1442635140"/>
    <n v="1442243484"/>
    <b v="0"/>
    <n v="1"/>
    <b v="0"/>
    <x v="6"/>
    <n v="5"/>
    <n v="10"/>
    <x v="1"/>
    <x v="6"/>
    <x v="2886"/>
    <x v="2882"/>
  </r>
  <r>
    <n v="2887"/>
    <s v="An Original Theater Play Entitled &quot;The Art of Love&quot;"/>
    <s v="A stage play of love, faith, &amp; relationships in a comical &amp; spirit message that is sure to make you laugh &amp; rejoice to the ART OF LOVE"/>
    <x v="9"/>
    <x v="139"/>
    <x v="2"/>
    <s v="US"/>
    <s v="USD"/>
    <n v="1420971324"/>
    <n v="1418379324"/>
    <b v="0"/>
    <n v="1"/>
    <b v="0"/>
    <x v="6"/>
    <n v="0.16666666666666669"/>
    <n v="5"/>
    <x v="1"/>
    <x v="6"/>
    <x v="2887"/>
    <x v="2883"/>
  </r>
  <r>
    <n v="2888"/>
    <s v="ARTS to HEARTS - The Holidate (An Original Stage Play)"/>
    <s v="We're dedicated to writing &amp; producing plays, infusing inspirational, universal principles that aren't commonly displayed in America."/>
    <x v="11"/>
    <x v="117"/>
    <x v="2"/>
    <s v="US"/>
    <s v="USD"/>
    <n v="1413608340"/>
    <n v="1412945440"/>
    <b v="0"/>
    <n v="0"/>
    <b v="0"/>
    <x v="6"/>
    <n v="0"/>
    <e v="#DIV/0!"/>
    <x v="1"/>
    <x v="6"/>
    <x v="2888"/>
    <x v="2884"/>
  </r>
  <r>
    <n v="2889"/>
    <s v="Halfway, Nebraska"/>
    <s v="Halfway, Nebraska explores the limits of hope and what it means to love someone who may be too far damaged to save."/>
    <x v="9"/>
    <x v="1936"/>
    <x v="2"/>
    <s v="US"/>
    <s v="USD"/>
    <n v="1409344985"/>
    <n v="1406752985"/>
    <b v="0"/>
    <n v="14"/>
    <b v="0"/>
    <x v="6"/>
    <n v="38.066666666666663"/>
    <n v="81.571428571428569"/>
    <x v="1"/>
    <x v="6"/>
    <x v="2889"/>
    <x v="2885"/>
  </r>
  <r>
    <n v="2890"/>
    <s v="the Savannah Disputation"/>
    <s v="This Theological Comedy tells a story of when seemingly similar beliefs are discovered to be worlds apart; Damnation-Southern Style."/>
    <x v="13"/>
    <x v="577"/>
    <x v="2"/>
    <s v="US"/>
    <s v="USD"/>
    <n v="1407553200"/>
    <n v="1405100992"/>
    <b v="0"/>
    <n v="3"/>
    <b v="0"/>
    <x v="6"/>
    <n v="1.05"/>
    <n v="7"/>
    <x v="1"/>
    <x v="6"/>
    <x v="2890"/>
    <x v="2886"/>
  </r>
  <r>
    <n v="2891"/>
    <s v="Literacy for Brooklyn Kids"/>
    <s v="Did you know that we are enriching the lives of Brooklyn kids through literacy and educational theater? We just need a little help."/>
    <x v="3"/>
    <x v="687"/>
    <x v="2"/>
    <s v="US"/>
    <s v="USD"/>
    <n v="1460751128"/>
    <n v="1455570728"/>
    <b v="0"/>
    <n v="10"/>
    <b v="0"/>
    <x v="6"/>
    <n v="2.73"/>
    <n v="27.3"/>
    <x v="1"/>
    <x v="6"/>
    <x v="2891"/>
    <x v="2887"/>
  </r>
  <r>
    <n v="2892"/>
    <s v="Something Precious"/>
    <s v="Something Precious is the world's first musical to alert folks to the harmful effects of technology on the human spirit."/>
    <x v="62"/>
    <x v="83"/>
    <x v="2"/>
    <s v="US"/>
    <s v="USD"/>
    <n v="1409000400"/>
    <n v="1408381704"/>
    <b v="0"/>
    <n v="17"/>
    <b v="0"/>
    <x v="6"/>
    <n v="9.0909090909090917"/>
    <n v="29.411764705882351"/>
    <x v="1"/>
    <x v="6"/>
    <x v="2892"/>
    <x v="2888"/>
  </r>
  <r>
    <n v="2893"/>
    <s v="REDISCOVERING KIA THE PLAY"/>
    <s v="Fundraising for REDISCOVERING KIA THE PLAY"/>
    <x v="10"/>
    <x v="379"/>
    <x v="2"/>
    <s v="US"/>
    <s v="USD"/>
    <n v="1420768800"/>
    <n v="1415644395"/>
    <b v="0"/>
    <n v="2"/>
    <b v="0"/>
    <x v="6"/>
    <n v="0.5"/>
    <n v="12.5"/>
    <x v="1"/>
    <x v="6"/>
    <x v="2893"/>
    <x v="2889"/>
  </r>
  <r>
    <n v="2894"/>
    <s v="How Could You Do This To Me (The Stage Play)"/>
    <s v="This Is A Story About A Woman A Man And A Woman"/>
    <x v="63"/>
    <x v="117"/>
    <x v="2"/>
    <s v="US"/>
    <s v="USD"/>
    <n v="1428100815"/>
    <n v="1422920415"/>
    <b v="0"/>
    <n v="0"/>
    <b v="0"/>
    <x v="6"/>
    <n v="0"/>
    <e v="#DIV/0!"/>
    <x v="1"/>
    <x v="6"/>
    <x v="2894"/>
    <x v="2890"/>
  </r>
  <r>
    <n v="2895"/>
    <s v="Alice In Wonderland (Polish) ALICJA W KRAINIE CZARÃ“W"/>
    <s v="Alice on stage with a magical twist to brighten your smile and warm your heart. Project is in Polish with semi-pro actors and children."/>
    <x v="2"/>
    <x v="1937"/>
    <x v="2"/>
    <s v="US"/>
    <s v="USD"/>
    <n v="1403470800"/>
    <n v="1403356792"/>
    <b v="0"/>
    <n v="4"/>
    <b v="0"/>
    <x v="6"/>
    <n v="4.5999999999999996"/>
    <n v="5.75"/>
    <x v="1"/>
    <x v="6"/>
    <x v="2895"/>
    <x v="2891"/>
  </r>
  <r>
    <n v="2896"/>
    <s v="&quot;Miracle on 34th Street&quot; - We believe. Do you believe in us?"/>
    <s v="&quot;Miracle on 34th Street&quot; is about faith and believing in others. _x000a_We believe. Do you?"/>
    <x v="9"/>
    <x v="1370"/>
    <x v="2"/>
    <s v="US"/>
    <s v="USD"/>
    <n v="1481522400"/>
    <n v="1480283321"/>
    <b v="0"/>
    <n v="12"/>
    <b v="0"/>
    <x v="6"/>
    <n v="20.833333333333336"/>
    <n v="52.083333333333336"/>
    <x v="1"/>
    <x v="6"/>
    <x v="2896"/>
    <x v="2892"/>
  </r>
  <r>
    <n v="2897"/>
    <s v="CAYCE"/>
    <s v="A unique stage play about the epic struggle of psychic Edgar Cayce to deal with his extraordinary abilities and find his place in life."/>
    <x v="14"/>
    <x v="1100"/>
    <x v="2"/>
    <s v="US"/>
    <s v="USD"/>
    <n v="1444577345"/>
    <n v="1441985458"/>
    <b v="0"/>
    <n v="3"/>
    <b v="0"/>
    <x v="6"/>
    <n v="4.583333333333333"/>
    <n v="183.33333333333334"/>
    <x v="1"/>
    <x v="6"/>
    <x v="2897"/>
    <x v="2893"/>
  </r>
  <r>
    <n v="2898"/>
    <s v="Galaxy Express - The Play"/>
    <s v="This is an action packed Sci-Fi stage play, using foam latex creature puppets, projected video footage, and audience participation."/>
    <x v="51"/>
    <x v="1938"/>
    <x v="2"/>
    <s v="US"/>
    <s v="USD"/>
    <n v="1446307053"/>
    <n v="1443715053"/>
    <b v="0"/>
    <n v="12"/>
    <b v="0"/>
    <x v="6"/>
    <n v="4.2133333333333338"/>
    <n v="26.333333333333332"/>
    <x v="1"/>
    <x v="6"/>
    <x v="2898"/>
    <x v="2894"/>
  </r>
  <r>
    <n v="2899"/>
    <s v="The Esoteric Camgirl"/>
    <s v="Sex, intrigue, lust, &amp; love; follow the lives of two individuals as their romance turns from innocent online flirting to something more"/>
    <x v="3"/>
    <x v="117"/>
    <x v="2"/>
    <s v="US"/>
    <s v="USD"/>
    <n v="1469325158"/>
    <n v="1464141158"/>
    <b v="0"/>
    <n v="0"/>
    <b v="0"/>
    <x v="6"/>
    <n v="0"/>
    <e v="#DIV/0!"/>
    <x v="1"/>
    <x v="6"/>
    <x v="2899"/>
    <x v="2895"/>
  </r>
  <r>
    <n v="2900"/>
    <s v="Bring Oedipus Revenant to Life!"/>
    <s v="In October, we plan to premiere Oedipus Revenant, a historically grounded horror adaptation of Sophoclesâ€™ classic, Oedipus the Tyrant."/>
    <x v="62"/>
    <x v="1939"/>
    <x v="2"/>
    <s v="US"/>
    <s v="USD"/>
    <n v="1407562632"/>
    <n v="1404970632"/>
    <b v="0"/>
    <n v="7"/>
    <b v="0"/>
    <x v="6"/>
    <n v="61.909090909090914"/>
    <n v="486.42857142857144"/>
    <x v="1"/>
    <x v="6"/>
    <x v="2900"/>
    <x v="2896"/>
  </r>
  <r>
    <n v="2901"/>
    <s v="Avarimor Series (Audio Plays)"/>
    <s v="How can the visual age appreciate something that cant see? With these Audio Plays I will show you, if your willing to listen."/>
    <x v="47"/>
    <x v="360"/>
    <x v="2"/>
    <s v="US"/>
    <s v="USD"/>
    <n v="1423345339"/>
    <n v="1418161339"/>
    <b v="0"/>
    <n v="2"/>
    <b v="0"/>
    <x v="6"/>
    <n v="0.8"/>
    <n v="3"/>
    <x v="1"/>
    <x v="6"/>
    <x v="2901"/>
    <x v="2897"/>
  </r>
  <r>
    <n v="2902"/>
    <s v="Bring the iconic story of Leontyne Price to the stage."/>
    <s v="Help me honor and bring &quot;The American Soprano&quot; Leontyne Price back to the stage one more time."/>
    <x v="60"/>
    <x v="379"/>
    <x v="2"/>
    <s v="US"/>
    <s v="USD"/>
    <n v="1440412396"/>
    <n v="1437820396"/>
    <b v="0"/>
    <n v="1"/>
    <b v="0"/>
    <x v="6"/>
    <n v="1.6666666666666666E-2"/>
    <n v="25"/>
    <x v="1"/>
    <x v="6"/>
    <x v="2902"/>
    <x v="2898"/>
  </r>
  <r>
    <n v="2903"/>
    <s v="GettingTeensSaved.org Play in Richmond, California 2016"/>
    <s v="We are raising funds to rent a theater hall for a play to help educate teenagers and parents on the pitfalls teenagers currently face."/>
    <x v="10"/>
    <x v="1665"/>
    <x v="2"/>
    <s v="US"/>
    <s v="USD"/>
    <n v="1441771218"/>
    <n v="1436587218"/>
    <b v="0"/>
    <n v="4"/>
    <b v="0"/>
    <x v="6"/>
    <n v="0.77999999999999992"/>
    <n v="9.75"/>
    <x v="1"/>
    <x v="6"/>
    <x v="2903"/>
    <x v="2899"/>
  </r>
  <r>
    <n v="2904"/>
    <s v="The Love Shack"/>
    <s v="A Tequila slammer with a slice of Tarantino, a line of the London Fringe scene and a shot of â€œBreaking Badâ€. New Writing."/>
    <x v="15"/>
    <x v="735"/>
    <x v="2"/>
    <s v="GB"/>
    <s v="GBP"/>
    <n v="1415534400"/>
    <n v="1414538031"/>
    <b v="0"/>
    <n v="4"/>
    <b v="0"/>
    <x v="6"/>
    <n v="5"/>
    <n v="18.75"/>
    <x v="1"/>
    <x v="6"/>
    <x v="2904"/>
    <x v="2900"/>
  </r>
  <r>
    <n v="2905"/>
    <s v="DIANA's &quot;Late: A Cowboy Song&quot; by Sarah Ruhl"/>
    <s v="Philly-based feminist theatre's inaugural production about a woman's friendship with an awesome lady cowboy."/>
    <x v="8"/>
    <x v="1940"/>
    <x v="2"/>
    <s v="US"/>
    <s v="USD"/>
    <n v="1473211313"/>
    <n v="1472001713"/>
    <b v="0"/>
    <n v="17"/>
    <b v="0"/>
    <x v="6"/>
    <n v="17.771428571428572"/>
    <n v="36.588235294117645"/>
    <x v="1"/>
    <x v="6"/>
    <x v="2905"/>
    <x v="2901"/>
  </r>
  <r>
    <n v="2906"/>
    <s v="NO HOMO at Atwater Village Theatre"/>
    <s v="The smash hit, award-winning comedy sashays onto the Los Angeles Theater Scene in a fabulous new production at Atwater Village Theatre."/>
    <x v="12"/>
    <x v="1941"/>
    <x v="2"/>
    <s v="US"/>
    <s v="USD"/>
    <n v="1438390800"/>
    <n v="1436888066"/>
    <b v="0"/>
    <n v="7"/>
    <b v="0"/>
    <x v="6"/>
    <n v="9.4166666666666661"/>
    <n v="80.714285714285708"/>
    <x v="1"/>
    <x v="6"/>
    <x v="2906"/>
    <x v="2902"/>
  </r>
  <r>
    <n v="2907"/>
    <s v="Little Nell's - a play"/>
    <s v="Spend an evening in the afterlife with some of the greatest women who ever lived. LITTLE NELL's,by Jill Hughes, Los Angeles- June, 2016"/>
    <x v="30"/>
    <x v="369"/>
    <x v="2"/>
    <s v="US"/>
    <s v="USD"/>
    <n v="1463259837"/>
    <n v="1458075837"/>
    <b v="0"/>
    <n v="2"/>
    <b v="0"/>
    <x v="6"/>
    <n v="0.08"/>
    <n v="1"/>
    <x v="1"/>
    <x v="6"/>
    <x v="2907"/>
    <x v="2903"/>
  </r>
  <r>
    <n v="2908"/>
    <s v="&quot;THIS THING OF OURS&quot;"/>
    <s v="A dinner theatre/show about a day in the life of a Vegas &quot;Mob Boss&quot;_x000a_circa 1965- ish. It is all at once realistic,tragic, farce/comical"/>
    <x v="376"/>
    <x v="1942"/>
    <x v="2"/>
    <s v="US"/>
    <s v="USD"/>
    <n v="1465407219"/>
    <n v="1462815219"/>
    <b v="0"/>
    <n v="5"/>
    <b v="0"/>
    <x v="6"/>
    <n v="2.75"/>
    <n v="52.8"/>
    <x v="1"/>
    <x v="6"/>
    <x v="2908"/>
    <x v="2904"/>
  </r>
  <r>
    <n v="2909"/>
    <s v="CONVERSATIONS WITH AN AVERAGE JOE"/>
    <s v="CONVERSATIONS WITH AN AVERAGE JOE tells our stories exposing those in charge of our lives and tells how to take control of country back"/>
    <x v="237"/>
    <x v="170"/>
    <x v="2"/>
    <s v="US"/>
    <s v="USD"/>
    <n v="1416944760"/>
    <n v="1413527001"/>
    <b v="0"/>
    <n v="1"/>
    <b v="0"/>
    <x v="6"/>
    <n v="1.1111111111111112E-2"/>
    <n v="20"/>
    <x v="1"/>
    <x v="6"/>
    <x v="2909"/>
    <x v="2905"/>
  </r>
  <r>
    <n v="2910"/>
    <s v="Strive"/>
    <s v="Free drama, dance and singing workshops for disadvantaged young people to inspire, create and help them follow their dreams."/>
    <x v="11"/>
    <x v="116"/>
    <x v="2"/>
    <s v="GB"/>
    <s v="GBP"/>
    <n v="1434139887"/>
    <n v="1428955887"/>
    <b v="0"/>
    <n v="1"/>
    <b v="0"/>
    <x v="6"/>
    <n v="3.3333333333333335E-3"/>
    <n v="1"/>
    <x v="1"/>
    <x v="6"/>
    <x v="2910"/>
    <x v="2906"/>
  </r>
  <r>
    <n v="2911"/>
    <s v="The Drama Factory presents &quot; The Moon Princess &quot;"/>
    <s v="The Most Beautiful Things in Japan are Hidden...Our different &amp; original play from the Japanese folk tale The Bamboo Cutters Daughter."/>
    <x v="40"/>
    <x v="1943"/>
    <x v="2"/>
    <s v="US"/>
    <s v="USD"/>
    <n v="1435429626"/>
    <n v="1431973626"/>
    <b v="0"/>
    <n v="14"/>
    <b v="0"/>
    <x v="6"/>
    <n v="36.5"/>
    <n v="46.928571428571431"/>
    <x v="1"/>
    <x v="6"/>
    <x v="2911"/>
    <x v="2907"/>
  </r>
  <r>
    <n v="2912"/>
    <s v="Fair Play"/>
    <s v="Set in Iceland, Fair Play is a a dark comedy- a play within a play. An extravaganza, fueled by Absinthe, and touched by the Surreal."/>
    <x v="377"/>
    <x v="1944"/>
    <x v="2"/>
    <s v="US"/>
    <s v="USD"/>
    <n v="1452827374"/>
    <n v="1450235374"/>
    <b v="0"/>
    <n v="26"/>
    <b v="0"/>
    <x v="6"/>
    <n v="14.058171745152354"/>
    <n v="78.07692307692308"/>
    <x v="1"/>
    <x v="6"/>
    <x v="2912"/>
    <x v="2908"/>
  </r>
  <r>
    <n v="2913"/>
    <s v="The Salem Haunted Magic Show"/>
    <s v="A LIVE history infused, frightening magic and mind reading show in the heart of the Halloween capital of the world, Salem, MA!!"/>
    <x v="3"/>
    <x v="369"/>
    <x v="2"/>
    <s v="US"/>
    <s v="USD"/>
    <n v="1410041339"/>
    <n v="1404857339"/>
    <b v="0"/>
    <n v="2"/>
    <b v="0"/>
    <x v="6"/>
    <n v="0.02"/>
    <n v="1"/>
    <x v="1"/>
    <x v="6"/>
    <x v="2913"/>
    <x v="2909"/>
  </r>
  <r>
    <n v="2914"/>
    <s v="Hercules the Panto"/>
    <s v="Hercules must complete four challenges in order to meet the father he never knew"/>
    <x v="31"/>
    <x v="116"/>
    <x v="2"/>
    <s v="GB"/>
    <s v="GBP"/>
    <n v="1426365994"/>
    <n v="1421185594"/>
    <b v="0"/>
    <n v="1"/>
    <b v="0"/>
    <x v="6"/>
    <n v="4.0000000000000001E-3"/>
    <n v="1"/>
    <x v="1"/>
    <x v="6"/>
    <x v="2914"/>
    <x v="2910"/>
  </r>
  <r>
    <n v="2915"/>
    <s v="A Grimm Night for Hans Christian Anderson"/>
    <s v="An inclusive, cross community, multi-cultural theatre production for children aged 3 to 16 and their families"/>
    <x v="28"/>
    <x v="1945"/>
    <x v="2"/>
    <s v="GB"/>
    <s v="GBP"/>
    <n v="1458117190"/>
    <n v="1455528790"/>
    <b v="0"/>
    <n v="3"/>
    <b v="0"/>
    <x v="6"/>
    <n v="61.1"/>
    <n v="203.66666666666666"/>
    <x v="1"/>
    <x v="6"/>
    <x v="2915"/>
    <x v="2911"/>
  </r>
  <r>
    <n v="2916"/>
    <s v="An Interview With Gaddafi - The Stage Play"/>
    <s v="The moving dramatisation of one man's journey to find the truth behind the Libyan regime change."/>
    <x v="378"/>
    <x v="1011"/>
    <x v="2"/>
    <s v="GB"/>
    <s v="GBP"/>
    <n v="1400498789"/>
    <n v="1398511589"/>
    <b v="0"/>
    <n v="7"/>
    <b v="0"/>
    <x v="6"/>
    <n v="7.8378378378378386"/>
    <n v="20.714285714285715"/>
    <x v="1"/>
    <x v="6"/>
    <x v="2916"/>
    <x v="2912"/>
  </r>
  <r>
    <n v="2917"/>
    <s v="Elevation Twelfth Night"/>
    <s v="Cross dressing, cross gartering, crossed swords. Cross a bridge and come see this fantastically fun rendition of Twelfth Night"/>
    <x v="13"/>
    <x v="1946"/>
    <x v="2"/>
    <s v="US"/>
    <s v="USD"/>
    <n v="1442381847"/>
    <n v="1440826647"/>
    <b v="0"/>
    <n v="9"/>
    <b v="0"/>
    <x v="6"/>
    <n v="21.85"/>
    <n v="48.555555555555557"/>
    <x v="1"/>
    <x v="6"/>
    <x v="2917"/>
    <x v="2913"/>
  </r>
  <r>
    <n v="2918"/>
    <s v="When Johnny Comes Marching Home"/>
    <s v="A meta-theatrical retelling of Chekhov's Three Sisters, framed with Civil War Hymns, Dance, and wild theatricality."/>
    <x v="10"/>
    <x v="1947"/>
    <x v="2"/>
    <s v="US"/>
    <s v="USD"/>
    <n v="1446131207"/>
    <n v="1443712007"/>
    <b v="0"/>
    <n v="20"/>
    <b v="0"/>
    <x v="6"/>
    <n v="27.24"/>
    <n v="68.099999999999994"/>
    <x v="1"/>
    <x v="6"/>
    <x v="2918"/>
    <x v="2914"/>
  </r>
  <r>
    <n v="2919"/>
    <s v="While the Stars Fall"/>
    <s v="A full staged reading of a new play about a boy who learns how to be happy from the most unexpected person."/>
    <x v="20"/>
    <x v="152"/>
    <x v="2"/>
    <s v="US"/>
    <s v="USD"/>
    <n v="1407250329"/>
    <n v="1404658329"/>
    <b v="0"/>
    <n v="6"/>
    <b v="0"/>
    <x v="6"/>
    <n v="8.5"/>
    <n v="8.5"/>
    <x v="1"/>
    <x v="6"/>
    <x v="2919"/>
    <x v="2915"/>
  </r>
  <r>
    <n v="2920"/>
    <s v="Save 'The Stage Door'."/>
    <s v="Help save this village theatre group. Funding required for lighting, stage equipment, &amp; ongoing productions. Involves youth  &amp; adults."/>
    <x v="30"/>
    <x v="1948"/>
    <x v="2"/>
    <s v="CA"/>
    <s v="CAD"/>
    <n v="1427306470"/>
    <n v="1424718070"/>
    <b v="0"/>
    <n v="13"/>
    <b v="0"/>
    <x v="6"/>
    <n v="26.840000000000003"/>
    <n v="51.615384615384613"/>
    <x v="1"/>
    <x v="6"/>
    <x v="2920"/>
    <x v="2916"/>
  </r>
  <r>
    <n v="2921"/>
    <s v="Fools Rush In: A Cabaret Benefiting BC/EFA Kickstarter"/>
    <s v="I'm creating a cabaret in which all donations go directly to Broadway Cares/Equity Fights AIDS."/>
    <x v="213"/>
    <x v="1949"/>
    <x v="0"/>
    <s v="US"/>
    <s v="USD"/>
    <n v="1411679804"/>
    <n v="1409087804"/>
    <b v="0"/>
    <n v="3"/>
    <b v="1"/>
    <x v="40"/>
    <n v="129"/>
    <n v="43"/>
    <x v="1"/>
    <x v="40"/>
    <x v="2921"/>
    <x v="2917"/>
  </r>
  <r>
    <n v="2922"/>
    <s v="Les Miserables - Backing fund"/>
    <s v="We as a Performing Arts College are to perform 'Les Miserables'. We need backing in order to afford the set, costume and other aspects."/>
    <x v="2"/>
    <x v="83"/>
    <x v="0"/>
    <s v="GB"/>
    <s v="GBP"/>
    <n v="1431982727"/>
    <n v="1428094727"/>
    <b v="0"/>
    <n v="6"/>
    <b v="1"/>
    <x v="40"/>
    <n v="100"/>
    <n v="83.333333333333329"/>
    <x v="1"/>
    <x v="40"/>
    <x v="2922"/>
    <x v="2918"/>
  </r>
  <r>
    <n v="2923"/>
    <s v="Kaylee's Senior Project"/>
    <s v="Spreading the love of theatre, one step at a time. I would like to produce a reading of one of my favorite musicals"/>
    <x v="43"/>
    <x v="452"/>
    <x v="0"/>
    <s v="US"/>
    <s v="USD"/>
    <n v="1422068400"/>
    <n v="1420774779"/>
    <b v="0"/>
    <n v="10"/>
    <b v="1"/>
    <x v="40"/>
    <n v="100"/>
    <n v="30"/>
    <x v="1"/>
    <x v="40"/>
    <x v="2923"/>
    <x v="2919"/>
  </r>
  <r>
    <n v="2924"/>
    <s v="There's No Place Like Home!"/>
    <s v="Theatre is home and there's no place like home!  So, click your heels three times, and come home to the magic we create for you!"/>
    <x v="31"/>
    <x v="1950"/>
    <x v="0"/>
    <s v="US"/>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x v="101"/>
    <x v="1951"/>
    <x v="0"/>
    <s v="US"/>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x v="9"/>
    <x v="1952"/>
    <x v="0"/>
    <s v="US"/>
    <s v="USD"/>
    <n v="1424715779"/>
    <n v="1423506179"/>
    <b v="0"/>
    <n v="50"/>
    <b v="1"/>
    <x v="40"/>
    <n v="125"/>
    <n v="75"/>
    <x v="1"/>
    <x v="40"/>
    <x v="2926"/>
    <x v="2922"/>
  </r>
  <r>
    <n v="2927"/>
    <s v="The Addams Family Comes To Tuscaloosa"/>
    <s v="They're Creepy, They're Kooky, And They're coming to Tuscaloosa this October! Help Us Bring the World of The Addams Family To Life!"/>
    <x v="40"/>
    <x v="1229"/>
    <x v="0"/>
    <s v="US"/>
    <s v="USD"/>
    <n v="1405400400"/>
    <n v="1402934629"/>
    <b v="0"/>
    <n v="21"/>
    <b v="1"/>
    <x v="40"/>
    <n v="130.83333333333334"/>
    <n v="112.14285714285714"/>
    <x v="1"/>
    <x v="40"/>
    <x v="2927"/>
    <x v="2923"/>
  </r>
  <r>
    <n v="2928"/>
    <s v="Music Theatre of Idaho Presents &quot;A Year with Frog and Toad"/>
    <s v="This is a touring production for schools in the Treasure Valley!"/>
    <x v="28"/>
    <x v="325"/>
    <x v="0"/>
    <s v="US"/>
    <s v="USD"/>
    <n v="1457135846"/>
    <n v="1454543846"/>
    <b v="0"/>
    <n v="24"/>
    <b v="1"/>
    <x v="40"/>
    <n v="100"/>
    <n v="41.666666666666664"/>
    <x v="1"/>
    <x v="40"/>
    <x v="2928"/>
    <x v="2924"/>
  </r>
  <r>
    <n v="2929"/>
    <s v="Right On Cue Kids Theater (ROCKT) First Show"/>
    <s v="Help fund ROCKT's first production!  We want to bring musical theater to kids who have limited access to it, and offer it free to kids."/>
    <x v="6"/>
    <x v="1953"/>
    <x v="0"/>
    <s v="US"/>
    <s v="USD"/>
    <n v="1401024758"/>
    <n v="1398432758"/>
    <b v="0"/>
    <n v="32"/>
    <b v="1"/>
    <x v="40"/>
    <n v="102.06937499999999"/>
    <n v="255.17343750000001"/>
    <x v="1"/>
    <x v="40"/>
    <x v="2929"/>
    <x v="2925"/>
  </r>
  <r>
    <n v="2930"/>
    <s v="Forbear! Theatre"/>
    <s v="Forbear! is a new theatre company aiming to produce exciting and innovative theatre using performers from a variety of disciplines."/>
    <x v="3"/>
    <x v="1954"/>
    <x v="0"/>
    <s v="GB"/>
    <s v="GBP"/>
    <n v="1431007264"/>
    <n v="1428415264"/>
    <b v="0"/>
    <n v="62"/>
    <b v="1"/>
    <x v="40"/>
    <n v="100.92000000000002"/>
    <n v="162.7741935483871"/>
    <x v="1"/>
    <x v="40"/>
    <x v="2930"/>
    <x v="2926"/>
  </r>
  <r>
    <n v="2931"/>
    <s v="And More Shenanigans Theatre Company"/>
    <s v="And More Shenanigans Theatre is a brand new Edmonton based theatre company dedicated to creating and developing quirky original works"/>
    <x v="47"/>
    <x v="1955"/>
    <x v="0"/>
    <s v="CA"/>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x v="379"/>
    <x v="1681"/>
    <x v="0"/>
    <s v="AU"/>
    <s v="AUD"/>
    <n v="1424516400"/>
    <n v="1421812637"/>
    <b v="0"/>
    <n v="38"/>
    <b v="1"/>
    <x v="40"/>
    <n v="105.0967741935484"/>
    <n v="85.736842105263165"/>
    <x v="1"/>
    <x v="40"/>
    <x v="2932"/>
    <x v="2928"/>
  </r>
  <r>
    <n v="2933"/>
    <s v="Three Postcards: Pre-Production Costs"/>
    <s v="An intimate musical about friendship and time, growing up, and coming of age. Music and words that will stay with you for years to come"/>
    <x v="30"/>
    <x v="1956"/>
    <x v="0"/>
    <s v="US"/>
    <s v="USD"/>
    <n v="1465081053"/>
    <n v="1462489053"/>
    <b v="0"/>
    <n v="54"/>
    <b v="1"/>
    <x v="40"/>
    <n v="102.76"/>
    <n v="47.574074074074076"/>
    <x v="1"/>
    <x v="40"/>
    <x v="2933"/>
    <x v="2929"/>
  </r>
  <r>
    <n v="2934"/>
    <s v="Songs for a New World"/>
    <s v="Powerful community theatre production of Jason Robert Brown's &quot;Songs for a New World&quot; in London, Ontario."/>
    <x v="30"/>
    <x v="651"/>
    <x v="0"/>
    <s v="CA"/>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x v="8"/>
    <x v="1957"/>
    <x v="0"/>
    <s v="US"/>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x v="28"/>
    <x v="1958"/>
    <x v="0"/>
    <s v="US"/>
    <s v="USD"/>
    <n v="1413176340"/>
    <n v="1412091423"/>
    <b v="0"/>
    <n v="34"/>
    <b v="1"/>
    <x v="40"/>
    <n v="128"/>
    <n v="37.647058823529413"/>
    <x v="1"/>
    <x v="40"/>
    <x v="2936"/>
    <x v="2932"/>
  </r>
  <r>
    <n v="2937"/>
    <s v="UCAS"/>
    <s v="UCAS is a new British musical premiering at the Edinburgh Fringe Festival 2014."/>
    <x v="15"/>
    <x v="41"/>
    <x v="0"/>
    <s v="GB"/>
    <s v="GBP"/>
    <n v="1405249113"/>
    <n v="1402657113"/>
    <b v="0"/>
    <n v="55"/>
    <b v="1"/>
    <x v="40"/>
    <n v="133.33333333333331"/>
    <n v="36.363636363636367"/>
    <x v="1"/>
    <x v="40"/>
    <x v="2937"/>
    <x v="2933"/>
  </r>
  <r>
    <n v="2938"/>
    <s v="Keep It Spinning."/>
    <s v="Keep It Spinning! Is an after-school, six week workshop, during which students create an musical based on on an overarching theme."/>
    <x v="23"/>
    <x v="1959"/>
    <x v="0"/>
    <s v="US"/>
    <s v="USD"/>
    <n v="1422636814"/>
    <n v="1420044814"/>
    <b v="0"/>
    <n v="32"/>
    <b v="1"/>
    <x v="40"/>
    <n v="101.375"/>
    <n v="126.71875"/>
    <x v="1"/>
    <x v="40"/>
    <x v="2938"/>
    <x v="2934"/>
  </r>
  <r>
    <n v="2939"/>
    <s v="Dreamgirls - Skyline got a Matching Grant!"/>
    <s v="Skyline Board Trustees have offered matching grants to help fund next season's production of Dreamgirls! Your donation will be doubled!"/>
    <x v="6"/>
    <x v="1960"/>
    <x v="0"/>
    <s v="US"/>
    <s v="USD"/>
    <n v="1409187600"/>
    <n v="1406316312"/>
    <b v="0"/>
    <n v="25"/>
    <b v="1"/>
    <x v="40"/>
    <n v="102.875"/>
    <n v="329.2"/>
    <x v="1"/>
    <x v="40"/>
    <x v="2939"/>
    <x v="2935"/>
  </r>
  <r>
    <n v="2940"/>
    <s v="ITAVA Players &quot;Little Shop of Horrors&quot;"/>
    <s v="We are asking for people to donate to our theater club, the ITAVA Players, a public high school club from Brooklyn, NY."/>
    <x v="30"/>
    <x v="615"/>
    <x v="0"/>
    <s v="US"/>
    <s v="USD"/>
    <n v="1421606018"/>
    <n v="1418150018"/>
    <b v="0"/>
    <n v="33"/>
    <b v="1"/>
    <x v="40"/>
    <n v="107.24000000000001"/>
    <n v="81.242424242424249"/>
    <x v="1"/>
    <x v="40"/>
    <x v="2940"/>
    <x v="2936"/>
  </r>
  <r>
    <n v="2941"/>
    <s v="Help Us Help Artists"/>
    <s v="Ovations wants to buy property to open a variety club to become the 1st minority owned club in Cincy, focusing on artists on the rise."/>
    <x v="31"/>
    <x v="116"/>
    <x v="2"/>
    <s v="US"/>
    <s v="USD"/>
    <n v="1425250955"/>
    <n v="1422658955"/>
    <b v="0"/>
    <n v="1"/>
    <b v="0"/>
    <x v="38"/>
    <n v="4.0000000000000001E-3"/>
    <n v="1"/>
    <x v="1"/>
    <x v="38"/>
    <x v="2941"/>
    <x v="2937"/>
  </r>
  <r>
    <n v="2942"/>
    <s v="Penmar Community Arts Society"/>
    <s v="YOUR community theatre:  provide a facility that is usable for presentation of movies, live music, live theatre and community events"/>
    <x v="61"/>
    <x v="1961"/>
    <x v="2"/>
    <s v="CA"/>
    <s v="CAD"/>
    <n v="1450297080"/>
    <n v="1448565459"/>
    <b v="0"/>
    <n v="202"/>
    <b v="0"/>
    <x v="38"/>
    <n v="20.424999999999997"/>
    <n v="202.22772277227722"/>
    <x v="1"/>
    <x v="38"/>
    <x v="2942"/>
    <x v="2938"/>
  </r>
  <r>
    <n v="2943"/>
    <s v="BlackSpace: Urban Performance Arts Collective"/>
    <s v="Building a Resource Network and Funding Capacity to support, empower and promote Afrocentric Arts in Metro Columbus"/>
    <x v="9"/>
    <x v="117"/>
    <x v="2"/>
    <s v="US"/>
    <s v="USD"/>
    <n v="1428894380"/>
    <n v="1426302380"/>
    <b v="0"/>
    <n v="0"/>
    <b v="0"/>
    <x v="38"/>
    <n v="0"/>
    <e v="#DIV/0!"/>
    <x v="1"/>
    <x v="38"/>
    <x v="2943"/>
    <x v="2939"/>
  </r>
  <r>
    <n v="2944"/>
    <s v="Guardian Theatre, Arts in Education Theatre"/>
    <s v="Our vision: build and operate a Theater Arts Center for south-central Washington state in Goldendale."/>
    <x v="3"/>
    <x v="173"/>
    <x v="2"/>
    <s v="US"/>
    <s v="USD"/>
    <n v="1433714198"/>
    <n v="1431122198"/>
    <b v="0"/>
    <n v="1"/>
    <b v="0"/>
    <x v="38"/>
    <n v="1"/>
    <n v="100"/>
    <x v="1"/>
    <x v="38"/>
    <x v="2944"/>
    <x v="2940"/>
  </r>
  <r>
    <n v="2945"/>
    <s v="A Midsummer Night's Pub"/>
    <s v="Where people that enjoy theater, or just something new can go to have fun and experience varying types of theater in Albuquerque."/>
    <x v="63"/>
    <x v="117"/>
    <x v="2"/>
    <s v="US"/>
    <s v="USD"/>
    <n v="1432437660"/>
    <n v="1429845660"/>
    <b v="0"/>
    <n v="0"/>
    <b v="0"/>
    <x v="38"/>
    <n v="0"/>
    <e v="#DIV/0!"/>
    <x v="1"/>
    <x v="38"/>
    <x v="2945"/>
    <x v="2941"/>
  </r>
  <r>
    <n v="2946"/>
    <s v="Create The Twisted Tree Theatre"/>
    <s v="I have set up a new theatre company, and am looking to raise funds to purchase a venue with a difference to a standard theatre."/>
    <x v="13"/>
    <x v="369"/>
    <x v="2"/>
    <s v="GB"/>
    <s v="GBP"/>
    <n v="1471265092"/>
    <n v="1468673092"/>
    <b v="0"/>
    <n v="2"/>
    <b v="0"/>
    <x v="38"/>
    <n v="0.1"/>
    <n v="1"/>
    <x v="1"/>
    <x v="38"/>
    <x v="2946"/>
    <x v="2942"/>
  </r>
  <r>
    <n v="2947"/>
    <s v="'The Float Lodge' - Duluth's First Premiere Float Center"/>
    <s v="Bringing Health, Wellness and Creative Empowerment to an active community in a whole new way... are you ready to 'FLOAT', Duluth?"/>
    <x v="31"/>
    <x v="1962"/>
    <x v="2"/>
    <s v="US"/>
    <s v="USD"/>
    <n v="1480007460"/>
    <n v="1475760567"/>
    <b v="0"/>
    <n v="13"/>
    <b v="0"/>
    <x v="38"/>
    <n v="4.2880000000000003"/>
    <n v="82.461538461538467"/>
    <x v="1"/>
    <x v="38"/>
    <x v="2947"/>
    <x v="2943"/>
  </r>
  <r>
    <n v="2948"/>
    <s v="Xenu's Space Opera"/>
    <s v="The Space Opera is an action packed reenactment of Xenu's story, a sacred teaching thats considered a secret of the Scientology church"/>
    <x v="69"/>
    <x v="363"/>
    <x v="2"/>
    <s v="US"/>
    <s v="USD"/>
    <n v="1433259293"/>
    <n v="1428075293"/>
    <b v="0"/>
    <n v="9"/>
    <b v="0"/>
    <x v="38"/>
    <n v="4.8000000000000004E-3"/>
    <n v="2.6666666666666665"/>
    <x v="1"/>
    <x v="38"/>
    <x v="2948"/>
    <x v="2944"/>
  </r>
  <r>
    <n v="2949"/>
    <s v="Spiritual Enlightenment Center - Help raise our vibrations!"/>
    <s v="This center will be open to any and all people regardless of their religion.   We will be offering art, music, empowerment, and more!"/>
    <x v="28"/>
    <x v="379"/>
    <x v="2"/>
    <s v="US"/>
    <s v="USD"/>
    <n v="1447965917"/>
    <n v="1445370317"/>
    <b v="0"/>
    <n v="2"/>
    <b v="0"/>
    <x v="38"/>
    <n v="2.5"/>
    <n v="12.5"/>
    <x v="1"/>
    <x v="38"/>
    <x v="2949"/>
    <x v="2945"/>
  </r>
  <r>
    <n v="2950"/>
    <s v="Tahoe Children's Museum with Exploratorium Inside"/>
    <s v="Help www.KidZoneMuseum.org grow to serve children 1-18 with science, engineering, arts and PLAY especially low-income families."/>
    <x v="380"/>
    <x v="117"/>
    <x v="2"/>
    <s v="US"/>
    <s v="USD"/>
    <n v="1453538752"/>
    <n v="1450946752"/>
    <b v="0"/>
    <n v="0"/>
    <b v="0"/>
    <x v="38"/>
    <n v="0"/>
    <e v="#DIV/0!"/>
    <x v="1"/>
    <x v="38"/>
    <x v="2950"/>
    <x v="2946"/>
  </r>
  <r>
    <n v="2951"/>
    <s v="Brentwood Theater Company needs a Rehearsal Space."/>
    <s v="A building w/office, rehearsal space and classrooms centered on performing arts._x000a_Brentwood Theater Company is a non-profit 501(c)(3)"/>
    <x v="63"/>
    <x v="1963"/>
    <x v="1"/>
    <s v="US"/>
    <s v="USD"/>
    <n v="1412536573"/>
    <n v="1408648573"/>
    <b v="0"/>
    <n v="58"/>
    <b v="0"/>
    <x v="38"/>
    <n v="2.1919999999999997"/>
    <n v="18.896551724137932"/>
    <x v="1"/>
    <x v="38"/>
    <x v="2951"/>
    <x v="2947"/>
  </r>
  <r>
    <n v="2952"/>
    <s v="Let's Build MOUNTAIN HAVEN, a Community Events Campus (Canceled)"/>
    <s v="Mountain Haven transforms a former disused Mt Laguna Church into space for celebrations, events, learning, conferences, retreats &amp; more"/>
    <x v="22"/>
    <x v="1964"/>
    <x v="1"/>
    <s v="US"/>
    <s v="USD"/>
    <n v="1476676800"/>
    <n v="1473957239"/>
    <b v="0"/>
    <n v="8"/>
    <b v="0"/>
    <x v="38"/>
    <n v="8.0250000000000004"/>
    <n v="200.625"/>
    <x v="1"/>
    <x v="38"/>
    <x v="2952"/>
    <x v="2948"/>
  </r>
  <r>
    <n v="2953"/>
    <s v="Pueblo Underground Theater (Canceled)"/>
    <s v="I want to purchase the former Bread Of Life Church and convert it into a multipurpose theater space for local talent."/>
    <x v="307"/>
    <x v="898"/>
    <x v="1"/>
    <s v="US"/>
    <s v="USD"/>
    <n v="1444330821"/>
    <n v="1441738821"/>
    <b v="0"/>
    <n v="3"/>
    <b v="0"/>
    <x v="38"/>
    <n v="0.15125"/>
    <n v="201.66666666666666"/>
    <x v="1"/>
    <x v="38"/>
    <x v="2953"/>
    <x v="2949"/>
  </r>
  <r>
    <n v="2954"/>
    <s v="ONGO CENTRE | An Incubator Creative Space to self-funds (Canceled)"/>
    <s v="Independent film theater, studio and tech lab with storefront, open space for creative people to grow their dream into a profit."/>
    <x v="36"/>
    <x v="117"/>
    <x v="1"/>
    <s v="US"/>
    <s v="USD"/>
    <n v="1489669203"/>
    <n v="1487944803"/>
    <b v="0"/>
    <n v="0"/>
    <b v="0"/>
    <x v="38"/>
    <n v="0"/>
    <e v="#DIV/0!"/>
    <x v="1"/>
    <x v="38"/>
    <x v="2954"/>
    <x v="2950"/>
  </r>
  <r>
    <n v="2955"/>
    <s v="A Stage for Stage Door Theater Company (Canceled)"/>
    <s v="Stage Door Theater needs a stage for its current and future productions. Can you help?"/>
    <x v="38"/>
    <x v="526"/>
    <x v="1"/>
    <s v="US"/>
    <s v="USD"/>
    <n v="1434476849"/>
    <n v="1431884849"/>
    <b v="0"/>
    <n v="11"/>
    <b v="0"/>
    <x v="38"/>
    <n v="59.583333333333336"/>
    <n v="65"/>
    <x v="1"/>
    <x v="38"/>
    <x v="2955"/>
    <x v="2951"/>
  </r>
  <r>
    <n v="2956"/>
    <s v="A Happy Home for Hagan's House of Horrors (Canceled)"/>
    <s v="Family-owned and community-operated haunted Halloween attraction in Bladensburg, OH, needs your help to grow bigger!"/>
    <x v="278"/>
    <x v="1965"/>
    <x v="1"/>
    <s v="US"/>
    <s v="USD"/>
    <n v="1462402850"/>
    <n v="1459810850"/>
    <b v="0"/>
    <n v="20"/>
    <b v="0"/>
    <x v="38"/>
    <n v="16.734177215189874"/>
    <n v="66.099999999999994"/>
    <x v="1"/>
    <x v="38"/>
    <x v="2956"/>
    <x v="2952"/>
  </r>
  <r>
    <n v="2957"/>
    <s v="BAMA Theatre Headset Campaign (Canceled)"/>
    <s v="Theatre in Tuscaloosa, AL built in the 1930s.  The headsets seem about that old. They are almost unusable."/>
    <x v="36"/>
    <x v="668"/>
    <x v="1"/>
    <s v="US"/>
    <s v="USD"/>
    <n v="1427498172"/>
    <n v="1422317772"/>
    <b v="0"/>
    <n v="3"/>
    <b v="0"/>
    <x v="38"/>
    <n v="1.8666666666666669"/>
    <n v="93.333333333333329"/>
    <x v="1"/>
    <x v="38"/>
    <x v="2957"/>
    <x v="2953"/>
  </r>
  <r>
    <n v="2958"/>
    <s v="Uprising Theater (Canceled)"/>
    <s v="Chicago Based Theater Company and Venue Dedicated to Social Justice and Mainstreaming the Palestinian Narrative"/>
    <x v="58"/>
    <x v="117"/>
    <x v="1"/>
    <s v="US"/>
    <s v="USD"/>
    <n v="1462729317"/>
    <n v="1457548917"/>
    <b v="0"/>
    <n v="0"/>
    <b v="0"/>
    <x v="38"/>
    <n v="0"/>
    <e v="#DIV/0!"/>
    <x v="1"/>
    <x v="38"/>
    <x v="2958"/>
    <x v="2954"/>
  </r>
  <r>
    <n v="2959"/>
    <s v="The Bath Theatre Bus (Canceled)"/>
    <s v="A magical, unique, theatre bus which aims to inspire the creative communities around Bath and create unique performance opportunities."/>
    <x v="3"/>
    <x v="117"/>
    <x v="1"/>
    <s v="GB"/>
    <s v="GBP"/>
    <n v="1465258325"/>
    <n v="1462666325"/>
    <b v="0"/>
    <n v="0"/>
    <b v="0"/>
    <x v="38"/>
    <n v="0"/>
    <e v="#DIV/0!"/>
    <x v="1"/>
    <x v="38"/>
    <x v="2959"/>
    <x v="2955"/>
  </r>
  <r>
    <n v="2960"/>
    <s v="Lynnewood Hall Restoration (Canceled)"/>
    <s v="Built in the late 1800's, this 70K sq. feet estate has fallen into disrepair.  Seeking to buy and convert to useful space"/>
    <x v="381"/>
    <x v="117"/>
    <x v="1"/>
    <s v="US"/>
    <s v="USD"/>
    <n v="1410459023"/>
    <n v="1407867023"/>
    <b v="0"/>
    <n v="0"/>
    <b v="0"/>
    <x v="38"/>
    <n v="0"/>
    <e v="#DIV/0!"/>
    <x v="1"/>
    <x v="38"/>
    <x v="2960"/>
    <x v="2956"/>
  </r>
  <r>
    <n v="2961"/>
    <s v="Shakespeare in the Park! A Comedy of Errors"/>
    <s v="Teens in Take Note Troupe put on Shakespeare in the Park annually. Keep relevant, family-friendly Shakespeare in the community!"/>
    <x v="10"/>
    <x v="1966"/>
    <x v="0"/>
    <s v="US"/>
    <s v="USD"/>
    <n v="1427342400"/>
    <n v="1424927159"/>
    <b v="0"/>
    <n v="108"/>
    <b v="1"/>
    <x v="6"/>
    <n v="109.62"/>
    <n v="50.75"/>
    <x v="1"/>
    <x v="6"/>
    <x v="2961"/>
    <x v="2957"/>
  </r>
  <r>
    <n v="2962"/>
    <s v="Grassroots Shakespeare Company â€¢ Arizona"/>
    <s v="A pop-up outdoor theatre company bringing accessible Shakespeare to parks and other locations in the greater Phoenix area!"/>
    <x v="28"/>
    <x v="1967"/>
    <x v="0"/>
    <s v="US"/>
    <s v="USD"/>
    <n v="1425193140"/>
    <n v="1422769906"/>
    <b v="0"/>
    <n v="20"/>
    <b v="1"/>
    <x v="6"/>
    <n v="121.8"/>
    <n v="60.9"/>
    <x v="1"/>
    <x v="6"/>
    <x v="2962"/>
    <x v="2958"/>
  </r>
  <r>
    <n v="2963"/>
    <s v="One Funny Mother: I'm Not Crazy!!"/>
    <s v="A hilarious comedy show about motherhood...through stories, videos and stand-up you'll realize YOUâ€™RE NOT CRAZY, motherhood is!"/>
    <x v="3"/>
    <x v="1968"/>
    <x v="0"/>
    <s v="US"/>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x v="10"/>
    <x v="1969"/>
    <x v="0"/>
    <s v="US"/>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x v="15"/>
    <x v="1970"/>
    <x v="0"/>
    <s v="US"/>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x v="3"/>
    <x v="1971"/>
    <x v="0"/>
    <s v="US"/>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x v="10"/>
    <x v="1972"/>
    <x v="0"/>
    <s v="US"/>
    <s v="USD"/>
    <n v="1425872692"/>
    <n v="1423284292"/>
    <b v="0"/>
    <n v="71"/>
    <b v="1"/>
    <x v="6"/>
    <n v="113.92"/>
    <n v="80.225352112676063"/>
    <x v="1"/>
    <x v="6"/>
    <x v="2967"/>
    <x v="2963"/>
  </r>
  <r>
    <n v="2968"/>
    <s v="The Curse of the Babywoman @ FringeNYC"/>
    <s v="The Curse of the Babywoman is real â€” and it is coming to FringeNYC this August."/>
    <x v="8"/>
    <x v="1973"/>
    <x v="0"/>
    <s v="US"/>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x v="28"/>
    <x v="897"/>
    <x v="0"/>
    <s v="CA"/>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x v="12"/>
    <x v="834"/>
    <x v="0"/>
    <s v="US"/>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x v="50"/>
    <x v="1974"/>
    <x v="0"/>
    <s v="US"/>
    <s v="USD"/>
    <n v="1409500078"/>
    <n v="1406908078"/>
    <b v="0"/>
    <n v="43"/>
    <b v="1"/>
    <x v="6"/>
    <n v="100.15624999999999"/>
    <n v="74.534883720930239"/>
    <x v="1"/>
    <x v="6"/>
    <x v="2971"/>
    <x v="2967"/>
  </r>
  <r>
    <n v="2972"/>
    <s v="A Bad Plan"/>
    <s v="A group of artists. A mythical art piece. A harrowing quest. And some margaritas."/>
    <x v="13"/>
    <x v="1975"/>
    <x v="0"/>
    <s v="US"/>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x v="10"/>
    <x v="1976"/>
    <x v="0"/>
    <s v="US"/>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x v="10"/>
    <x v="1977"/>
    <x v="0"/>
    <s v="US"/>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x v="6"/>
    <x v="1978"/>
    <x v="0"/>
    <s v="US"/>
    <s v="USD"/>
    <n v="1417057200"/>
    <n v="1414599886"/>
    <b v="0"/>
    <n v="113"/>
    <b v="1"/>
    <x v="6"/>
    <n v="100.125"/>
    <n v="70.884955752212392"/>
    <x v="1"/>
    <x v="6"/>
    <x v="2975"/>
    <x v="2971"/>
  </r>
  <r>
    <n v="2976"/>
    <s v="Pizza Delique"/>
    <s v="A play that addresses an important social issue, brought to light by members of the UoM Drama Society."/>
    <x v="159"/>
    <x v="678"/>
    <x v="0"/>
    <s v="GB"/>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x v="9"/>
    <x v="767"/>
    <x v="0"/>
    <s v="US"/>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x v="47"/>
    <x v="1979"/>
    <x v="0"/>
    <s v="US"/>
    <s v="USD"/>
    <n v="1413784740"/>
    <n v="1412954547"/>
    <b v="0"/>
    <n v="16"/>
    <b v="1"/>
    <x v="6"/>
    <n v="129.46666666666667"/>
    <n v="60.6875"/>
    <x v="1"/>
    <x v="6"/>
    <x v="2978"/>
    <x v="2974"/>
  </r>
  <r>
    <n v="2979"/>
    <s v="'ART'"/>
    <s v="Dear Stone returns with Yasmina Reza's 'ART', a compelling, clever exploration of friendship under duress. Thanks for watching!"/>
    <x v="10"/>
    <x v="1896"/>
    <x v="0"/>
    <s v="US"/>
    <s v="USD"/>
    <n v="1420524000"/>
    <n v="1419104823"/>
    <b v="0"/>
    <n v="46"/>
    <b v="1"/>
    <x v="6"/>
    <n v="101.4"/>
    <n v="110.21739130434783"/>
    <x v="1"/>
    <x v="6"/>
    <x v="2979"/>
    <x v="2975"/>
  </r>
  <r>
    <n v="2980"/>
    <s v="INDEPENDENCE NYC"/>
    <s v="1 director, 4 actors, and a whole lotta determination. Help us bring this brilliant story to the heart of NYC!"/>
    <x v="9"/>
    <x v="1980"/>
    <x v="0"/>
    <s v="US"/>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x v="23"/>
    <x v="1981"/>
    <x v="0"/>
    <s v="IE"/>
    <s v="EUR"/>
    <n v="1443014756"/>
    <n v="1439126756"/>
    <b v="1"/>
    <n v="97"/>
    <b v="1"/>
    <x v="38"/>
    <n v="128.92500000000001"/>
    <n v="53.164948453608247"/>
    <x v="1"/>
    <x v="38"/>
    <x v="2981"/>
    <x v="2977"/>
  </r>
  <r>
    <n v="2982"/>
    <s v="Railway Playhouse: Setting up a community arts space"/>
    <s v="Renovating this historical landmark, into an arts venue and theatre space for the community."/>
    <x v="10"/>
    <x v="1982"/>
    <x v="0"/>
    <s v="GB"/>
    <s v="GBP"/>
    <n v="1455208143"/>
    <n v="1452616143"/>
    <b v="1"/>
    <n v="59"/>
    <b v="1"/>
    <x v="38"/>
    <n v="102.06"/>
    <n v="86.491525423728817"/>
    <x v="1"/>
    <x v="38"/>
    <x v="2982"/>
    <x v="2978"/>
  </r>
  <r>
    <n v="2983"/>
    <s v="Build the House of Dad's!"/>
    <s v="Dad's Garage Theatre Company needs your help buying our new, forever home by hitting our $150,000 STRETCH GOAL!"/>
    <x v="382"/>
    <x v="1983"/>
    <x v="0"/>
    <s v="US"/>
    <s v="USD"/>
    <n v="1415722236"/>
    <n v="1410534636"/>
    <b v="1"/>
    <n v="1095"/>
    <b v="1"/>
    <x v="38"/>
    <n v="146.53957758620692"/>
    <n v="155.23827397260274"/>
    <x v="1"/>
    <x v="38"/>
    <x v="2983"/>
    <x v="2979"/>
  </r>
  <r>
    <n v="2984"/>
    <s v="BABA YAGA: A Traveling Performing Arts Wagon"/>
    <s v="A traveling wooden wagon that transforms into a theatrical playing space presenting FREE original performance while building community!"/>
    <x v="31"/>
    <x v="1984"/>
    <x v="0"/>
    <s v="US"/>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x v="3"/>
    <x v="297"/>
    <x v="0"/>
    <s v="NZ"/>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x v="262"/>
    <x v="1985"/>
    <x v="0"/>
    <s v="GB"/>
    <s v="GBP"/>
    <n v="1462100406"/>
    <n v="1456920006"/>
    <b v="0"/>
    <n v="56"/>
    <b v="1"/>
    <x v="38"/>
    <n v="105.5"/>
    <n v="45.214285714285715"/>
    <x v="1"/>
    <x v="38"/>
    <x v="2986"/>
    <x v="2982"/>
  </r>
  <r>
    <n v="2987"/>
    <s v="Curious Comedy's Remodel &amp; Technical Equipment Upgrade"/>
    <s v="Help Curious Comedy evolve into an independent comedy theater with a complete professional digital production studio built right in."/>
    <x v="31"/>
    <x v="1986"/>
    <x v="0"/>
    <s v="US"/>
    <s v="USD"/>
    <n v="1476316800"/>
    <n v="1473837751"/>
    <b v="0"/>
    <n v="265"/>
    <b v="1"/>
    <x v="38"/>
    <n v="110.4008"/>
    <n v="104.15169811320754"/>
    <x v="1"/>
    <x v="38"/>
    <x v="2987"/>
    <x v="2983"/>
  </r>
  <r>
    <n v="2988"/>
    <s v="Curtain up at the Shoebox Theatre!"/>
    <s v="Since October 2015 the Shoebox Theatre has become a hub of creativity - The next step in our journey is to hang stage curtains!"/>
    <x v="28"/>
    <x v="325"/>
    <x v="0"/>
    <s v="GB"/>
    <s v="GBP"/>
    <n v="1466412081"/>
    <n v="1463820081"/>
    <b v="0"/>
    <n v="28"/>
    <b v="1"/>
    <x v="38"/>
    <n v="100"/>
    <n v="35.714285714285715"/>
    <x v="1"/>
    <x v="38"/>
    <x v="2988"/>
    <x v="2984"/>
  </r>
  <r>
    <n v="2989"/>
    <s v="Let's Light Up The Gem!"/>
    <s v="Bring the movies back to Bethel, Maine."/>
    <x v="22"/>
    <x v="1987"/>
    <x v="0"/>
    <s v="US"/>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x v="3"/>
    <x v="1117"/>
    <x v="0"/>
    <s v="US"/>
    <s v="USD"/>
    <n v="1452174420"/>
    <n v="1449150420"/>
    <b v="0"/>
    <n v="27"/>
    <b v="1"/>
    <x v="38"/>
    <n v="100"/>
    <n v="370.37037037037038"/>
    <x v="1"/>
    <x v="38"/>
    <x v="2990"/>
    <x v="2986"/>
  </r>
  <r>
    <n v="2991"/>
    <s v="gimmeLIVE @ 9 Wallis"/>
    <s v="A new intimate listening room with tables &amp; theatre seating where artist &amp; fans connect through music, comedy &amp; performing arts."/>
    <x v="0"/>
    <x v="1988"/>
    <x v="0"/>
    <s v="US"/>
    <s v="USD"/>
    <n v="1485547530"/>
    <n v="1483646730"/>
    <b v="0"/>
    <n v="93"/>
    <b v="1"/>
    <x v="38"/>
    <n v="103.29411764705883"/>
    <n v="94.408602150537632"/>
    <x v="1"/>
    <x v="38"/>
    <x v="2991"/>
    <x v="2987"/>
  </r>
  <r>
    <n v="2992"/>
    <s v="Th'underGrounds"/>
    <s v="Creating a non-profit CAFE &amp; VILLAGE COMMONS in SE Portland, in service to Neighbors, Kids, Artists &amp; the Underserved"/>
    <x v="9"/>
    <x v="1989"/>
    <x v="0"/>
    <s v="US"/>
    <s v="USD"/>
    <n v="1476037510"/>
    <n v="1473445510"/>
    <b v="0"/>
    <n v="64"/>
    <b v="1"/>
    <x v="38"/>
    <n v="104.5"/>
    <n v="48.984375"/>
    <x v="1"/>
    <x v="38"/>
    <x v="2992"/>
    <x v="2988"/>
  </r>
  <r>
    <n v="2993"/>
    <s v="TRUE WEST: Think, Dog! Productions"/>
    <s v="Help us build the Kitchen from Hell!"/>
    <x v="28"/>
    <x v="1141"/>
    <x v="0"/>
    <s v="US"/>
    <s v="USD"/>
    <n v="1455998867"/>
    <n v="1453406867"/>
    <b v="0"/>
    <n v="22"/>
    <b v="1"/>
    <x v="38"/>
    <n v="100.29999999999998"/>
    <n v="45.590909090909093"/>
    <x v="1"/>
    <x v="38"/>
    <x v="2993"/>
    <x v="2989"/>
  </r>
  <r>
    <n v="2994"/>
    <s v="St. Michael Boat Parties - Halloween and Beyond!"/>
    <s v="Help the hosts of the infamous St. Michael sustain and create epic boat parties through Halloween and into 2015"/>
    <x v="43"/>
    <x v="1990"/>
    <x v="0"/>
    <s v="GB"/>
    <s v="GBP"/>
    <n v="1412335772"/>
    <n v="1409743772"/>
    <b v="0"/>
    <n v="59"/>
    <b v="1"/>
    <x v="38"/>
    <n v="457.74666666666673"/>
    <n v="23.275254237288134"/>
    <x v="1"/>
    <x v="38"/>
    <x v="2994"/>
    <x v="2990"/>
  </r>
  <r>
    <n v="2995"/>
    <s v="Help Austin's Blue Starlite Drive-in MOVE + ADD 35MM"/>
    <s v="Keeping the drive-in culture alive for 6 years, we now ask for your help so we can CREATE A NEW HOME and save 35MM movies!"/>
    <x v="36"/>
    <x v="1991"/>
    <x v="0"/>
    <s v="US"/>
    <s v="USD"/>
    <n v="1484841471"/>
    <n v="1482249471"/>
    <b v="0"/>
    <n v="249"/>
    <b v="1"/>
    <x v="38"/>
    <n v="104.96000000000001"/>
    <n v="63.2289156626506"/>
    <x v="1"/>
    <x v="38"/>
    <x v="2995"/>
    <x v="2991"/>
  </r>
  <r>
    <n v="2996"/>
    <s v="Sea Tea Improv's Comedy Theater in Hartford, CT"/>
    <s v="A permanent home for comedy in Connecticut in the heart of downtown Hartford."/>
    <x v="19"/>
    <x v="1992"/>
    <x v="0"/>
    <s v="US"/>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x v="3"/>
    <x v="1993"/>
    <x v="0"/>
    <s v="US"/>
    <s v="USD"/>
    <n v="1488171540"/>
    <n v="1486661793"/>
    <b v="0"/>
    <n v="115"/>
    <b v="1"/>
    <x v="38"/>
    <n v="103.73000000000002"/>
    <n v="90.2"/>
    <x v="1"/>
    <x v="38"/>
    <x v="2997"/>
    <x v="2993"/>
  </r>
  <r>
    <n v="2998"/>
    <s v="A bigger, better home for the New Orleans comedy scene"/>
    <s v="The New Movement works tirelessly to put Nola on the comedy map. This project will upgrade our theater and production facilities."/>
    <x v="63"/>
    <x v="1994"/>
    <x v="0"/>
    <s v="US"/>
    <s v="USD"/>
    <n v="1402892700"/>
    <n v="1400474329"/>
    <b v="0"/>
    <n v="433"/>
    <b v="1"/>
    <x v="38"/>
    <n v="103.029"/>
    <n v="118.97113163972287"/>
    <x v="1"/>
    <x v="38"/>
    <x v="2998"/>
    <x v="2994"/>
  </r>
  <r>
    <n v="2999"/>
    <s v="RAT Fund-Riser"/>
    <s v="Restless Artists' Theatre is building risers and installing better lighting for our patrons.  We need to purchase raw materials."/>
    <x v="383"/>
    <x v="1964"/>
    <x v="0"/>
    <s v="US"/>
    <s v="USD"/>
    <n v="1488333600"/>
    <n v="1487094360"/>
    <b v="0"/>
    <n v="20"/>
    <b v="1"/>
    <x v="38"/>
    <n v="118.88888888888889"/>
    <n v="80.25"/>
    <x v="1"/>
    <x v="38"/>
    <x v="2999"/>
    <x v="807"/>
  </r>
  <r>
    <n v="3000"/>
    <s v="Voices From The Future"/>
    <s v="A benefit show featuring musicians, dancers &amp; poets all under age 30 to raise money in support of LGBTQ rights and programs."/>
    <x v="2"/>
    <x v="83"/>
    <x v="0"/>
    <s v="US"/>
    <s v="USD"/>
    <n v="1485885600"/>
    <n v="1484682670"/>
    <b v="0"/>
    <n v="8"/>
    <b v="1"/>
    <x v="38"/>
    <n v="100"/>
    <n v="62.5"/>
    <x v="1"/>
    <x v="38"/>
    <x v="3000"/>
    <x v="2995"/>
  </r>
  <r>
    <n v="3001"/>
    <s v="New Comedy Venue and Training Facility"/>
    <s v="Get Scene Studios and Highwire Comedy Co. creating an amazing training facility and theater for Atlanta comedy and film talent!"/>
    <x v="384"/>
    <x v="1995"/>
    <x v="0"/>
    <s v="US"/>
    <s v="USD"/>
    <n v="1468445382"/>
    <n v="1465853382"/>
    <b v="0"/>
    <n v="175"/>
    <b v="1"/>
    <x v="38"/>
    <n v="318.69988910451895"/>
    <n v="131.37719999999999"/>
    <x v="1"/>
    <x v="38"/>
    <x v="3001"/>
    <x v="2996"/>
  </r>
  <r>
    <n v="3002"/>
    <s v="Help Fund the &quot;Back Room&quot; Arts Space at Jimmy's No 43!"/>
    <s v="Make the workshop/ small stage space at Jimmy's No 43 even better than before!"/>
    <x v="39"/>
    <x v="1996"/>
    <x v="0"/>
    <s v="US"/>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x v="9"/>
    <x v="1891"/>
    <x v="0"/>
    <s v="US"/>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x v="79"/>
    <x v="1997"/>
    <x v="0"/>
    <s v="US"/>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x v="385"/>
    <x v="1998"/>
    <x v="0"/>
    <s v="US"/>
    <s v="USD"/>
    <n v="1412611905"/>
    <n v="1410019905"/>
    <b v="0"/>
    <n v="118"/>
    <b v="1"/>
    <x v="38"/>
    <n v="120.49622641509434"/>
    <n v="108.24237288135593"/>
    <x v="1"/>
    <x v="38"/>
    <x v="3005"/>
    <x v="3000"/>
  </r>
  <r>
    <n v="3006"/>
    <s v="ONTARIO STREET THEATRE in Port Hope."/>
    <s v="We're an affordable theatre and rental space that can be molded into anything by anyone."/>
    <x v="6"/>
    <x v="1999"/>
    <x v="0"/>
    <s v="CA"/>
    <s v="CAD"/>
    <n v="1418580591"/>
    <n v="1415988591"/>
    <b v="0"/>
    <n v="97"/>
    <b v="1"/>
    <x v="38"/>
    <n v="107.74999999999999"/>
    <n v="88.865979381443296"/>
    <x v="1"/>
    <x v="38"/>
    <x v="3006"/>
    <x v="3001"/>
  </r>
  <r>
    <n v="3007"/>
    <s v="Bethlem"/>
    <s v="Consuite for 2015 CoreCon.  An adventure into insanity."/>
    <x v="20"/>
    <x v="1144"/>
    <x v="0"/>
    <s v="US"/>
    <s v="USD"/>
    <n v="1429938683"/>
    <n v="1428124283"/>
    <b v="0"/>
    <n v="20"/>
    <b v="1"/>
    <x v="38"/>
    <n v="180"/>
    <n v="54"/>
    <x v="1"/>
    <x v="38"/>
    <x v="3007"/>
    <x v="3002"/>
  </r>
  <r>
    <n v="3008"/>
    <s v="Baby It's Cold Outside: Silver Spring Stage HVAC Fund!"/>
    <s v="Help fund Silver Spring Stage's HVAC costs for the upcoming year! Don't leave us out in the cold (pun intended)!"/>
    <x v="9"/>
    <x v="1891"/>
    <x v="0"/>
    <s v="US"/>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x v="31"/>
    <x v="2000"/>
    <x v="0"/>
    <s v="US"/>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x v="15"/>
    <x v="23"/>
    <x v="0"/>
    <s v="US"/>
    <s v="USD"/>
    <n v="1424548719"/>
    <n v="1419364719"/>
    <b v="0"/>
    <n v="15"/>
    <b v="1"/>
    <x v="38"/>
    <n v="158"/>
    <n v="158"/>
    <x v="1"/>
    <x v="38"/>
    <x v="3010"/>
    <x v="3005"/>
  </r>
  <r>
    <n v="3011"/>
    <s v="Katharsis Teatro en Navidad"/>
    <s v="Necesitamos tu ayuda para poder llevar la magia del teatro universitario al Teatro Lagrada de Madrid el 23 de diciembre :)"/>
    <x v="43"/>
    <x v="2001"/>
    <x v="0"/>
    <s v="ES"/>
    <s v="EUR"/>
    <n v="1450911540"/>
    <n v="1448536516"/>
    <b v="0"/>
    <n v="25"/>
    <b v="1"/>
    <x v="38"/>
    <n v="123.66666666666666"/>
    <n v="14.84"/>
    <x v="1"/>
    <x v="38"/>
    <x v="3011"/>
    <x v="3006"/>
  </r>
  <r>
    <n v="3012"/>
    <s v="Up-lifting Up-Fit!"/>
    <s v="Spring Theatre has recently found a new home in the heart of Winston Salem. We need your help for an up-lifting up-fit!"/>
    <x v="23"/>
    <x v="2002"/>
    <x v="0"/>
    <s v="US"/>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x v="3"/>
    <x v="2003"/>
    <x v="0"/>
    <s v="US"/>
    <s v="USD"/>
    <n v="1434917049"/>
    <n v="1432325049"/>
    <b v="0"/>
    <n v="107"/>
    <b v="1"/>
    <x v="38"/>
    <n v="156.96"/>
    <n v="146.69158878504672"/>
    <x v="1"/>
    <x v="38"/>
    <x v="3013"/>
    <x v="3008"/>
  </r>
  <r>
    <n v="3014"/>
    <s v="The North Pole at the Fair - A Christmas Paradise for kids."/>
    <s v="Help build an immersion experience for kids to have fun with Santa and make their Christmas season shine just a little bit brighter."/>
    <x v="31"/>
    <x v="2004"/>
    <x v="0"/>
    <s v="US"/>
    <s v="USD"/>
    <n v="1415163600"/>
    <n v="1412737080"/>
    <b v="0"/>
    <n v="557"/>
    <b v="1"/>
    <x v="38"/>
    <n v="113.104"/>
    <n v="50.764811490125673"/>
    <x v="1"/>
    <x v="38"/>
    <x v="3014"/>
    <x v="3009"/>
  </r>
  <r>
    <n v="3015"/>
    <s v="A Sign for 34 West"/>
    <s v="We're turning an old yogurt shop into a live theater in downtown Charleston.   Please help us hang our sign!"/>
    <x v="104"/>
    <x v="2005"/>
    <x v="0"/>
    <s v="US"/>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x v="0"/>
    <x v="2006"/>
    <x v="0"/>
    <s v="US"/>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x v="29"/>
    <x v="2007"/>
    <x v="0"/>
    <s v="US"/>
    <s v="USD"/>
    <n v="1408566243"/>
    <n v="1405974243"/>
    <b v="0"/>
    <n v="159"/>
    <b v="1"/>
    <x v="38"/>
    <n v="105.84090909090908"/>
    <n v="146.44654088050314"/>
    <x v="1"/>
    <x v="38"/>
    <x v="3017"/>
    <x v="3012"/>
  </r>
  <r>
    <n v="3018"/>
    <s v="Why Theatre"/>
    <s v="Le projet vise la crÃ©ation dâ€™un lieu de rÃ©sidence, recherche et formation dÃ©diÃ© Ã  l'art vivant, l'image et la narration."/>
    <x v="285"/>
    <x v="2008"/>
    <x v="0"/>
    <s v="FR"/>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x v="36"/>
    <x v="2009"/>
    <x v="0"/>
    <s v="US"/>
    <s v="USD"/>
    <n v="1401159600"/>
    <n v="1398801620"/>
    <b v="0"/>
    <n v="226"/>
    <b v="1"/>
    <x v="38"/>
    <n v="121.23333333333332"/>
    <n v="80.464601769911511"/>
    <x v="1"/>
    <x v="38"/>
    <x v="3019"/>
    <x v="3014"/>
  </r>
  <r>
    <n v="3020"/>
    <s v="Prime Stage Theater Studio Upgrades!"/>
    <s v="Any donation--big or small--will help us upgrade our studio/rehearsal space into a black box theater and offer even more programs."/>
    <x v="39"/>
    <x v="2010"/>
    <x v="0"/>
    <s v="US"/>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x v="37"/>
    <x v="2011"/>
    <x v="0"/>
    <s v="US"/>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x v="3"/>
    <x v="2012"/>
    <x v="0"/>
    <s v="US"/>
    <s v="USD"/>
    <n v="1472338409"/>
    <n v="1468450409"/>
    <b v="0"/>
    <n v="62"/>
    <b v="1"/>
    <x v="38"/>
    <n v="100.88"/>
    <n v="162.70967741935485"/>
    <x v="1"/>
    <x v="38"/>
    <x v="3022"/>
    <x v="3017"/>
  </r>
  <r>
    <n v="3023"/>
    <s v="The Night Watch"/>
    <s v="Antonia Goddard Productions in association with Jethro Compton Productions presents THE NIGHT WATCH, an exciting new historical drama."/>
    <x v="176"/>
    <x v="2013"/>
    <x v="0"/>
    <s v="GB"/>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x v="10"/>
    <x v="2014"/>
    <x v="0"/>
    <s v="US"/>
    <s v="USD"/>
    <n v="1349567475"/>
    <n v="1346975475"/>
    <b v="0"/>
    <n v="182"/>
    <b v="1"/>
    <x v="38"/>
    <n v="246.42"/>
    <n v="67.697802197802204"/>
    <x v="1"/>
    <x v="38"/>
    <x v="3024"/>
    <x v="3019"/>
  </r>
  <r>
    <n v="3025"/>
    <s v="The Other Room â€“ Cardiffâ€™s First Pub Theatre"/>
    <s v="Be part of building Cardiff's first pub theatre, located right in the city centre. Launching January 2015."/>
    <x v="30"/>
    <x v="2015"/>
    <x v="0"/>
    <s v="GB"/>
    <s v="GBP"/>
    <n v="1401465600"/>
    <n v="1399032813"/>
    <b v="0"/>
    <n v="145"/>
    <b v="1"/>
    <x v="38"/>
    <n v="302.2"/>
    <n v="52.103448275862071"/>
    <x v="1"/>
    <x v="38"/>
    <x v="3025"/>
    <x v="3020"/>
  </r>
  <r>
    <n v="3026"/>
    <s v="The Bohemian Balcony - A Creative Space For All"/>
    <s v="The Bohemian Balcony is a innovate multi-arts venue created by the people for the community. A platform for our arts to grow and shine."/>
    <x v="42"/>
    <x v="2016"/>
    <x v="0"/>
    <s v="GB"/>
    <s v="GBP"/>
    <n v="1488538892"/>
    <n v="1487329292"/>
    <b v="0"/>
    <n v="25"/>
    <b v="1"/>
    <x v="38"/>
    <n v="143.33333333333334"/>
    <n v="51.6"/>
    <x v="1"/>
    <x v="38"/>
    <x v="3026"/>
    <x v="3021"/>
  </r>
  <r>
    <n v="3027"/>
    <s v="Help ReNew the Rainbow Stage (&amp; office) for Future Stars"/>
    <s v="Wavy says let's LIGHT UP THE RAINBOW STAGE and as our stretch reward we'll throw all of us a PARTY!"/>
    <x v="79"/>
    <x v="2017"/>
    <x v="0"/>
    <s v="US"/>
    <s v="USD"/>
    <n v="1426866851"/>
    <n v="1424278451"/>
    <b v="0"/>
    <n v="320"/>
    <b v="1"/>
    <x v="38"/>
    <n v="131.44"/>
    <n v="164.3"/>
    <x v="1"/>
    <x v="38"/>
    <x v="3027"/>
    <x v="3022"/>
  </r>
  <r>
    <n v="3028"/>
    <s v="A Home for Vegas Theatre Hub"/>
    <s v="We have a space! Help us fill it with a stage, chairs, gear and audiences' laughter!"/>
    <x v="10"/>
    <x v="2018"/>
    <x v="0"/>
    <s v="US"/>
    <s v="USD"/>
    <n v="1471242025"/>
    <n v="1468650025"/>
    <b v="0"/>
    <n v="99"/>
    <b v="1"/>
    <x v="38"/>
    <n v="168.01999999999998"/>
    <n v="84.858585858585855"/>
    <x v="1"/>
    <x v="38"/>
    <x v="3028"/>
    <x v="3023"/>
  </r>
  <r>
    <n v="3029"/>
    <s v="Ground Floor Theatre"/>
    <s v="We're building a new theatre venue in Austin! Austin is growing, but we are losing space for artists- help us keep local theatre alive!"/>
    <x v="11"/>
    <x v="2019"/>
    <x v="0"/>
    <s v="US"/>
    <s v="USD"/>
    <n v="1416285300"/>
    <n v="1413824447"/>
    <b v="0"/>
    <n v="348"/>
    <b v="1"/>
    <x v="38"/>
    <n v="109.67666666666666"/>
    <n v="94.548850574712645"/>
    <x v="1"/>
    <x v="38"/>
    <x v="3029"/>
    <x v="3024"/>
  </r>
  <r>
    <n v="3030"/>
    <s v="Guilford Center Stage Lights Up"/>
    <s v="Guilford Center Stage is a new project bringing theater to our 1896 Grange; we need to purchase simple theater lighting for our stage."/>
    <x v="257"/>
    <x v="122"/>
    <x v="0"/>
    <s v="US"/>
    <s v="USD"/>
    <n v="1442426171"/>
    <n v="1439834171"/>
    <b v="0"/>
    <n v="41"/>
    <b v="1"/>
    <x v="38"/>
    <n v="106.6857142857143"/>
    <n v="45.536585365853661"/>
    <x v="1"/>
    <x v="38"/>
    <x v="3030"/>
    <x v="3025"/>
  </r>
  <r>
    <n v="3031"/>
    <s v="Blue Thyme Nights"/>
    <s v="Blue Thyme Nights is the production of Am I Blue by Beth Henley &amp; Thymus Vulgaris by Lanford  Wilson._x000a__x000a_Artwork by Charlotte Ager"/>
    <x v="15"/>
    <x v="646"/>
    <x v="0"/>
    <s v="US"/>
    <s v="USD"/>
    <n v="1476479447"/>
    <n v="1471295447"/>
    <b v="0"/>
    <n v="29"/>
    <b v="1"/>
    <x v="38"/>
    <n v="100"/>
    <n v="51.724137931034484"/>
    <x v="1"/>
    <x v="38"/>
    <x v="3031"/>
    <x v="3026"/>
  </r>
  <r>
    <n v="3032"/>
    <s v="Silent Valley : A Haunting"/>
    <s v="One night only, not-for-profit, neighborhood haunted attraction that will scare your mask off! Coming this Halloween."/>
    <x v="28"/>
    <x v="2020"/>
    <x v="0"/>
    <s v="US"/>
    <s v="USD"/>
    <n v="1441933459"/>
    <n v="1439341459"/>
    <b v="0"/>
    <n v="25"/>
    <b v="1"/>
    <x v="38"/>
    <n v="127.2"/>
    <n v="50.88"/>
    <x v="1"/>
    <x v="38"/>
    <x v="3032"/>
    <x v="3027"/>
  </r>
  <r>
    <n v="3033"/>
    <s v="Stagelights Studio by Pam Kinter, Greensboro"/>
    <s v="Finally Stagelights will have a space of our very own!  Be a part of this exciting new adventure in Greensboro!!"/>
    <x v="9"/>
    <x v="2021"/>
    <x v="0"/>
    <s v="US"/>
    <s v="USD"/>
    <n v="1471487925"/>
    <n v="1468895925"/>
    <b v="0"/>
    <n v="23"/>
    <b v="1"/>
    <x v="38"/>
    <n v="146.53333333333333"/>
    <n v="191.13043478260869"/>
    <x v="1"/>
    <x v="38"/>
    <x v="3033"/>
    <x v="3028"/>
  </r>
  <r>
    <n v="3034"/>
    <s v="Save Our Butts The Seat-quel"/>
    <s v="Pretty please with popcorn on top!Help!!_x000a__x000a_Our family owned &amp; operated Theatre in Fairfax VA is looking to get help upgrading our seats."/>
    <x v="57"/>
    <x v="2022"/>
    <x v="0"/>
    <s v="US"/>
    <s v="USD"/>
    <n v="1477972740"/>
    <n v="1475326255"/>
    <b v="0"/>
    <n v="1260"/>
    <b v="1"/>
    <x v="38"/>
    <n v="112.53599999999999"/>
    <n v="89.314285714285717"/>
    <x v="1"/>
    <x v="38"/>
    <x v="3034"/>
    <x v="3029"/>
  </r>
  <r>
    <n v="3035"/>
    <s v="The Coalition Theater"/>
    <s v="Help create a permanent home for live comedy shows and classes in Downtown RVA."/>
    <x v="31"/>
    <x v="2023"/>
    <x v="0"/>
    <s v="US"/>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x v="31"/>
    <x v="2024"/>
    <x v="0"/>
    <s v="US"/>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x v="2"/>
    <x v="1761"/>
    <x v="0"/>
    <s v="US"/>
    <s v="USD"/>
    <n v="1285995540"/>
    <n v="1279574773"/>
    <b v="0"/>
    <n v="32"/>
    <b v="1"/>
    <x v="38"/>
    <n v="213.20000000000002"/>
    <n v="33.3125"/>
    <x v="1"/>
    <x v="38"/>
    <x v="3037"/>
    <x v="3032"/>
  </r>
  <r>
    <n v="3038"/>
    <s v="Overtime Theater Spruce Up"/>
    <s v="Our little theater needs some love. We took over a lab and need to make our space look more inviting and well, like a theater!"/>
    <x v="28"/>
    <x v="2025"/>
    <x v="0"/>
    <s v="US"/>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x v="22"/>
    <x v="2026"/>
    <x v="0"/>
    <s v="US"/>
    <s v="USD"/>
    <n v="1388303940"/>
    <n v="1386011038"/>
    <b v="0"/>
    <n v="236"/>
    <b v="1"/>
    <x v="38"/>
    <n v="108.71389999999998"/>
    <n v="92.130423728813554"/>
    <x v="1"/>
    <x v="38"/>
    <x v="3039"/>
    <x v="3034"/>
  </r>
  <r>
    <n v="3040"/>
    <s v="Jayhawk Makeover"/>
    <s v="48 hours of deck screws, dry wall, hard hats and needed renovation to help the Jayhawk rise from the ashes."/>
    <x v="9"/>
    <x v="2027"/>
    <x v="0"/>
    <s v="US"/>
    <s v="USD"/>
    <n v="1435359600"/>
    <n v="1434999621"/>
    <b v="0"/>
    <n v="42"/>
    <b v="1"/>
    <x v="38"/>
    <n v="107.5"/>
    <n v="76.785714285714292"/>
    <x v="1"/>
    <x v="38"/>
    <x v="3040"/>
    <x v="3035"/>
  </r>
  <r>
    <n v="3041"/>
    <s v="Lend a Hand in Our Home"/>
    <s v="Privet! Hello! Bon Jour! We are the Arlekin Players Theatre and we need a home."/>
    <x v="386"/>
    <x v="2028"/>
    <x v="0"/>
    <s v="US"/>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x v="15"/>
    <x v="1151"/>
    <x v="0"/>
    <s v="GB"/>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x v="36"/>
    <x v="2029"/>
    <x v="0"/>
    <s v="CA"/>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x v="14"/>
    <x v="2030"/>
    <x v="0"/>
    <s v="US"/>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x v="23"/>
    <x v="2031"/>
    <x v="0"/>
    <s v="US"/>
    <s v="USD"/>
    <n v="1408679055"/>
    <n v="1406087055"/>
    <b v="0"/>
    <n v="64"/>
    <b v="1"/>
    <x v="38"/>
    <n v="132.70650000000001"/>
    <n v="82.941562500000003"/>
    <x v="1"/>
    <x v="38"/>
    <x v="3045"/>
    <x v="3040"/>
  </r>
  <r>
    <n v="3046"/>
    <s v="improvMANIA Improv Comedy Theater - Chandler, Arizona"/>
    <s v="Your opportunity to help improvMANIA open Chandler, Arizona's new home for family-friendly improv comedy in Historic Downtown Chandler!"/>
    <x v="278"/>
    <x v="2032"/>
    <x v="0"/>
    <s v="US"/>
    <s v="USD"/>
    <n v="1410324720"/>
    <n v="1407784586"/>
    <b v="0"/>
    <n v="58"/>
    <b v="1"/>
    <x v="38"/>
    <n v="190.84810126582278"/>
    <n v="259.94827586206895"/>
    <x v="1"/>
    <x v="38"/>
    <x v="3046"/>
    <x v="3041"/>
  </r>
  <r>
    <n v="3047"/>
    <s v="Acting V Senior Showcase"/>
    <s v="Hi! We're the Graduating Seniors Acting V Seniors at Temple University! Welcome to our Kick starter Page!"/>
    <x v="2"/>
    <x v="2033"/>
    <x v="0"/>
    <s v="US"/>
    <s v="USD"/>
    <n v="1461762960"/>
    <n v="1457999054"/>
    <b v="0"/>
    <n v="20"/>
    <b v="1"/>
    <x v="38"/>
    <n v="149"/>
    <n v="37.25"/>
    <x v="1"/>
    <x v="38"/>
    <x v="3047"/>
    <x v="3042"/>
  </r>
  <r>
    <n v="3048"/>
    <s v="December Match Campaign"/>
    <s v="By matching donations up to $5000, Jack Kesler and Maurice Richards have challenged YOU to help Urbanite outfit their brand new space."/>
    <x v="10"/>
    <x v="2034"/>
    <x v="0"/>
    <s v="US"/>
    <s v="USD"/>
    <n v="1420060920"/>
    <n v="1417556262"/>
    <b v="0"/>
    <n v="47"/>
    <b v="1"/>
    <x v="38"/>
    <n v="166.4"/>
    <n v="177.02127659574469"/>
    <x v="1"/>
    <x v="38"/>
    <x v="3048"/>
    <x v="3043"/>
  </r>
  <r>
    <n v="3049"/>
    <s v="Pickerington Community Theatre's Set Capabilities Expansion"/>
    <s v="Pickerington Community Theatre is seeking donations to purchase a Pipe &amp; Drape system to increase staging possibilities for the company"/>
    <x v="192"/>
    <x v="417"/>
    <x v="0"/>
    <s v="US"/>
    <s v="USD"/>
    <n v="1434241255"/>
    <n v="1431649255"/>
    <b v="0"/>
    <n v="54"/>
    <b v="1"/>
    <x v="38"/>
    <n v="106.66666666666667"/>
    <n v="74.074074074074076"/>
    <x v="1"/>
    <x v="38"/>
    <x v="3049"/>
    <x v="3044"/>
  </r>
  <r>
    <n v="3050"/>
    <s v="The Black Pearl Consuite at CoreCon VIII: On Ancient Seas"/>
    <s v="Help fund The Black Pearl Consuite at CoreCon VIII: On Ancient Seas!"/>
    <x v="20"/>
    <x v="69"/>
    <x v="0"/>
    <s v="US"/>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x v="8"/>
    <x v="2035"/>
    <x v="2"/>
    <s v="GB"/>
    <s v="GBP"/>
    <n v="1486547945"/>
    <n v="1483955945"/>
    <b v="1"/>
    <n v="35"/>
    <b v="0"/>
    <x v="38"/>
    <n v="23.62857142857143"/>
    <n v="23.62857142857143"/>
    <x v="1"/>
    <x v="38"/>
    <x v="3051"/>
    <x v="3046"/>
  </r>
  <r>
    <n v="3052"/>
    <s v="Funding for a new theater facility in Walker Minnesota"/>
    <s v="To let the arts continue in Walker Minnesota We need a performing arts space and art gallery"/>
    <x v="63"/>
    <x v="735"/>
    <x v="2"/>
    <s v="US"/>
    <s v="USD"/>
    <n v="1432828740"/>
    <n v="1430237094"/>
    <b v="0"/>
    <n v="2"/>
    <b v="0"/>
    <x v="38"/>
    <n v="0.15"/>
    <n v="37.5"/>
    <x v="1"/>
    <x v="38"/>
    <x v="3052"/>
    <x v="3047"/>
  </r>
  <r>
    <n v="3053"/>
    <s v="Showroom"/>
    <s v="Showroom is a multi-disciplinary space providing unorthodox concerts, events &amp; a platform creatives can express their creative vision"/>
    <x v="3"/>
    <x v="130"/>
    <x v="2"/>
    <s v="US"/>
    <s v="USD"/>
    <n v="1412222340"/>
    <n v="1407781013"/>
    <b v="0"/>
    <n v="3"/>
    <b v="0"/>
    <x v="38"/>
    <n v="0.4"/>
    <n v="13.333333333333334"/>
    <x v="1"/>
    <x v="38"/>
    <x v="3053"/>
    <x v="3048"/>
  </r>
  <r>
    <n v="3054"/>
    <s v="Shady Slaughters Productions Haunted attraction"/>
    <s v="A &quot;haunted house&quot; that benefits the community by helping local college students with volunteer hours and helping out local charities."/>
    <x v="43"/>
    <x v="117"/>
    <x v="2"/>
    <s v="US"/>
    <s v="USD"/>
    <n v="1425258240"/>
    <n v="1422043154"/>
    <b v="0"/>
    <n v="0"/>
    <b v="0"/>
    <x v="38"/>
    <n v="0"/>
    <e v="#DIV/0!"/>
    <x v="1"/>
    <x v="38"/>
    <x v="3054"/>
    <x v="3049"/>
  </r>
  <r>
    <n v="3055"/>
    <s v="Bungers surfing Museum"/>
    <s v="I have been in the Surfing business since 1962 have a collection of surfing memorabilia I would like to open a surfing museum"/>
    <x v="22"/>
    <x v="116"/>
    <x v="2"/>
    <s v="US"/>
    <s v="USD"/>
    <n v="1420844390"/>
    <n v="1415660390"/>
    <b v="0"/>
    <n v="1"/>
    <b v="0"/>
    <x v="38"/>
    <n v="5.0000000000000001E-3"/>
    <n v="1"/>
    <x v="1"/>
    <x v="38"/>
    <x v="3055"/>
    <x v="3050"/>
  </r>
  <r>
    <n v="3056"/>
    <s v="Palace Flophouse Theater"/>
    <s v="Looking to establish a communal space for art shows, bands, farmer's markets, environmental education, and traditional skills."/>
    <x v="31"/>
    <x v="117"/>
    <x v="2"/>
    <s v="US"/>
    <s v="USD"/>
    <n v="1412003784"/>
    <n v="1406819784"/>
    <b v="0"/>
    <n v="0"/>
    <b v="0"/>
    <x v="38"/>
    <n v="0"/>
    <e v="#DIV/0!"/>
    <x v="1"/>
    <x v="38"/>
    <x v="3056"/>
    <x v="3051"/>
  </r>
  <r>
    <n v="3057"/>
    <s v="1 World Educational Theme Parks"/>
    <s v="A series of 6 educational theme parks. This project is to fund the plans and 3D designs required to build the first park."/>
    <x v="63"/>
    <x v="117"/>
    <x v="2"/>
    <s v="GB"/>
    <s v="GBP"/>
    <n v="1459694211"/>
    <n v="1457105811"/>
    <b v="0"/>
    <n v="0"/>
    <b v="0"/>
    <x v="38"/>
    <n v="0"/>
    <e v="#DIV/0!"/>
    <x v="1"/>
    <x v="38"/>
    <x v="3057"/>
    <x v="3052"/>
  </r>
  <r>
    <n v="3058"/>
    <s v="OPEN THE OLD &quot;RIGON&quot; THEATER"/>
    <s v="Restoration of a theatre to make an educational center for youngs and a place to socialize for everybody through the power of art."/>
    <x v="102"/>
    <x v="158"/>
    <x v="2"/>
    <s v="IT"/>
    <s v="EUR"/>
    <n v="1463734740"/>
    <n v="1459414740"/>
    <b v="0"/>
    <n v="3"/>
    <b v="0"/>
    <x v="38"/>
    <n v="1.6666666666666666E-2"/>
    <n v="1"/>
    <x v="1"/>
    <x v="38"/>
    <x v="3058"/>
    <x v="3053"/>
  </r>
  <r>
    <n v="3059"/>
    <s v="Let There Be Light! (and you get to name a ghost too!)"/>
    <s v="We, as a theatre, are 50 years old and our lights and building are even older so we are looking to update and revamp our lights."/>
    <x v="36"/>
    <x v="2036"/>
    <x v="2"/>
    <s v="US"/>
    <s v="USD"/>
    <n v="1407536846"/>
    <n v="1404944846"/>
    <b v="0"/>
    <n v="11"/>
    <b v="0"/>
    <x v="38"/>
    <n v="3.0066666666666664"/>
    <n v="41"/>
    <x v="1"/>
    <x v="38"/>
    <x v="3059"/>
    <x v="3054"/>
  </r>
  <r>
    <n v="3060"/>
    <s v="Save the Roxy Theatre in Bremerton WA"/>
    <s v="Save the historic Roxy theatre in Bremerton WA from being repurposed as office space."/>
    <x v="135"/>
    <x v="400"/>
    <x v="2"/>
    <s v="US"/>
    <s v="USD"/>
    <n v="1443422134"/>
    <n v="1440830134"/>
    <b v="0"/>
    <n v="6"/>
    <b v="0"/>
    <x v="38"/>
    <n v="0.15227272727272728"/>
    <n v="55.833333333333336"/>
    <x v="1"/>
    <x v="38"/>
    <x v="3060"/>
    <x v="3055"/>
  </r>
  <r>
    <n v="3061"/>
    <s v="Help Save Parkway Cinemas!"/>
    <s v="Save a historic Local theater."/>
    <x v="80"/>
    <x v="117"/>
    <x v="2"/>
    <s v="US"/>
    <s v="USD"/>
    <n v="1407955748"/>
    <n v="1405363748"/>
    <b v="0"/>
    <n v="0"/>
    <b v="0"/>
    <x v="38"/>
    <n v="0"/>
    <e v="#DIV/0!"/>
    <x v="1"/>
    <x v="38"/>
    <x v="3061"/>
    <x v="3056"/>
  </r>
  <r>
    <n v="3062"/>
    <s v="The Comedy Catch Relocation to the Choo Choo"/>
    <s v="In our 30th year we are relocating to the world famous Choo Choo on The South Side. We will be remodeling the old Station House."/>
    <x v="3"/>
    <x v="2037"/>
    <x v="2"/>
    <s v="US"/>
    <s v="USD"/>
    <n v="1443636000"/>
    <n v="1441111892"/>
    <b v="0"/>
    <n v="67"/>
    <b v="0"/>
    <x v="38"/>
    <n v="66.84"/>
    <n v="99.761194029850742"/>
    <x v="1"/>
    <x v="38"/>
    <x v="3062"/>
    <x v="3057"/>
  </r>
  <r>
    <n v="3063"/>
    <s v="Spec Haus"/>
    <s v="Members of the local Miami music scene are putting together a venue/creative space in Kendall!"/>
    <x v="9"/>
    <x v="2038"/>
    <x v="2"/>
    <s v="US"/>
    <s v="USD"/>
    <n v="1477174138"/>
    <n v="1474150138"/>
    <b v="0"/>
    <n v="23"/>
    <b v="0"/>
    <x v="38"/>
    <n v="19.566666666666666"/>
    <n v="25.521739130434781"/>
    <x v="1"/>
    <x v="38"/>
    <x v="3063"/>
    <x v="3058"/>
  </r>
  <r>
    <n v="3064"/>
    <s v="Kickstart the Crossroads Community"/>
    <s v="An epicenter for connection, creation and expression of the community."/>
    <x v="96"/>
    <x v="2039"/>
    <x v="2"/>
    <s v="US"/>
    <s v="USD"/>
    <n v="1448175540"/>
    <n v="1445483246"/>
    <b v="0"/>
    <n v="72"/>
    <b v="0"/>
    <x v="38"/>
    <n v="11.294666666666666"/>
    <n v="117.65277777777777"/>
    <x v="1"/>
    <x v="38"/>
    <x v="3064"/>
    <x v="3059"/>
  </r>
  <r>
    <n v="3065"/>
    <s v="The Castle Project"/>
    <s v="A castle themed events center with large and small spaces to support a variety of arts i.e. performing, visual, music, theater, dance"/>
    <x v="31"/>
    <x v="115"/>
    <x v="2"/>
    <s v="US"/>
    <s v="USD"/>
    <n v="1406683172"/>
    <n v="1404523172"/>
    <b v="0"/>
    <n v="2"/>
    <b v="0"/>
    <x v="38"/>
    <n v="0.04"/>
    <n v="5"/>
    <x v="1"/>
    <x v="38"/>
    <x v="3065"/>
    <x v="3060"/>
  </r>
  <r>
    <n v="3066"/>
    <s v="Gold Coast Wake Park"/>
    <s v="Our mission is to offer an innovative family watersports attraction that is fun, safe, economical and a leader in its field."/>
    <x v="90"/>
    <x v="2040"/>
    <x v="2"/>
    <s v="AU"/>
    <s v="AUD"/>
    <n v="1468128537"/>
    <n v="1465536537"/>
    <b v="0"/>
    <n v="15"/>
    <b v="0"/>
    <x v="38"/>
    <n v="11.985714285714286"/>
    <n v="2796.6666666666665"/>
    <x v="1"/>
    <x v="38"/>
    <x v="3066"/>
    <x v="3061"/>
  </r>
  <r>
    <n v="3067"/>
    <s v="Fabulous Foyer - where? At the Court Theatre in Christchurch"/>
    <s v="Host a special event in your home, collect donations and turn containers in the foyer to a comfortable welcoming place to sit &amp; chat!"/>
    <x v="6"/>
    <x v="148"/>
    <x v="2"/>
    <s v="NZ"/>
    <s v="NZD"/>
    <n v="1441837879"/>
    <n v="1439245879"/>
    <b v="0"/>
    <n v="1"/>
    <b v="0"/>
    <x v="38"/>
    <n v="2.5"/>
    <n v="200"/>
    <x v="1"/>
    <x v="38"/>
    <x v="3067"/>
    <x v="3062"/>
  </r>
  <r>
    <n v="3068"/>
    <s v="Theaters in the Loop - Hearing Loop Installation Project"/>
    <s v="Hearing loops will be installed in theaters to give hearing loss sufferers with cochlear implants and hearing aids much needed access."/>
    <x v="65"/>
    <x v="442"/>
    <x v="2"/>
    <s v="US"/>
    <s v="USD"/>
    <n v="1445013352"/>
    <n v="1442421352"/>
    <b v="0"/>
    <n v="2"/>
    <b v="0"/>
    <x v="38"/>
    <n v="6.9999999999999993E-2"/>
    <n v="87.5"/>
    <x v="1"/>
    <x v="38"/>
    <x v="3068"/>
    <x v="3063"/>
  </r>
  <r>
    <n v="3069"/>
    <s v="&quot;Seven Zero Eight STL&quot; Burlesque, Restaurant, Pub and More!"/>
    <s v="708 STL is ONE of a kind! The Best Burlesque &amp; Vaudeville, plus singing/dancing waitresses, high end comfort food &amp; GREAT craft beer!"/>
    <x v="28"/>
    <x v="385"/>
    <x v="2"/>
    <s v="US"/>
    <s v="USD"/>
    <n v="1418587234"/>
    <n v="1415995234"/>
    <b v="0"/>
    <n v="7"/>
    <b v="0"/>
    <x v="38"/>
    <n v="14.099999999999998"/>
    <n v="20.142857142857142"/>
    <x v="1"/>
    <x v="38"/>
    <x v="3069"/>
    <x v="3064"/>
  </r>
  <r>
    <n v="3070"/>
    <s v="Purpose Built Liverpool Comedy Club, Restaurant &amp; Bar"/>
    <s v="Liverpool's 1st purpose built 7 night a week comedy club, bar &amp; restaurant with live music &amp; much more"/>
    <x v="3"/>
    <x v="2041"/>
    <x v="2"/>
    <s v="GB"/>
    <s v="GBP"/>
    <n v="1481132169"/>
    <n v="1479317769"/>
    <b v="0"/>
    <n v="16"/>
    <b v="0"/>
    <x v="38"/>
    <n v="3.34"/>
    <n v="20.875"/>
    <x v="1"/>
    <x v="38"/>
    <x v="3070"/>
    <x v="3065"/>
  </r>
  <r>
    <n v="3071"/>
    <s v="The Echo Theatre 2015"/>
    <s v="Anyone can create. They just need a place and an opportunity. The Echo Theatre (Provo) provides that opportunity."/>
    <x v="14"/>
    <x v="2042"/>
    <x v="2"/>
    <s v="US"/>
    <s v="USD"/>
    <n v="1429595940"/>
    <n v="1428082481"/>
    <b v="0"/>
    <n v="117"/>
    <b v="0"/>
    <x v="38"/>
    <n v="59.774999999999999"/>
    <n v="61.307692307692307"/>
    <x v="1"/>
    <x v="38"/>
    <x v="3071"/>
    <x v="3066"/>
  </r>
  <r>
    <n v="3072"/>
    <s v="Crosswalk Theatre - Starting Capital"/>
    <s v="Crosswalk Theatre Company - Network Directory promotes all stage talent. Increasing your odds to connect to the right hiring person."/>
    <x v="14"/>
    <x v="369"/>
    <x v="2"/>
    <s v="US"/>
    <s v="USD"/>
    <n v="1477791960"/>
    <n v="1476549262"/>
    <b v="0"/>
    <n v="2"/>
    <b v="0"/>
    <x v="38"/>
    <n v="1.6666666666666666E-2"/>
    <n v="1"/>
    <x v="1"/>
    <x v="38"/>
    <x v="3072"/>
    <x v="3067"/>
  </r>
  <r>
    <n v="3073"/>
    <s v="Performing and Visual Arts Center, Rochester, NY"/>
    <s v="Conversion of a long dormant synagogue into a Performing and Visual Arts Center, revitalizing Rochester's inner city."/>
    <x v="387"/>
    <x v="2043"/>
    <x v="2"/>
    <s v="US"/>
    <s v="USD"/>
    <n v="1434309540"/>
    <n v="1429287900"/>
    <b v="0"/>
    <n v="7"/>
    <b v="0"/>
    <x v="38"/>
    <n v="2.3035714285714284E-2"/>
    <n v="92.142857142857139"/>
    <x v="1"/>
    <x v="38"/>
    <x v="3073"/>
    <x v="3068"/>
  </r>
  <r>
    <n v="3074"/>
    <s v="ThÃ©Ã¢tre d'automates &quot;culture de vie&quot;"/>
    <s v="CrÃ©ation d'un thÃ©Ã¢tre de marionnettes automatisÃ©es et informatisÃ©es portant sur la nature et l'Ã©cologie._x000a_&quot;La symphonie du monde&quot;"/>
    <x v="31"/>
    <x v="1178"/>
    <x v="2"/>
    <s v="FR"/>
    <s v="EUR"/>
    <n v="1457617359"/>
    <n v="1455025359"/>
    <b v="0"/>
    <n v="3"/>
    <b v="0"/>
    <x v="38"/>
    <n v="8.8000000000000009E-2"/>
    <n v="7.333333333333333"/>
    <x v="1"/>
    <x v="38"/>
    <x v="3074"/>
    <x v="3069"/>
  </r>
  <r>
    <n v="3075"/>
    <s v="The Little MAGIC Theatre"/>
    <s v="Magic Morgan &amp; Liliana are raising funds to expand their famed traveling magic show to a theater of magic."/>
    <x v="36"/>
    <x v="2044"/>
    <x v="2"/>
    <s v="US"/>
    <s v="USD"/>
    <n v="1471573640"/>
    <n v="1467253640"/>
    <b v="0"/>
    <n v="20"/>
    <b v="0"/>
    <x v="38"/>
    <n v="8.64"/>
    <n v="64.8"/>
    <x v="1"/>
    <x v="38"/>
    <x v="3075"/>
    <x v="3070"/>
  </r>
  <r>
    <n v="3076"/>
    <s v="10,000 Hours"/>
    <s v="Helping female comedians get in their 10,000 Hours of practice!"/>
    <x v="3"/>
    <x v="84"/>
    <x v="2"/>
    <s v="US"/>
    <s v="USD"/>
    <n v="1444405123"/>
    <n v="1439221123"/>
    <b v="0"/>
    <n v="50"/>
    <b v="0"/>
    <x v="38"/>
    <n v="15.06"/>
    <n v="30.12"/>
    <x v="1"/>
    <x v="38"/>
    <x v="3076"/>
    <x v="3071"/>
  </r>
  <r>
    <n v="3077"/>
    <s v="Brothers in Arms Building Better Lives Workshop For Men"/>
    <s v="I've created a live workshop for men who cannot afford it, giving them an opportunity to have healing, peace &amp; love in their lives."/>
    <x v="29"/>
    <x v="522"/>
    <x v="2"/>
    <s v="CA"/>
    <s v="CAD"/>
    <n v="1488495478"/>
    <n v="1485903478"/>
    <b v="0"/>
    <n v="2"/>
    <b v="0"/>
    <x v="38"/>
    <n v="0.47727272727272729"/>
    <n v="52.5"/>
    <x v="1"/>
    <x v="38"/>
    <x v="3077"/>
    <x v="3072"/>
  </r>
  <r>
    <n v="3078"/>
    <s v="Make The Historic Dungeness Schoolhouse Stage ADA Accessible"/>
    <s v="Help replace a broken chairlift with a vertical lift making all forms of arts and education accessible on our historical antique stage."/>
    <x v="127"/>
    <x v="1840"/>
    <x v="2"/>
    <s v="US"/>
    <s v="USD"/>
    <n v="1424920795"/>
    <n v="1422328795"/>
    <b v="0"/>
    <n v="3"/>
    <b v="0"/>
    <x v="38"/>
    <n v="0.11833333333333333"/>
    <n v="23.666666666666668"/>
    <x v="1"/>
    <x v="38"/>
    <x v="3078"/>
    <x v="3073"/>
  </r>
  <r>
    <n v="3079"/>
    <s v="Join us in creating a new Hell on Earth!"/>
    <s v="We desire to purchase a portion of Hell, in Michigan just outside of Detroit, to create a world-class performance art space.  Join us."/>
    <x v="388"/>
    <x v="2045"/>
    <x v="2"/>
    <s v="US"/>
    <s v="USD"/>
    <n v="1427040435"/>
    <n v="1424452035"/>
    <b v="0"/>
    <n v="27"/>
    <b v="0"/>
    <x v="38"/>
    <n v="0.8417399858735245"/>
    <n v="415.77777777777777"/>
    <x v="1"/>
    <x v="38"/>
    <x v="3079"/>
    <x v="3074"/>
  </r>
  <r>
    <n v="3080"/>
    <s v="Global Community Theater One."/>
    <s v="Sustainable, fire-proof, carbon-negative, and all-season recreation of the Globe Theater made famous by Shakespeare, with gardens."/>
    <x v="71"/>
    <x v="308"/>
    <x v="2"/>
    <s v="US"/>
    <s v="USD"/>
    <n v="1419644444"/>
    <n v="1414456844"/>
    <b v="0"/>
    <n v="7"/>
    <b v="0"/>
    <x v="38"/>
    <n v="1.8799999999999997E-2"/>
    <n v="53.714285714285715"/>
    <x v="1"/>
    <x v="38"/>
    <x v="3080"/>
    <x v="3075"/>
  </r>
  <r>
    <n v="3081"/>
    <s v="Help! World Tour ~ A Theatrical Revival of Hope"/>
    <s v="Help! is a full scale mobile theatrical musical bringing a Gospel revival through a story of love and hope to communities world wide."/>
    <x v="80"/>
    <x v="2046"/>
    <x v="2"/>
    <s v="US"/>
    <s v="USD"/>
    <n v="1442722891"/>
    <n v="1440130891"/>
    <b v="0"/>
    <n v="5"/>
    <b v="0"/>
    <x v="38"/>
    <n v="0.21029999999999999"/>
    <n v="420.6"/>
    <x v="1"/>
    <x v="38"/>
    <x v="3081"/>
    <x v="3076"/>
  </r>
  <r>
    <n v="3082"/>
    <s v="Magical Workshop, Magic/Hobby Store"/>
    <s v="Help expand the time of everyones favorite magic store!  It currently limited to 3 days a week. If not for you, then the children!"/>
    <x v="7"/>
    <x v="117"/>
    <x v="2"/>
    <s v="US"/>
    <s v="USD"/>
    <n v="1447628946"/>
    <n v="1445033346"/>
    <b v="0"/>
    <n v="0"/>
    <b v="0"/>
    <x v="38"/>
    <n v="0"/>
    <e v="#DIV/0!"/>
    <x v="1"/>
    <x v="38"/>
    <x v="3082"/>
    <x v="3077"/>
  </r>
  <r>
    <n v="3083"/>
    <s v="Crystal City Haunted Undergound"/>
    <s v="Crystal City Underground is a New &amp; Unique_x000a_indoor recreational facility, using an old silica sand mine,_x000a_we are the Haunted Maze"/>
    <x v="22"/>
    <x v="443"/>
    <x v="2"/>
    <s v="US"/>
    <s v="USD"/>
    <n v="1409547600"/>
    <n v="1406986278"/>
    <b v="0"/>
    <n v="3"/>
    <b v="0"/>
    <x v="38"/>
    <n v="0.27999999999999997"/>
    <n v="18.666666666666668"/>
    <x v="1"/>
    <x v="38"/>
    <x v="3083"/>
    <x v="3078"/>
  </r>
  <r>
    <n v="3084"/>
    <s v="URGENT: Help Us Replace Our Ramp!"/>
    <s v="18-yr-old handicap-access ramp collapsed, must replace. Help fund &amp; ensure everyone access to our 35-seat non-profit community theater!"/>
    <x v="389"/>
    <x v="2047"/>
    <x v="2"/>
    <s v="US"/>
    <s v="USD"/>
    <n v="1430851680"/>
    <n v="1428340931"/>
    <b v="0"/>
    <n v="6"/>
    <b v="0"/>
    <x v="38"/>
    <n v="11.57920670115792"/>
    <n v="78.333333333333329"/>
    <x v="1"/>
    <x v="38"/>
    <x v="3084"/>
    <x v="3079"/>
  </r>
  <r>
    <n v="3085"/>
    <s v="Paper Tank Theater Music Madness Party"/>
    <s v="Get behind a new music venue in our city by helping with equipment! We're pre-selling tickets to our party and offering other perks."/>
    <x v="31"/>
    <x v="904"/>
    <x v="2"/>
    <s v="US"/>
    <s v="USD"/>
    <n v="1443561159"/>
    <n v="1440969159"/>
    <b v="0"/>
    <n v="9"/>
    <b v="0"/>
    <x v="38"/>
    <n v="2.44"/>
    <n v="67.777777777777771"/>
    <x v="1"/>
    <x v="38"/>
    <x v="3085"/>
    <x v="3080"/>
  </r>
  <r>
    <n v="3086"/>
    <s v="&quot;Un parco di Risate&quot; - open air theatre to save TKC"/>
    <s v="A memorable theatre experience in the middle of Genoa's old town. Summer is coming and we have no intention to stop making you laugh."/>
    <x v="22"/>
    <x v="155"/>
    <x v="2"/>
    <s v="IT"/>
    <s v="EUR"/>
    <n v="1439827559"/>
    <n v="1434643559"/>
    <b v="0"/>
    <n v="3"/>
    <b v="0"/>
    <x v="38"/>
    <n v="0.25"/>
    <n v="16.666666666666668"/>
    <x v="1"/>
    <x v="38"/>
    <x v="3086"/>
    <x v="3081"/>
  </r>
  <r>
    <n v="3087"/>
    <s v="Read/Rehearse/Workshop Plays at Austin Playwrights Studio"/>
    <s v="Austin's &quot;Full Service Rehearsal Space&quot;, APS is a comfortable, convenient place for the theater community to develop scripted plays."/>
    <x v="22"/>
    <x v="366"/>
    <x v="2"/>
    <s v="US"/>
    <s v="USD"/>
    <n v="1482294990"/>
    <n v="1477107390"/>
    <b v="0"/>
    <n v="2"/>
    <b v="0"/>
    <x v="38"/>
    <n v="0.625"/>
    <n v="62.5"/>
    <x v="1"/>
    <x v="38"/>
    <x v="3087"/>
    <x v="3082"/>
  </r>
  <r>
    <n v="3088"/>
    <s v="Destination Small Town &quot;Visitor Center&quot; To The Midwest"/>
    <s v="We believe it's time to open a visitor's center that highlights the small towns of the upper Midwest."/>
    <x v="99"/>
    <x v="691"/>
    <x v="2"/>
    <s v="US"/>
    <s v="USD"/>
    <n v="1420724460"/>
    <n v="1418046247"/>
    <b v="0"/>
    <n v="3"/>
    <b v="0"/>
    <x v="38"/>
    <n v="0.19384615384615383"/>
    <n v="42"/>
    <x v="1"/>
    <x v="38"/>
    <x v="3088"/>
    <x v="3083"/>
  </r>
  <r>
    <n v="3089"/>
    <s v="The ClubHouse: A Community-Focused Sports &amp; Culture Space"/>
    <s v="A community space in Somerville, MA to celebrate the beautiful intersection of sports and creativity."/>
    <x v="31"/>
    <x v="2048"/>
    <x v="2"/>
    <s v="US"/>
    <s v="USD"/>
    <n v="1468029540"/>
    <n v="1465304483"/>
    <b v="0"/>
    <n v="45"/>
    <b v="0"/>
    <x v="38"/>
    <n v="23.416"/>
    <n v="130.0888888888889"/>
    <x v="1"/>
    <x v="38"/>
    <x v="3089"/>
    <x v="3084"/>
  </r>
  <r>
    <n v="3090"/>
    <s v="Save the Stage"/>
    <s v="To create a space by restoring a historic church in Burlington, Ky where community theater, dance and music and art can be performed."/>
    <x v="390"/>
    <x v="2049"/>
    <x v="2"/>
    <s v="US"/>
    <s v="USD"/>
    <n v="1430505545"/>
    <n v="1425325145"/>
    <b v="0"/>
    <n v="9"/>
    <b v="0"/>
    <x v="38"/>
    <n v="5.0808888888888886"/>
    <n v="1270.2222222222222"/>
    <x v="1"/>
    <x v="38"/>
    <x v="3090"/>
    <x v="3085"/>
  </r>
  <r>
    <n v="3091"/>
    <s v="Bustduck Theatre"/>
    <s v="Roanoke, Virginia's first long-form improv theatre company. Producing improv and scripted theatre, with a dynamic training program."/>
    <x v="10"/>
    <x v="2050"/>
    <x v="2"/>
    <s v="US"/>
    <s v="USD"/>
    <n v="1471214743"/>
    <n v="1468622743"/>
    <b v="0"/>
    <n v="9"/>
    <b v="0"/>
    <x v="38"/>
    <n v="15.920000000000002"/>
    <n v="88.444444444444443"/>
    <x v="1"/>
    <x v="38"/>
    <x v="3091"/>
    <x v="3086"/>
  </r>
  <r>
    <n v="3092"/>
    <s v="A home for the arts on the Upper East Side/Yorkville"/>
    <s v="Our goal is to purchase a theater on the Upper East Side of Manhattan that will act as a home for four theater companies."/>
    <x v="57"/>
    <x v="2051"/>
    <x v="2"/>
    <s v="US"/>
    <s v="USD"/>
    <n v="1444946400"/>
    <n v="1441723912"/>
    <b v="0"/>
    <n v="21"/>
    <b v="0"/>
    <x v="38"/>
    <n v="1.1831900000000002"/>
    <n v="56.342380952380957"/>
    <x v="1"/>
    <x v="38"/>
    <x v="3092"/>
    <x v="3087"/>
  </r>
  <r>
    <n v="3093"/>
    <s v="Theatre of the Black Butterfly's POOL (NO WATER)"/>
    <s v="Jump in the deep end of the provocative and darkly humourous, POOL (NO WATER)...to be performed in a Pool!  Directed by Gordon McCall."/>
    <x v="23"/>
    <x v="2052"/>
    <x v="2"/>
    <s v="CA"/>
    <s v="CAD"/>
    <n v="1401595140"/>
    <n v="1398980941"/>
    <b v="0"/>
    <n v="17"/>
    <b v="0"/>
    <x v="38"/>
    <n v="22.75"/>
    <n v="53.529411764705884"/>
    <x v="1"/>
    <x v="38"/>
    <x v="3093"/>
    <x v="2806"/>
  </r>
  <r>
    <n v="3094"/>
    <s v="Nothing Up My Sleeves Tour: Summer 2016"/>
    <s v="This is a Kickstarter to help with the start up costs for Illusionist, Chris Lengyel's Summer 2016 Tour!"/>
    <x v="57"/>
    <x v="379"/>
    <x v="2"/>
    <s v="US"/>
    <s v="USD"/>
    <n v="1442775956"/>
    <n v="1437591956"/>
    <b v="0"/>
    <n v="1"/>
    <b v="0"/>
    <x v="38"/>
    <n v="2.5000000000000001E-2"/>
    <n v="25"/>
    <x v="1"/>
    <x v="38"/>
    <x v="3094"/>
    <x v="3088"/>
  </r>
  <r>
    <n v="3095"/>
    <s v="The Old Howard Theatre Company"/>
    <s v="We are a small theatre company looking to provide world class theatre to the working class in the Greater New York area."/>
    <x v="391"/>
    <x v="155"/>
    <x v="2"/>
    <s v="US"/>
    <s v="USD"/>
    <n v="1470011780"/>
    <n v="1464827780"/>
    <b v="0"/>
    <n v="1"/>
    <b v="0"/>
    <x v="38"/>
    <n v="0.33512064343163539"/>
    <n v="50"/>
    <x v="1"/>
    <x v="38"/>
    <x v="3095"/>
    <x v="3089"/>
  </r>
  <r>
    <n v="3096"/>
    <s v="LaPorte Institute for Dramatic and Creative Arts"/>
    <s v="To create a learning center for acting and all art types including anything that expresses the emotion of the human spirit."/>
    <x v="22"/>
    <x v="1955"/>
    <x v="2"/>
    <s v="US"/>
    <s v="USD"/>
    <n v="1432151326"/>
    <n v="1429559326"/>
    <b v="0"/>
    <n v="14"/>
    <b v="0"/>
    <x v="38"/>
    <n v="3.9750000000000001"/>
    <n v="56.785714285714285"/>
    <x v="1"/>
    <x v="38"/>
    <x v="3096"/>
    <x v="3090"/>
  </r>
  <r>
    <n v="3097"/>
    <s v="Help launch The Bunker: London's newest Off-West End theatre"/>
    <s v="The Bunker makes theatre with purpose: We provide ambitious artists a home in which to share their work with adventurous audiences."/>
    <x v="3"/>
    <x v="2053"/>
    <x v="2"/>
    <s v="GB"/>
    <s v="GBP"/>
    <n v="1475848800"/>
    <n v="1474027501"/>
    <b v="0"/>
    <n v="42"/>
    <b v="0"/>
    <x v="38"/>
    <n v="17.150000000000002"/>
    <n v="40.833333333333336"/>
    <x v="1"/>
    <x v="38"/>
    <x v="3097"/>
    <x v="3091"/>
  </r>
  <r>
    <n v="3098"/>
    <s v="The Enchanted Cottage"/>
    <s v="A magical space, full of fairytale favorites, designed to make each individual have a unique experience; children's dreams made real."/>
    <x v="392"/>
    <x v="2054"/>
    <x v="2"/>
    <s v="US"/>
    <s v="USD"/>
    <n v="1454890620"/>
    <n v="1450724449"/>
    <b v="0"/>
    <n v="27"/>
    <b v="0"/>
    <x v="38"/>
    <n v="3.6080041046690612"/>
    <n v="65.111111111111114"/>
    <x v="1"/>
    <x v="38"/>
    <x v="3098"/>
    <x v="3092"/>
  </r>
  <r>
    <n v="3099"/>
    <s v="Screening for Unapologetically Black the Movie"/>
    <s v="I would like to screen this documentary at CSU at their Black Studies Dept. Looking to fly panelist in. Hoping to screen nationwide. &lt;3"/>
    <x v="13"/>
    <x v="2055"/>
    <x v="2"/>
    <s v="US"/>
    <s v="USD"/>
    <n v="1455251591"/>
    <n v="1452659591"/>
    <b v="0"/>
    <n v="5"/>
    <b v="0"/>
    <x v="38"/>
    <n v="13.900000000000002"/>
    <n v="55.6"/>
    <x v="1"/>
    <x v="38"/>
    <x v="3099"/>
    <x v="3093"/>
  </r>
  <r>
    <n v="3100"/>
    <s v="Build Our Ampitheater - Build Franklin County, MO!"/>
    <s v="Friends for Change, a group of girls between the ages of 12 and 18 are building an outdoor Amphitheater as a gift to our community!"/>
    <x v="14"/>
    <x v="2056"/>
    <x v="2"/>
    <s v="US"/>
    <s v="USD"/>
    <n v="1413816975"/>
    <n v="1411224975"/>
    <b v="0"/>
    <n v="13"/>
    <b v="0"/>
    <x v="38"/>
    <n v="15.225"/>
    <n v="140.53846153846155"/>
    <x v="1"/>
    <x v="38"/>
    <x v="3100"/>
    <x v="3094"/>
  </r>
  <r>
    <n v="3101"/>
    <s v="Mots Ã‰crits"/>
    <s v="LabellisÃ© 14-18, Mots Ã‰crits est un projet itinÃ©rant de lectures Ã  voix haute par des amateurs, mises en espace par une comÃ©dienne."/>
    <x v="30"/>
    <x v="452"/>
    <x v="2"/>
    <s v="FR"/>
    <s v="EUR"/>
    <n v="1437033360"/>
    <n v="1434445937"/>
    <b v="0"/>
    <n v="12"/>
    <b v="0"/>
    <x v="38"/>
    <n v="12"/>
    <n v="25"/>
    <x v="1"/>
    <x v="38"/>
    <x v="3101"/>
    <x v="3095"/>
  </r>
  <r>
    <n v="3102"/>
    <s v="Theatre Bath Bus"/>
    <s v="Imagine being able to take a performance anywhere! Meet the Theatre Bath Bus - a magical performance space where anything is possible."/>
    <x v="194"/>
    <x v="2057"/>
    <x v="2"/>
    <s v="GB"/>
    <s v="GBP"/>
    <n v="1471939818"/>
    <n v="1467619818"/>
    <b v="0"/>
    <n v="90"/>
    <b v="0"/>
    <x v="38"/>
    <n v="39.112499999999997"/>
    <n v="69.533333333333331"/>
    <x v="1"/>
    <x v="38"/>
    <x v="3102"/>
    <x v="3096"/>
  </r>
  <r>
    <n v="3103"/>
    <s v="Professional Venue for local artists!!"/>
    <s v="Creating a place for local artists to perform, at substantially less cost for them"/>
    <x v="393"/>
    <x v="143"/>
    <x v="2"/>
    <s v="US"/>
    <s v="USD"/>
    <n v="1434080706"/>
    <n v="1428896706"/>
    <b v="0"/>
    <n v="2"/>
    <b v="0"/>
    <x v="38"/>
    <n v="0.26829268292682928"/>
    <n v="5.5"/>
    <x v="1"/>
    <x v="38"/>
    <x v="3103"/>
    <x v="3097"/>
  </r>
  <r>
    <n v="3104"/>
    <s v="CQ EAP Performing Arts 'THE LOFT'"/>
    <s v="The Loft is CQEAP's latest studio. Located in Rockhampton's CBD we'll be running performing arts workshops for 5yrs to adults."/>
    <x v="23"/>
    <x v="1699"/>
    <x v="2"/>
    <s v="AU"/>
    <s v="AUD"/>
    <n v="1422928800"/>
    <n v="1420235311"/>
    <b v="0"/>
    <n v="5"/>
    <b v="0"/>
    <x v="38"/>
    <n v="29.625"/>
    <n v="237"/>
    <x v="1"/>
    <x v="38"/>
    <x v="3104"/>
    <x v="3098"/>
  </r>
  <r>
    <n v="3105"/>
    <s v="Paddock School Theater Improvement"/>
    <s v="My hope is to raise $5845 and replace old stained and mismatched border curtains, cyclorama curtain, and backdrop."/>
    <x v="394"/>
    <x v="2058"/>
    <x v="2"/>
    <s v="US"/>
    <s v="USD"/>
    <n v="1413694800"/>
    <n v="1408986916"/>
    <b v="0"/>
    <n v="31"/>
    <b v="0"/>
    <x v="38"/>
    <n v="42.360992301112063"/>
    <n v="79.870967741935488"/>
    <x v="1"/>
    <x v="38"/>
    <x v="3105"/>
    <x v="3099"/>
  </r>
  <r>
    <n v="3106"/>
    <s v="Wild Men at the Bristol Cathedral"/>
    <s v="Help fund the exciting first collaboration between Hotel Echo and Bristol Cathedral: WILD MEN, a show commemorating those lost in WW1."/>
    <x v="28"/>
    <x v="781"/>
    <x v="2"/>
    <s v="GB"/>
    <s v="GBP"/>
    <n v="1442440800"/>
    <n v="1440497876"/>
    <b v="0"/>
    <n v="4"/>
    <b v="0"/>
    <x v="38"/>
    <n v="4.1000000000000005"/>
    <n v="10.25"/>
    <x v="1"/>
    <x v="38"/>
    <x v="3106"/>
    <x v="3100"/>
  </r>
  <r>
    <n v="3107"/>
    <s v="Creating Cabaret"/>
    <s v="When opportunity knocks, we answer!  Help expand the ravishingly talented troupe into a new and exciting market and venue!"/>
    <x v="79"/>
    <x v="2059"/>
    <x v="2"/>
    <s v="US"/>
    <s v="USD"/>
    <n v="1431372751"/>
    <n v="1430767951"/>
    <b v="0"/>
    <n v="29"/>
    <b v="0"/>
    <x v="38"/>
    <n v="19.762499999999999"/>
    <n v="272.58620689655174"/>
    <x v="1"/>
    <x v="38"/>
    <x v="3107"/>
    <x v="3101"/>
  </r>
  <r>
    <n v="3108"/>
    <s v="Funding a home for our Children's Theater"/>
    <s v="We need a permanent home for the theater!"/>
    <x v="63"/>
    <x v="375"/>
    <x v="2"/>
    <s v="US"/>
    <s v="USD"/>
    <n v="1430234394"/>
    <n v="1425053994"/>
    <b v="0"/>
    <n v="2"/>
    <b v="0"/>
    <x v="38"/>
    <n v="5.1999999999999998E-2"/>
    <n v="13"/>
    <x v="1"/>
    <x v="38"/>
    <x v="3108"/>
    <x v="3102"/>
  </r>
  <r>
    <n v="3109"/>
    <s v="Saving Americana: The Sidney Auto Vue Drive-In needs digital"/>
    <s v="Help us exceed our goal to convert the Sidney Auto Vue Drive-In from 35mm to digital. This will cost upwards of $75,000. Thank you!"/>
    <x v="228"/>
    <x v="2060"/>
    <x v="2"/>
    <s v="US"/>
    <s v="USD"/>
    <n v="1409194810"/>
    <n v="1406170810"/>
    <b v="0"/>
    <n v="114"/>
    <b v="0"/>
    <x v="38"/>
    <n v="25.030188679245285"/>
    <n v="58.184210526315788"/>
    <x v="1"/>
    <x v="38"/>
    <x v="3109"/>
    <x v="3103"/>
  </r>
  <r>
    <n v="3110"/>
    <s v="Hip Justice Catmunity Center"/>
    <s v="Cat People Unite! It's time we get a space of our own to relax, socialize and learn! Join the Catmunity!"/>
    <x v="31"/>
    <x v="115"/>
    <x v="2"/>
    <s v="US"/>
    <s v="USD"/>
    <n v="1487465119"/>
    <n v="1484009119"/>
    <b v="0"/>
    <n v="1"/>
    <b v="0"/>
    <x v="38"/>
    <n v="0.04"/>
    <n v="10"/>
    <x v="1"/>
    <x v="38"/>
    <x v="3110"/>
    <x v="3104"/>
  </r>
  <r>
    <n v="3111"/>
    <s v="All Puppet Players Need a Home"/>
    <s v="Help All Puppet Players perform it's 2015 season in a beautiful 200 seat theater for an entire year."/>
    <x v="22"/>
    <x v="2061"/>
    <x v="2"/>
    <s v="US"/>
    <s v="USD"/>
    <n v="1412432220"/>
    <n v="1409753820"/>
    <b v="0"/>
    <n v="76"/>
    <b v="0"/>
    <x v="38"/>
    <n v="26.640000000000004"/>
    <n v="70.10526315789474"/>
    <x v="1"/>
    <x v="38"/>
    <x v="3111"/>
    <x v="3105"/>
  </r>
  <r>
    <n v="3112"/>
    <s v="Kids Zone start up"/>
    <s v="Children only have a short period of time to live care free, play hard, get dirty, I want to help every child in my Town play everyday."/>
    <x v="34"/>
    <x v="2062"/>
    <x v="2"/>
    <s v="US"/>
    <s v="USD"/>
    <n v="1477968934"/>
    <n v="1472784934"/>
    <b v="0"/>
    <n v="9"/>
    <b v="0"/>
    <x v="38"/>
    <n v="4.7363636363636363"/>
    <n v="57.888888888888886"/>
    <x v="1"/>
    <x v="38"/>
    <x v="3112"/>
    <x v="3106"/>
  </r>
  <r>
    <n v="3113"/>
    <s v="The Shamrock Drafthouse Theater"/>
    <s v="An arts and craft beer theater showcasing local talent, locally crafted beer and providing performance and rehearsal space."/>
    <x v="395"/>
    <x v="673"/>
    <x v="2"/>
    <s v="US"/>
    <s v="USD"/>
    <n v="1429291982"/>
    <n v="1426699982"/>
    <b v="0"/>
    <n v="37"/>
    <b v="0"/>
    <x v="38"/>
    <n v="4.2435339894712749"/>
    <n v="125.27027027027027"/>
    <x v="1"/>
    <x v="38"/>
    <x v="3113"/>
    <x v="3107"/>
  </r>
  <r>
    <n v="3114"/>
    <s v="Urban Nightmares - A Scary Adventure in Southwest Oklahoma"/>
    <s v="A scary place to bring your friends. Interactive so that the people that were scared before get to scare others later. A diner on site."/>
    <x v="96"/>
    <x v="117"/>
    <x v="2"/>
    <s v="US"/>
    <s v="USD"/>
    <n v="1411312250"/>
    <n v="1406128250"/>
    <b v="0"/>
    <n v="0"/>
    <b v="0"/>
    <x v="38"/>
    <n v="0"/>
    <e v="#DIV/0!"/>
    <x v="1"/>
    <x v="38"/>
    <x v="3114"/>
    <x v="3108"/>
  </r>
  <r>
    <n v="3115"/>
    <s v="spoken word pop-up:"/>
    <s v="We are creating a mobile community devoted to the spreading and sharing of spoken word and other kinds of storytelling."/>
    <x v="3"/>
    <x v="452"/>
    <x v="2"/>
    <s v="SE"/>
    <s v="SEK"/>
    <n v="1465123427"/>
    <n v="1462531427"/>
    <b v="0"/>
    <n v="1"/>
    <b v="0"/>
    <x v="38"/>
    <n v="3"/>
    <n v="300"/>
    <x v="1"/>
    <x v="38"/>
    <x v="3115"/>
    <x v="3109"/>
  </r>
  <r>
    <n v="3116"/>
    <s v="CoreCon Asylum"/>
    <s v="Creating a consuite for CoreCon. A focus on the insanity of asylums and early medical practices from history."/>
    <x v="47"/>
    <x v="357"/>
    <x v="2"/>
    <s v="US"/>
    <s v="USD"/>
    <n v="1427890925"/>
    <n v="1426681325"/>
    <b v="0"/>
    <n v="10"/>
    <b v="0"/>
    <x v="38"/>
    <n v="57.333333333333336"/>
    <n v="43"/>
    <x v="1"/>
    <x v="38"/>
    <x v="3116"/>
    <x v="3110"/>
  </r>
  <r>
    <n v="3117"/>
    <s v="Cowes and The Sea"/>
    <s v="Performing Arts workshops, for young people aged 5 -16, exploring how the sea has shaped Cowes as a settlement."/>
    <x v="28"/>
    <x v="116"/>
    <x v="2"/>
    <s v="GB"/>
    <s v="GBP"/>
    <n v="1464354720"/>
    <n v="1463648360"/>
    <b v="0"/>
    <n v="1"/>
    <b v="0"/>
    <x v="38"/>
    <n v="0.1"/>
    <n v="1"/>
    <x v="1"/>
    <x v="38"/>
    <x v="3117"/>
    <x v="3111"/>
  </r>
  <r>
    <n v="3118"/>
    <s v="Garden Eden, theatre, meeting, culture, music, art"/>
    <s v="a magical place for all kind of people, like a fairytaile in all colours"/>
    <x v="69"/>
    <x v="551"/>
    <x v="2"/>
    <s v="SE"/>
    <s v="SEK"/>
    <n v="1467473723"/>
    <n v="1465832123"/>
    <b v="0"/>
    <n v="2"/>
    <b v="0"/>
    <x v="38"/>
    <n v="0.31"/>
    <n v="775"/>
    <x v="1"/>
    <x v="38"/>
    <x v="3118"/>
    <x v="3112"/>
  </r>
  <r>
    <n v="3119"/>
    <s v="&quot;Buffalo Info.&quot; Directions-Events-Places Of Interest-History"/>
    <s v="An Information center downTOWN Buffalo...find directions to places of interest, events, eateries, lodging, maps, postcards and books."/>
    <x v="3"/>
    <x v="139"/>
    <x v="2"/>
    <s v="US"/>
    <s v="USD"/>
    <n v="1427414732"/>
    <n v="1424826332"/>
    <b v="0"/>
    <n v="1"/>
    <b v="0"/>
    <x v="38"/>
    <n v="0.05"/>
    <n v="5"/>
    <x v="1"/>
    <x v="38"/>
    <x v="3119"/>
    <x v="3113"/>
  </r>
  <r>
    <n v="3120"/>
    <s v="Subtropisch zwemparadijs Tropicana"/>
    <s v="Wij willen Tropicana het subtropisch zwemparadijs van Rotterdam op een nieuwe locatie gaan bouwen."/>
    <x v="396"/>
    <x v="1491"/>
    <x v="2"/>
    <s v="NL"/>
    <s v="EUR"/>
    <n v="1462484196"/>
    <n v="1457303796"/>
    <b v="0"/>
    <n v="10"/>
    <b v="0"/>
    <x v="38"/>
    <n v="9.8461538461538465E-3"/>
    <n v="12.8"/>
    <x v="1"/>
    <x v="38"/>
    <x v="3120"/>
    <x v="3114"/>
  </r>
  <r>
    <n v="3121"/>
    <s v="Ant Farm Theatre Project (Canceled)"/>
    <s v="I going to build a theatre for a local ant farm so that Ants can put on their theatre productions."/>
    <x v="15"/>
    <x v="115"/>
    <x v="1"/>
    <s v="CA"/>
    <s v="CAD"/>
    <n v="1411748335"/>
    <n v="1406564335"/>
    <b v="0"/>
    <n v="1"/>
    <b v="0"/>
    <x v="38"/>
    <n v="0.66666666666666674"/>
    <n v="10"/>
    <x v="1"/>
    <x v="38"/>
    <x v="3121"/>
    <x v="3115"/>
  </r>
  <r>
    <n v="3122"/>
    <s v="be back soon (Canceled)"/>
    <s v="cancelled until further notice"/>
    <x v="212"/>
    <x v="851"/>
    <x v="1"/>
    <s v="US"/>
    <s v="USD"/>
    <n v="1478733732"/>
    <n v="1478298132"/>
    <b v="0"/>
    <n v="2"/>
    <b v="0"/>
    <x v="38"/>
    <n v="58.291457286432156"/>
    <n v="58"/>
    <x v="1"/>
    <x v="38"/>
    <x v="3122"/>
    <x v="3116"/>
  </r>
  <r>
    <n v="3123"/>
    <s v="Save the Larchmont Playhouse! (Canceled)"/>
    <s v="The Larchmont Playhouse is threatened! Help save the theater by becoming a Preservation Member of The Larchmont Playhouse."/>
    <x v="152"/>
    <x v="2063"/>
    <x v="1"/>
    <s v="US"/>
    <s v="USD"/>
    <n v="1468108198"/>
    <n v="1465516198"/>
    <b v="0"/>
    <n v="348"/>
    <b v="0"/>
    <x v="38"/>
    <n v="68.153599999999997"/>
    <n v="244.80459770114942"/>
    <x v="1"/>
    <x v="38"/>
    <x v="3123"/>
    <x v="3117"/>
  </r>
  <r>
    <n v="3124"/>
    <s v="Theater &amp; Arts &amp; Day Care (Canceled)"/>
    <s v="A place where kids/ teens' dreams come true, and one finds there home without sparkly red shoes!"/>
    <x v="397"/>
    <x v="375"/>
    <x v="1"/>
    <s v="US"/>
    <s v="USD"/>
    <n v="1422902601"/>
    <n v="1417718601"/>
    <b v="0"/>
    <n v="4"/>
    <b v="0"/>
    <x v="38"/>
    <n v="3.2499999999999999E-3"/>
    <n v="6.5"/>
    <x v="1"/>
    <x v="38"/>
    <x v="3124"/>
    <x v="3118"/>
  </r>
  <r>
    <n v="3125"/>
    <s v="N/A (Canceled)"/>
    <s v="N/A"/>
    <x v="86"/>
    <x v="117"/>
    <x v="1"/>
    <s v="US"/>
    <s v="USD"/>
    <n v="1452142672"/>
    <n v="1449550672"/>
    <b v="0"/>
    <n v="0"/>
    <b v="0"/>
    <x v="38"/>
    <n v="0"/>
    <e v="#DIV/0!"/>
    <x v="1"/>
    <x v="38"/>
    <x v="3125"/>
    <x v="3119"/>
  </r>
  <r>
    <n v="3126"/>
    <s v="Urban Roots SkatePark (Canceled)"/>
    <s v="A big dream, small budget, the drive/passion of so many volunteers...indoor skatepark in Eau Claire, WI._x000a__x000a_This is UR skatepark!"/>
    <x v="31"/>
    <x v="578"/>
    <x v="1"/>
    <s v="US"/>
    <s v="USD"/>
    <n v="1459121162"/>
    <n v="1456532762"/>
    <b v="0"/>
    <n v="17"/>
    <b v="0"/>
    <x v="38"/>
    <n v="4.16"/>
    <n v="61.176470588235297"/>
    <x v="1"/>
    <x v="38"/>
    <x v="3126"/>
    <x v="3120"/>
  </r>
  <r>
    <n v="3127"/>
    <s v="Help Us Help Artists (Canceled)"/>
    <s v="Our goal - create a venue &amp; stage where comedic &amp; music artists hone their talents &amp; fan base. First minority owned like it in Cincy."/>
    <x v="57"/>
    <x v="117"/>
    <x v="1"/>
    <s v="US"/>
    <s v="USD"/>
    <n v="1425242029"/>
    <n v="1422650029"/>
    <b v="0"/>
    <n v="0"/>
    <b v="0"/>
    <x v="38"/>
    <n v="0"/>
    <e v="#DIV/0!"/>
    <x v="1"/>
    <x v="38"/>
    <x v="3127"/>
    <x v="3121"/>
  </r>
  <r>
    <n v="3128"/>
    <s v="Casablanca - The Gin Joint Cut (The Play)"/>
    <s v="Bring Morag Fullarton's fun-loving spoof and homage of the classic and timeless film, 'Casablanca', to the stage in New York City."/>
    <x v="36"/>
    <x v="2064"/>
    <x v="3"/>
    <s v="US"/>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x v="21"/>
    <x v="115"/>
    <x v="3"/>
    <s v="US"/>
    <s v="USD"/>
    <n v="1492542819"/>
    <n v="1489090419"/>
    <b v="0"/>
    <n v="1"/>
    <b v="0"/>
    <x v="6"/>
    <n v="0.8"/>
    <n v="10"/>
    <x v="1"/>
    <x v="6"/>
    <x v="3129"/>
    <x v="3123"/>
  </r>
  <r>
    <n v="3130"/>
    <s v="MEDEA | A New Vision"/>
    <s v="A shockingly relevant modern take on a 2,000-year-old tragedy that confronts current gender politics."/>
    <x v="3"/>
    <x v="672"/>
    <x v="3"/>
    <s v="US"/>
    <s v="USD"/>
    <n v="1492145940"/>
    <n v="1489504916"/>
    <b v="0"/>
    <n v="4"/>
    <b v="0"/>
    <x v="6"/>
    <n v="3.75"/>
    <n v="93.75"/>
    <x v="1"/>
    <x v="6"/>
    <x v="3130"/>
    <x v="3124"/>
  </r>
  <r>
    <n v="3131"/>
    <s v="SNAKE EYES"/>
    <s v="A Staged Reading of &quot;Snake Eyes,&quot; a new play by Alex Rafala"/>
    <x v="393"/>
    <x v="2043"/>
    <x v="3"/>
    <s v="US"/>
    <s v="USD"/>
    <n v="1491656045"/>
    <n v="1489067645"/>
    <b v="0"/>
    <n v="12"/>
    <b v="0"/>
    <x v="6"/>
    <n v="15.731707317073171"/>
    <n v="53.75"/>
    <x v="1"/>
    <x v="6"/>
    <x v="3131"/>
    <x v="3125"/>
  </r>
  <r>
    <n v="3132"/>
    <s v="A Bite of a Snake Play"/>
    <s v="Smells Like Money, Drips Like Honey, Taste Like Mocha, Better Run AWAY"/>
    <x v="11"/>
    <x v="115"/>
    <x v="3"/>
    <s v="US"/>
    <s v="USD"/>
    <n v="1492759460"/>
    <n v="1487579060"/>
    <b v="0"/>
    <n v="1"/>
    <b v="0"/>
    <x v="6"/>
    <n v="3.3333333333333333E-2"/>
    <n v="10"/>
    <x v="1"/>
    <x v="6"/>
    <x v="3132"/>
    <x v="3126"/>
  </r>
  <r>
    <n v="3133"/>
    <s v="Hell Has No Fury by TwentySomething @ Edinburgh Fringe"/>
    <s v="TwentySomething is taking Hell Has No Fury to Edinburgh! _x000a_We're looking for your support to get us there."/>
    <x v="2"/>
    <x v="2065"/>
    <x v="3"/>
    <s v="GB"/>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x v="28"/>
    <x v="1175"/>
    <x v="3"/>
    <s v="GB"/>
    <s v="GBP"/>
    <n v="1490631419"/>
    <n v="1488820619"/>
    <b v="0"/>
    <n v="12"/>
    <b v="0"/>
    <x v="6"/>
    <n v="22.5"/>
    <n v="18.75"/>
    <x v="1"/>
    <x v="6"/>
    <x v="3134"/>
    <x v="3128"/>
  </r>
  <r>
    <n v="3135"/>
    <s v="SEVEN, a Documentary Play: North Carolina Premiere!"/>
    <s v="SEVEN tells the true stories of 7 women who bravely fought for the well-being of women, families, and children around the globe."/>
    <x v="398"/>
    <x v="2066"/>
    <x v="3"/>
    <s v="US"/>
    <s v="USD"/>
    <n v="1491277121"/>
    <n v="1489376321"/>
    <b v="0"/>
    <n v="7"/>
    <b v="0"/>
    <x v="6"/>
    <n v="20.849420849420849"/>
    <n v="23.142857142857142"/>
    <x v="1"/>
    <x v="6"/>
    <x v="3135"/>
    <x v="3129"/>
  </r>
  <r>
    <n v="3136"/>
    <s v="Heroines"/>
    <s v="Help emberfly theatre put on their first production Heroines and pay our actors and creative team! Follow us @emberflytheatre"/>
    <x v="2"/>
    <x v="2067"/>
    <x v="3"/>
    <s v="GB"/>
    <s v="GBP"/>
    <n v="1491001140"/>
    <n v="1487847954"/>
    <b v="0"/>
    <n v="22"/>
    <b v="0"/>
    <x v="6"/>
    <n v="127.8"/>
    <n v="29.045454545454547"/>
    <x v="1"/>
    <x v="6"/>
    <x v="3136"/>
    <x v="3130"/>
  </r>
  <r>
    <n v="3137"/>
    <s v="Richard III - Presented by REBATEnsemble/Theatre Off Jackson"/>
    <s v="Set in 1930s Chinatown, evocative of old world South Jackson Street during the Jazz era."/>
    <x v="15"/>
    <x v="155"/>
    <x v="3"/>
    <s v="US"/>
    <s v="USD"/>
    <n v="1493838720"/>
    <n v="1489439669"/>
    <b v="0"/>
    <n v="1"/>
    <b v="0"/>
    <x v="6"/>
    <n v="3.3333333333333335"/>
    <n v="50"/>
    <x v="1"/>
    <x v="6"/>
    <x v="3137"/>
    <x v="3131"/>
  </r>
  <r>
    <n v="3138"/>
    <s v="Our Country's Good"/>
    <s v="A UWE Drama Society adaptation of Timberlake Wertenbaker's play. Funding needed for costumes/props to make the show a success. Thanks."/>
    <x v="48"/>
    <x v="117"/>
    <x v="3"/>
    <s v="GB"/>
    <s v="GBP"/>
    <n v="1491233407"/>
    <n v="1489591807"/>
    <b v="0"/>
    <n v="0"/>
    <b v="0"/>
    <x v="6"/>
    <n v="0"/>
    <e v="#DIV/0!"/>
    <x v="1"/>
    <x v="6"/>
    <x v="3138"/>
    <x v="3132"/>
  </r>
  <r>
    <n v="3139"/>
    <s v="Casa Calabaza, Premio Nacional de Teatro Penitenciario."/>
    <s v="Conoce y apoya el teatro de calidad que se escribe desde los centros penitenciarios, como es el caso de Casa Calabaza, de Maye Moreno."/>
    <x v="63"/>
    <x v="651"/>
    <x v="3"/>
    <s v="MX"/>
    <s v="MXN"/>
    <n v="1490416380"/>
    <n v="1487485760"/>
    <b v="0"/>
    <n v="6"/>
    <b v="0"/>
    <x v="6"/>
    <n v="5.4"/>
    <n v="450"/>
    <x v="1"/>
    <x v="6"/>
    <x v="3139"/>
    <x v="3133"/>
  </r>
  <r>
    <n v="3140"/>
    <s v="ReminiSens Restaurant &amp; Theatre in Versailles"/>
    <s v="ReminiSens offers an Enchanting Time Travel experience: have diner at the court of Versailles and interact with the nobles of the time!"/>
    <x v="3"/>
    <x v="2068"/>
    <x v="3"/>
    <s v="FR"/>
    <s v="EUR"/>
    <n v="1491581703"/>
    <n v="1488993303"/>
    <b v="0"/>
    <n v="4"/>
    <b v="0"/>
    <x v="6"/>
    <n v="0.96"/>
    <n v="24"/>
    <x v="1"/>
    <x v="6"/>
    <x v="3140"/>
    <x v="3134"/>
  </r>
  <r>
    <n v="3141"/>
    <s v="GUTS: Black Comedy"/>
    <s v="We are a theatre society from the Groningen University in the Netherlands. _x000a_We would be more than happy for some help funding the play."/>
    <x v="2"/>
    <x v="2069"/>
    <x v="3"/>
    <s v="NL"/>
    <s v="EUR"/>
    <n v="1492372800"/>
    <n v="1488823488"/>
    <b v="0"/>
    <n v="8"/>
    <b v="0"/>
    <x v="6"/>
    <n v="51.6"/>
    <n v="32.25"/>
    <x v="1"/>
    <x v="6"/>
    <x v="3141"/>
    <x v="3135"/>
  </r>
  <r>
    <n v="3142"/>
    <s v="The Pendulum Swings UK Theatre Tour/EdFringe"/>
    <s v="Our aim is to deliver a powerful piece of theatre to audiences across the UK, including Edinburgh Fringe (2017)."/>
    <x v="181"/>
    <x v="372"/>
    <x v="3"/>
    <s v="GB"/>
    <s v="GBP"/>
    <n v="1489922339"/>
    <n v="1487333939"/>
    <b v="0"/>
    <n v="3"/>
    <b v="0"/>
    <x v="6"/>
    <n v="1.6363636363636365"/>
    <n v="15"/>
    <x v="1"/>
    <x v="6"/>
    <x v="3142"/>
    <x v="3136"/>
  </r>
  <r>
    <n v="3143"/>
    <s v="This is Living by Liam Borrett"/>
    <s v="THE POIGNANT EXPLORATION OF WHAT IT MEANS TO SAY GOODBYE._x000a_Stripped Raw brings Liam Borrett's debut play 'This is Living' to Wiltshire."/>
    <x v="176"/>
    <x v="117"/>
    <x v="3"/>
    <s v="GB"/>
    <s v="GBP"/>
    <n v="1491726956"/>
    <n v="1489480556"/>
    <b v="0"/>
    <n v="0"/>
    <b v="0"/>
    <x v="6"/>
    <n v="0"/>
    <e v="#DIV/0!"/>
    <x v="1"/>
    <x v="6"/>
    <x v="3143"/>
    <x v="3137"/>
  </r>
  <r>
    <n v="3144"/>
    <s v="Benghazi Bergen-Belsen"/>
    <s v="Two women, one love, one must die: a multicultural cast in a play about the denied holocaust of Libyan Jews. Premieres in March in NYC"/>
    <x v="3"/>
    <x v="2070"/>
    <x v="3"/>
    <s v="US"/>
    <s v="USD"/>
    <n v="1489903200"/>
    <n v="1488459307"/>
    <b v="0"/>
    <n v="30"/>
    <b v="0"/>
    <x v="6"/>
    <n v="75.400000000000006"/>
    <n v="251.33333333333334"/>
    <x v="1"/>
    <x v="6"/>
    <x v="3144"/>
    <x v="3138"/>
  </r>
  <r>
    <n v="3145"/>
    <s v="Arlington's 1st Dinner Theatre"/>
    <s v="Dominion Theatre Company is the first community dinner theatre  to be established in Arlington TX."/>
    <x v="31"/>
    <x v="117"/>
    <x v="3"/>
    <s v="US"/>
    <s v="USD"/>
    <n v="1490659134"/>
    <n v="1485478734"/>
    <b v="0"/>
    <n v="0"/>
    <b v="0"/>
    <x v="6"/>
    <n v="0"/>
    <e v="#DIV/0!"/>
    <x v="1"/>
    <x v="6"/>
    <x v="3145"/>
    <x v="3139"/>
  </r>
  <r>
    <n v="3146"/>
    <s v="SoÃ±Ã© una ciudad amurallada"/>
    <s v="Somos... Podemos... Amamos... Nuestra muralla, nuestra utopÃ­a. Que el amor sea el lÃ­mite"/>
    <x v="63"/>
    <x v="2071"/>
    <x v="3"/>
    <s v="MX"/>
    <s v="MXN"/>
    <n v="1492356166"/>
    <n v="1488471766"/>
    <b v="0"/>
    <n v="12"/>
    <b v="0"/>
    <x v="6"/>
    <n v="10.5"/>
    <n v="437.5"/>
    <x v="1"/>
    <x v="6"/>
    <x v="3146"/>
    <x v="3140"/>
  </r>
  <r>
    <n v="3147"/>
    <s v="The Eternal Space Brings the Old Penn Station Back to Life"/>
    <s v="A play that uses photography to tell the story of a friendship forged during the demolition of New York's Pennsylvania Station."/>
    <x v="22"/>
    <x v="2072"/>
    <x v="0"/>
    <s v="US"/>
    <s v="USD"/>
    <n v="1415319355"/>
    <n v="1411859755"/>
    <b v="1"/>
    <n v="213"/>
    <b v="1"/>
    <x v="6"/>
    <n v="117.52499999999999"/>
    <n v="110.35211267605634"/>
    <x v="1"/>
    <x v="6"/>
    <x v="3147"/>
    <x v="3141"/>
  </r>
  <r>
    <n v="3148"/>
    <s v="The Aurora Project: A Sci-Fi Epic by Bella Poynton"/>
    <s v="Help fund The Aurora Project, an immersive science fiction epic."/>
    <x v="40"/>
    <x v="2073"/>
    <x v="0"/>
    <s v="US"/>
    <s v="USD"/>
    <n v="1412136000"/>
    <n v="1410278284"/>
    <b v="1"/>
    <n v="57"/>
    <b v="1"/>
    <x v="6"/>
    <n v="131.16666666666669"/>
    <n v="41.421052631578945"/>
    <x v="1"/>
    <x v="6"/>
    <x v="3148"/>
    <x v="3142"/>
  </r>
  <r>
    <n v="3149"/>
    <s v="Kafka on the Shore"/>
    <s v="A student led production at Northwestern U. of an adaptation by Frank Galati of the classic book Kafka on the Shore by Haruki Murakmi."/>
    <x v="21"/>
    <x v="166"/>
    <x v="0"/>
    <s v="US"/>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x v="8"/>
    <x v="2074"/>
    <x v="0"/>
    <s v="US"/>
    <s v="USD"/>
    <n v="1295928000"/>
    <n v="1288160403"/>
    <b v="1"/>
    <n v="104"/>
    <b v="1"/>
    <x v="6"/>
    <n v="101"/>
    <n v="33.990384615384613"/>
    <x v="1"/>
    <x v="6"/>
    <x v="3150"/>
    <x v="3144"/>
  </r>
  <r>
    <n v="3151"/>
    <s v="&quot;The Holiday Bug&quot; 2014 Puppet Show"/>
    <s v="A Multi-Media Puppet Show, with large cable control puppets to tell a hilarious story for all ages."/>
    <x v="8"/>
    <x v="2075"/>
    <x v="0"/>
    <s v="US"/>
    <s v="USD"/>
    <n v="1410379774"/>
    <n v="1407787774"/>
    <b v="1"/>
    <n v="34"/>
    <b v="1"/>
    <x v="6"/>
    <n v="100.4"/>
    <n v="103.35294117647059"/>
    <x v="1"/>
    <x v="6"/>
    <x v="3151"/>
    <x v="3145"/>
  </r>
  <r>
    <n v="3152"/>
    <s v="'Gilead', an original theatre piece"/>
    <s v="'Gilead' is an original theatre piece inspired by Margaret Atwood's 'The Handmaid's Tale'. (Brighton Fringe 2014)"/>
    <x v="41"/>
    <x v="2076"/>
    <x v="0"/>
    <s v="GB"/>
    <s v="GBP"/>
    <n v="1383425367"/>
    <n v="1380833367"/>
    <b v="1"/>
    <n v="67"/>
    <b v="1"/>
    <x v="6"/>
    <n v="105.95454545454545"/>
    <n v="34.791044776119406"/>
    <x v="1"/>
    <x v="6"/>
    <x v="3152"/>
    <x v="3146"/>
  </r>
  <r>
    <n v="3153"/>
    <s v="Terminator the Second"/>
    <s v="A stage production of Terminator 2: Judgment Day, composed entirely of the words of William Shakespeare"/>
    <x v="9"/>
    <x v="2077"/>
    <x v="0"/>
    <s v="US"/>
    <s v="USD"/>
    <n v="1304225940"/>
    <n v="1301542937"/>
    <b v="1"/>
    <n v="241"/>
    <b v="1"/>
    <x v="6"/>
    <n v="335.58333333333337"/>
    <n v="41.773858921161825"/>
    <x v="1"/>
    <x v="6"/>
    <x v="3153"/>
    <x v="3147"/>
  </r>
  <r>
    <n v="3154"/>
    <s v="&quot;Bright Ideas&quot; By Eric Coble"/>
    <s v="Hilarious play about two parents obsessed with getting their kid into the best pre-school and are willing to do ANYTHING to get him in!"/>
    <x v="39"/>
    <x v="2059"/>
    <x v="0"/>
    <s v="US"/>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x v="10"/>
    <x v="2078"/>
    <x v="0"/>
    <s v="GB"/>
    <s v="GBP"/>
    <n v="1356004725"/>
    <n v="1353412725"/>
    <b v="1"/>
    <n v="302"/>
    <b v="1"/>
    <x v="6"/>
    <n v="188.50460000000001"/>
    <n v="31.209370860927152"/>
    <x v="1"/>
    <x v="6"/>
    <x v="3155"/>
    <x v="3149"/>
  </r>
  <r>
    <n v="3156"/>
    <s v="Bringing First Love/Worst Love To Life"/>
    <s v="First Love/Worst Love is an examination of love and its mutability, as expressed through twelve stories and five actors on one stage."/>
    <x v="62"/>
    <x v="2079"/>
    <x v="0"/>
    <s v="US"/>
    <s v="USD"/>
    <n v="1338591144"/>
    <n v="1335567144"/>
    <b v="1"/>
    <n v="89"/>
    <b v="1"/>
    <x v="6"/>
    <n v="101.81818181818181"/>
    <n v="62.921348314606739"/>
    <x v="1"/>
    <x v="6"/>
    <x v="3156"/>
    <x v="3150"/>
  </r>
  <r>
    <n v="3157"/>
    <s v="Summer FourPlay"/>
    <s v="Four Directors.  Four One Acts.  Four Genres.  For You."/>
    <x v="23"/>
    <x v="74"/>
    <x v="0"/>
    <s v="US"/>
    <s v="USD"/>
    <n v="1405746000"/>
    <n v="1404932105"/>
    <b v="1"/>
    <n v="41"/>
    <b v="1"/>
    <x v="6"/>
    <n v="101"/>
    <n v="98.536585365853654"/>
    <x v="1"/>
    <x v="6"/>
    <x v="3157"/>
    <x v="3151"/>
  </r>
  <r>
    <n v="3158"/>
    <s v="Nursery Crimes"/>
    <s v="A 40s crime-noir play using nursery rhyme characters."/>
    <x v="10"/>
    <x v="2080"/>
    <x v="0"/>
    <s v="US"/>
    <s v="USD"/>
    <n v="1374523752"/>
    <n v="1371931752"/>
    <b v="1"/>
    <n v="69"/>
    <b v="1"/>
    <x v="6"/>
    <n v="113.99999999999999"/>
    <n v="82.608695652173907"/>
    <x v="1"/>
    <x v="6"/>
    <x v="3158"/>
    <x v="3152"/>
  </r>
  <r>
    <n v="3159"/>
    <s v="Waxwing: A New Play"/>
    <s v="WAXWING is an exciting new world premiere of mythic (perhaps even apocalyptic!) proportions."/>
    <x v="15"/>
    <x v="2081"/>
    <x v="0"/>
    <s v="US"/>
    <s v="USD"/>
    <n v="1326927600"/>
    <n v="1323221761"/>
    <b v="1"/>
    <n v="52"/>
    <b v="1"/>
    <x v="6"/>
    <n v="133.48133333333334"/>
    <n v="38.504230769230773"/>
    <x v="1"/>
    <x v="6"/>
    <x v="3159"/>
    <x v="3153"/>
  </r>
  <r>
    <n v="3160"/>
    <s v="We Play Chekhov"/>
    <s v="Two stories by Anton Chekhov adapted for the stage and performed back-to-back in a stunning live theatrical performance."/>
    <x v="37"/>
    <x v="2082"/>
    <x v="0"/>
    <s v="US"/>
    <s v="USD"/>
    <n v="1407905940"/>
    <n v="1405923687"/>
    <b v="1"/>
    <n v="57"/>
    <b v="1"/>
    <x v="6"/>
    <n v="101.53333333333335"/>
    <n v="80.15789473684211"/>
    <x v="1"/>
    <x v="6"/>
    <x v="3160"/>
    <x v="3154"/>
  </r>
  <r>
    <n v="3161"/>
    <s v="Faustus"/>
    <s v="Iâ€™ll Be Right Back presents a story of murder and corruption. Faustus is a modern re-imagining of Christopher Marloweâ€™s classic tale."/>
    <x v="13"/>
    <x v="2083"/>
    <x v="0"/>
    <s v="GB"/>
    <s v="GBP"/>
    <n v="1413377522"/>
    <n v="1410785522"/>
    <b v="1"/>
    <n v="74"/>
    <b v="1"/>
    <x v="6"/>
    <n v="105.1"/>
    <n v="28.405405405405407"/>
    <x v="1"/>
    <x v="6"/>
    <x v="3161"/>
    <x v="3155"/>
  </r>
  <r>
    <n v="3162"/>
    <s v="Your Radio Adventure!"/>
    <s v="Radio show meets interactive novel, accompanied by live foley, music, and audience participation. YOU choose what happens next!"/>
    <x v="23"/>
    <x v="2084"/>
    <x v="0"/>
    <s v="US"/>
    <s v="USD"/>
    <n v="1404698400"/>
    <n v="1402331262"/>
    <b v="1"/>
    <n v="63"/>
    <b v="1"/>
    <x v="6"/>
    <n v="127.15"/>
    <n v="80.730158730158735"/>
    <x v="1"/>
    <x v="6"/>
    <x v="3162"/>
    <x v="3156"/>
  </r>
  <r>
    <n v="3163"/>
    <s v="Bring &quot;SONNY&quot; To Toronto This Summer!"/>
    <s v="We are a group of actors reviving a play called &quot;Sonny Under the Assumption&quot; to bring to Toronto, Canada this summer..."/>
    <x v="93"/>
    <x v="2085"/>
    <x v="0"/>
    <s v="US"/>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x v="30"/>
    <x v="2086"/>
    <x v="0"/>
    <s v="US"/>
    <s v="USD"/>
    <n v="1402341615"/>
    <n v="1399490415"/>
    <b v="1"/>
    <n v="71"/>
    <b v="1"/>
    <x v="6"/>
    <n v="106.76"/>
    <n v="37.591549295774648"/>
    <x v="1"/>
    <x v="6"/>
    <x v="3164"/>
    <x v="3158"/>
  </r>
  <r>
    <n v="3165"/>
    <s v="THE MOON PLAY"/>
    <s v="THE MOON PLAY is a new play written by Carolyn Gilliam. The play follows an astronaut on the moon who has lost his reason to explore."/>
    <x v="47"/>
    <x v="2087"/>
    <x v="0"/>
    <s v="US"/>
    <s v="USD"/>
    <n v="1304395140"/>
    <n v="1302493760"/>
    <b v="1"/>
    <n v="21"/>
    <b v="1"/>
    <x v="6"/>
    <n v="162.66666666666666"/>
    <n v="58.095238095238095"/>
    <x v="1"/>
    <x v="6"/>
    <x v="3165"/>
    <x v="73"/>
  </r>
  <r>
    <n v="3166"/>
    <s v="Verdigris - A Play by Jim Beaver"/>
    <s v="VERDIGRIS: A play written by Jim Beaver, star of Supernatural and Deadwood, opening March 2015 at Theatre West in Los Angeles."/>
    <x v="19"/>
    <x v="2088"/>
    <x v="0"/>
    <s v="US"/>
    <s v="USD"/>
    <n v="1416988740"/>
    <n v="1414514153"/>
    <b v="1"/>
    <n v="930"/>
    <b v="1"/>
    <x v="6"/>
    <n v="160.22808571428573"/>
    <n v="60.300892473118282"/>
    <x v="1"/>
    <x v="6"/>
    <x v="3166"/>
    <x v="3159"/>
  </r>
  <r>
    <n v="3167"/>
    <s v="Destiny is Judd Nelson: a new play at FringeNYC"/>
    <s v="What is destiny? Explore it with us this August at FringeNYC."/>
    <x v="9"/>
    <x v="2089"/>
    <x v="0"/>
    <s v="US"/>
    <s v="USD"/>
    <n v="1406952781"/>
    <n v="1405743181"/>
    <b v="1"/>
    <n v="55"/>
    <b v="1"/>
    <x v="6"/>
    <n v="116.16666666666666"/>
    <n v="63.363636363636367"/>
    <x v="1"/>
    <x v="6"/>
    <x v="3167"/>
    <x v="3160"/>
  </r>
  <r>
    <n v="3168"/>
    <s v="Cosmicomics"/>
    <s v="A dazzling aerial show that brings to life the whimsical and romantic short stories of beloved fantasy author Italo Calvino."/>
    <x v="30"/>
    <x v="2090"/>
    <x v="0"/>
    <s v="US"/>
    <s v="USD"/>
    <n v="1402696800"/>
    <n v="1399948353"/>
    <b v="1"/>
    <n v="61"/>
    <b v="1"/>
    <x v="6"/>
    <n v="124.2"/>
    <n v="50.901639344262293"/>
    <x v="1"/>
    <x v="6"/>
    <x v="3168"/>
    <x v="3161"/>
  </r>
  <r>
    <n v="3169"/>
    <s v="The Window"/>
    <s v="We're bringing The Window to the Cherry Lane Theater in January 2014."/>
    <x v="6"/>
    <x v="2091"/>
    <x v="0"/>
    <s v="US"/>
    <s v="USD"/>
    <n v="1386910740"/>
    <n v="1384364561"/>
    <b v="1"/>
    <n v="82"/>
    <b v="1"/>
    <x v="6"/>
    <n v="103.01249999999999"/>
    <n v="100.5"/>
    <x v="1"/>
    <x v="6"/>
    <x v="3169"/>
    <x v="3162"/>
  </r>
  <r>
    <n v="3170"/>
    <s v="Ain't She Brave FringeNYC 2014 Project"/>
    <s v="An emotionally-charged journey through the history of black women in America told in reverse."/>
    <x v="13"/>
    <x v="2092"/>
    <x v="0"/>
    <s v="US"/>
    <s v="USD"/>
    <n v="1404273600"/>
    <n v="1401414944"/>
    <b v="1"/>
    <n v="71"/>
    <b v="1"/>
    <x v="6"/>
    <n v="112.25"/>
    <n v="31.619718309859156"/>
    <x v="1"/>
    <x v="6"/>
    <x v="3170"/>
    <x v="3163"/>
  </r>
  <r>
    <n v="3171"/>
    <s v="The Fall - an epic theatrical adaptation"/>
    <s v="The theatrical adaptation of the epic film â€˜THE FALLâ€™ for the stage, combining theatre, live music, animation and expansive projection."/>
    <x v="39"/>
    <x v="2093"/>
    <x v="0"/>
    <s v="GB"/>
    <s v="GBP"/>
    <n v="1462545358"/>
    <n v="1459953358"/>
    <b v="1"/>
    <n v="117"/>
    <b v="1"/>
    <x v="6"/>
    <n v="108.8142857142857"/>
    <n v="65.102564102564102"/>
    <x v="1"/>
    <x v="6"/>
    <x v="3171"/>
    <x v="3164"/>
  </r>
  <r>
    <n v="3172"/>
    <s v="Outcry Theatre presents &quot;Dark Play or Stories for Boys&quot;"/>
    <s v="Outcry Theatre needs your help to produce Carlos Murillo's play &quot;Dark Play&quot; for the 2012 Dallas fringe festival, Out of the Loop."/>
    <x v="13"/>
    <x v="2094"/>
    <x v="0"/>
    <s v="US"/>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x v="3"/>
    <x v="285"/>
    <x v="0"/>
    <s v="US"/>
    <s v="USD"/>
    <n v="1411765492"/>
    <n v="1409173492"/>
    <b v="1"/>
    <n v="74"/>
    <b v="1"/>
    <x v="6"/>
    <n v="103"/>
    <n v="139.18918918918919"/>
    <x v="1"/>
    <x v="6"/>
    <x v="3173"/>
    <x v="3166"/>
  </r>
  <r>
    <n v="3174"/>
    <s v="A Race Redux"/>
    <s v="This adaptation uses the text of Oâ€™Neill to explore race, and asks the audience if stereotypes impact a characters guilt or innocence."/>
    <x v="9"/>
    <x v="2095"/>
    <x v="0"/>
    <s v="US"/>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x v="10"/>
    <x v="2096"/>
    <x v="0"/>
    <s v="US"/>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x v="168"/>
    <x v="1226"/>
    <x v="0"/>
    <s v="US"/>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x v="30"/>
    <x v="2097"/>
    <x v="0"/>
    <s v="US"/>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x v="15"/>
    <x v="2098"/>
    <x v="0"/>
    <s v="GB"/>
    <s v="GBP"/>
    <n v="1405521075"/>
    <n v="1402929075"/>
    <b v="1"/>
    <n v="78"/>
    <b v="1"/>
    <x v="6"/>
    <n v="171.73333333333335"/>
    <n v="33.025641025641029"/>
    <x v="1"/>
    <x v="6"/>
    <x v="3178"/>
    <x v="3171"/>
  </r>
  <r>
    <n v="3179"/>
    <s v="I Do Wonder"/>
    <s v="A Sci-fi play in several vignettes that will narrate an alternate history in the mid-20th century."/>
    <x v="285"/>
    <x v="2099"/>
    <x v="0"/>
    <s v="US"/>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x v="38"/>
    <x v="2100"/>
    <x v="0"/>
    <s v="GB"/>
    <s v="GBP"/>
    <n v="1403258049"/>
    <n v="1400666049"/>
    <b v="1"/>
    <n v="45"/>
    <b v="1"/>
    <x v="6"/>
    <n v="119.75"/>
    <n v="31.933333333333334"/>
    <x v="1"/>
    <x v="6"/>
    <x v="3180"/>
    <x v="3173"/>
  </r>
  <r>
    <n v="3181"/>
    <s v="ENDURING SONG"/>
    <s v="ENDURING SONG by award-winning Bear Trap Theatre, is a sweeping historical epic about love, loss and family set in the First Crusade."/>
    <x v="2"/>
    <x v="614"/>
    <x v="0"/>
    <s v="GB"/>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x v="39"/>
    <x v="2101"/>
    <x v="0"/>
    <s v="US"/>
    <s v="USD"/>
    <n v="1328029200"/>
    <n v="1323211621"/>
    <b v="1"/>
    <n v="151"/>
    <b v="1"/>
    <x v="6"/>
    <n v="100.88571428571429"/>
    <n v="46.768211920529801"/>
    <x v="1"/>
    <x v="6"/>
    <x v="3182"/>
    <x v="3175"/>
  </r>
  <r>
    <n v="3183"/>
    <s v="The Seagull on The River"/>
    <s v="Anton Chekhov's The Seagull. An outdoor Amphitheater in Manhattan. Trees. A River. Daybreak."/>
    <x v="30"/>
    <x v="444"/>
    <x v="0"/>
    <s v="US"/>
    <s v="USD"/>
    <n v="1377284669"/>
    <n v="1375729469"/>
    <b v="1"/>
    <n v="68"/>
    <b v="1"/>
    <x v="6"/>
    <n v="109.00000000000001"/>
    <n v="40.073529411764703"/>
    <x v="1"/>
    <x v="6"/>
    <x v="3183"/>
    <x v="3176"/>
  </r>
  <r>
    <n v="3184"/>
    <s v="Equus at Frenetic Theatre"/>
    <s v="Equus is the story of a psychiatrist treating a teenaged boy who blinds six horses with a metal spike."/>
    <x v="270"/>
    <x v="2102"/>
    <x v="0"/>
    <s v="US"/>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x v="28"/>
    <x v="325"/>
    <x v="0"/>
    <s v="GB"/>
    <s v="GBP"/>
    <n v="1405553241"/>
    <n v="1404948441"/>
    <b v="1"/>
    <n v="24"/>
    <b v="1"/>
    <x v="6"/>
    <n v="100"/>
    <n v="41.666666666666664"/>
    <x v="1"/>
    <x v="6"/>
    <x v="3185"/>
    <x v="3178"/>
  </r>
  <r>
    <n v="3186"/>
    <s v="Honest"/>
    <s v="Honest is an exciting and dark new play by Bristol based writer Alice Nicholas, touring the South of England and London this October."/>
    <x v="50"/>
    <x v="2103"/>
    <x v="0"/>
    <s v="GB"/>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x v="36"/>
    <x v="2104"/>
    <x v="0"/>
    <s v="US"/>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x v="48"/>
    <x v="176"/>
    <x v="2"/>
    <s v="GB"/>
    <s v="GBP"/>
    <n v="1433930302"/>
    <n v="1432115902"/>
    <b v="0"/>
    <n v="9"/>
    <b v="0"/>
    <x v="40"/>
    <n v="65"/>
    <n v="14.444444444444445"/>
    <x v="1"/>
    <x v="40"/>
    <x v="3188"/>
    <x v="3181"/>
  </r>
  <r>
    <n v="3189"/>
    <s v="Hednadotter Jubileumskonsert"/>
    <s v="Det Ã¤r tio Ã¥r sedan sist! Musikalen Hednadotter med sÃ¥ngarna frÃ¥n orginaluppsÃ¤ttningen sjunger musikalen i Konsertform."/>
    <x v="56"/>
    <x v="2105"/>
    <x v="2"/>
    <s v="SE"/>
    <s v="SEK"/>
    <n v="1432455532"/>
    <n v="1429863532"/>
    <b v="0"/>
    <n v="19"/>
    <b v="0"/>
    <x v="40"/>
    <n v="12.327272727272726"/>
    <n v="356.84210526315792"/>
    <x v="1"/>
    <x v="40"/>
    <x v="3189"/>
    <x v="3182"/>
  </r>
  <r>
    <n v="3190"/>
    <s v="Call It A Day Productions - THE LIFE"/>
    <s v="Call It A Day Productions is putting on their first full production in December and every little bit helps!"/>
    <x v="23"/>
    <x v="117"/>
    <x v="2"/>
    <s v="CA"/>
    <s v="CAD"/>
    <n v="1481258275"/>
    <n v="1478662675"/>
    <b v="0"/>
    <n v="0"/>
    <b v="0"/>
    <x v="40"/>
    <n v="0"/>
    <e v="#DIV/0!"/>
    <x v="1"/>
    <x v="40"/>
    <x v="3190"/>
    <x v="3183"/>
  </r>
  <r>
    <n v="3191"/>
    <s v="Decree 770: Europa"/>
    <s v="A brand new musical about the ban of contraception and abortion in Romania and the revolution that ended it all in 1989."/>
    <x v="192"/>
    <x v="118"/>
    <x v="2"/>
    <s v="US"/>
    <s v="USD"/>
    <n v="1471370869"/>
    <n v="1466186869"/>
    <b v="0"/>
    <n v="4"/>
    <b v="0"/>
    <x v="40"/>
    <n v="4.0266666666666664"/>
    <n v="37.75"/>
    <x v="1"/>
    <x v="40"/>
    <x v="3191"/>
    <x v="3184"/>
  </r>
  <r>
    <n v="3192"/>
    <s v="Arts in Conflict"/>
    <s v="This project challenges social issues affecting young people in areas of deprivation within the Belfast area (Northern Ireland)."/>
    <x v="3"/>
    <x v="1301"/>
    <x v="2"/>
    <s v="GB"/>
    <s v="GBP"/>
    <n v="1425160800"/>
    <n v="1421274859"/>
    <b v="0"/>
    <n v="8"/>
    <b v="0"/>
    <x v="40"/>
    <n v="1.02"/>
    <n v="12.75"/>
    <x v="1"/>
    <x v="40"/>
    <x v="3192"/>
    <x v="3185"/>
  </r>
  <r>
    <n v="3193"/>
    <s v="Shock Treatment - The Sequel to Rocky Horror!"/>
    <s v="Bringing Richard O'Brien's sequel to legendary Rocky Horror to the stage for the first time. First London, then...The World!"/>
    <x v="10"/>
    <x v="2038"/>
    <x v="2"/>
    <s v="GB"/>
    <s v="GBP"/>
    <n v="1424474056"/>
    <n v="1420586056"/>
    <b v="0"/>
    <n v="24"/>
    <b v="0"/>
    <x v="40"/>
    <n v="11.74"/>
    <n v="24.458333333333332"/>
    <x v="1"/>
    <x v="40"/>
    <x v="3193"/>
    <x v="3186"/>
  </r>
  <r>
    <n v="3194"/>
    <s v="P.A.C.K (Performing Arts Camp for Kids)"/>
    <s v="P.A.C.K (Performing Arts Camp for Kids) Musical Theater, Instrumental Music, Vocal Music, Dance, Visual Arts, and Physical Education!"/>
    <x v="34"/>
    <x v="117"/>
    <x v="2"/>
    <s v="US"/>
    <s v="USD"/>
    <n v="1437960598"/>
    <n v="1435368598"/>
    <b v="0"/>
    <n v="0"/>
    <b v="0"/>
    <x v="40"/>
    <n v="0"/>
    <e v="#DIV/0!"/>
    <x v="1"/>
    <x v="40"/>
    <x v="3194"/>
    <x v="3187"/>
  </r>
  <r>
    <n v="3195"/>
    <s v="Emerson Sings!"/>
    <s v="Emerson Sings is the first cabaret to celebrate the work of up and coming musical theater composers who are alumni of Emerson College."/>
    <x v="8"/>
    <x v="127"/>
    <x v="2"/>
    <s v="US"/>
    <s v="USD"/>
    <n v="1423750542"/>
    <n v="1421158542"/>
    <b v="0"/>
    <n v="39"/>
    <b v="0"/>
    <x v="40"/>
    <n v="59.142857142857139"/>
    <n v="53.07692307692308"/>
    <x v="1"/>
    <x v="40"/>
    <x v="3195"/>
    <x v="3188"/>
  </r>
  <r>
    <n v="3196"/>
    <s v="Our Modern Lives"/>
    <s v="Help five college students as they journey to bring their groundbreaking new musical &quot;Our Modern Lives&quot; to Broadway!"/>
    <x v="399"/>
    <x v="1122"/>
    <x v="2"/>
    <s v="US"/>
    <s v="USD"/>
    <n v="1438437600"/>
    <n v="1433254875"/>
    <b v="0"/>
    <n v="6"/>
    <b v="0"/>
    <x v="40"/>
    <n v="0.06"/>
    <n v="300"/>
    <x v="1"/>
    <x v="40"/>
    <x v="3196"/>
    <x v="3189"/>
  </r>
  <r>
    <n v="3197"/>
    <s v="Mirror, mirror on the wall"/>
    <s v="This years most important stage project for young artists in our region. www.ungespor.no"/>
    <x v="3"/>
    <x v="1288"/>
    <x v="2"/>
    <s v="NO"/>
    <s v="NOK"/>
    <n v="1423050618"/>
    <n v="1420458618"/>
    <b v="0"/>
    <n v="4"/>
    <b v="0"/>
    <x v="40"/>
    <n v="11.450000000000001"/>
    <n v="286.25"/>
    <x v="1"/>
    <x v="40"/>
    <x v="3197"/>
    <x v="3190"/>
  </r>
  <r>
    <n v="3198"/>
    <s v="Terezin's The Fireflies"/>
    <s v="Hadbjerg skole opsÃ¦tter i april musicalen The Fireflies, der blev skrevet og opfÃ¸rt i koncentrationslejren Theresienstadt i 1943 og 45."/>
    <x v="11"/>
    <x v="178"/>
    <x v="2"/>
    <s v="DK"/>
    <s v="DKK"/>
    <n v="1424081477"/>
    <n v="1420798277"/>
    <b v="0"/>
    <n v="3"/>
    <b v="0"/>
    <x v="40"/>
    <n v="0.36666666666666664"/>
    <n v="36.666666666666664"/>
    <x v="1"/>
    <x v="40"/>
    <x v="3198"/>
    <x v="3191"/>
  </r>
  <r>
    <n v="3199"/>
    <s v="Help Milburn Stone Fly High With TARZAN The Musical"/>
    <s v="The Milburn Stone Theatre needs your help to bring its high-flying next blockbuster musical, TARZAN, to life!"/>
    <x v="10"/>
    <x v="636"/>
    <x v="2"/>
    <s v="US"/>
    <s v="USD"/>
    <n v="1410037200"/>
    <n v="1407435418"/>
    <b v="0"/>
    <n v="53"/>
    <b v="0"/>
    <x v="40"/>
    <n v="52.16"/>
    <n v="49.20754716981132"/>
    <x v="1"/>
    <x v="40"/>
    <x v="3199"/>
    <x v="3192"/>
  </r>
  <r>
    <n v="3200"/>
    <s v="ROAD TO THE KINGDOM"/>
    <s v="An extremely unique musical play with an exciting, fun filled, dramatic twist. You will discover what lies ahead on the Road to Kingdom"/>
    <x v="63"/>
    <x v="116"/>
    <x v="2"/>
    <s v="US"/>
    <s v="USD"/>
    <n v="1461994440"/>
    <n v="1459410101"/>
    <b v="0"/>
    <n v="1"/>
    <b v="0"/>
    <x v="40"/>
    <n v="2E-3"/>
    <n v="1"/>
    <x v="1"/>
    <x v="40"/>
    <x v="3200"/>
    <x v="3193"/>
  </r>
  <r>
    <n v="3201"/>
    <s v="Nothing Changes"/>
    <s v="Nothing Changes is a modern musical version of the Ragged Trousered Philanthropists exploring the inequalities of &quot;austerity Britain&quot;"/>
    <x v="13"/>
    <x v="379"/>
    <x v="2"/>
    <s v="GB"/>
    <s v="GBP"/>
    <n v="1409509477"/>
    <n v="1407695077"/>
    <b v="0"/>
    <n v="2"/>
    <b v="0"/>
    <x v="40"/>
    <n v="1.25"/>
    <n v="12.5"/>
    <x v="1"/>
    <x v="40"/>
    <x v="3201"/>
    <x v="3194"/>
  </r>
  <r>
    <n v="3202"/>
    <s v="Christmas Ain't A Drag - A Musical"/>
    <s v="Falling in love at Christmas should never be a drag! A rocking musical about four lives intersecting at a nightclub at Christmas."/>
    <x v="10"/>
    <x v="2106"/>
    <x v="2"/>
    <s v="US"/>
    <s v="USD"/>
    <n v="1450072740"/>
    <n v="1445027346"/>
    <b v="0"/>
    <n v="25"/>
    <b v="0"/>
    <x v="40"/>
    <n v="54.52"/>
    <n v="109.04"/>
    <x v="1"/>
    <x v="40"/>
    <x v="3202"/>
    <x v="3195"/>
  </r>
  <r>
    <n v="3203"/>
    <s v="Escape from Reality's 1st Season &quot;Defying Gravity&quot;"/>
    <s v="Escape from Reality's 1st Season &quot;Defying Gravity&quot; including The Last Five Years, Godspell, and Aida."/>
    <x v="28"/>
    <x v="156"/>
    <x v="2"/>
    <s v="US"/>
    <s v="USD"/>
    <n v="1443224622"/>
    <n v="1440632622"/>
    <b v="0"/>
    <n v="6"/>
    <b v="0"/>
    <x v="40"/>
    <n v="25"/>
    <n v="41.666666666666664"/>
    <x v="1"/>
    <x v="40"/>
    <x v="3203"/>
    <x v="3196"/>
  </r>
  <r>
    <n v="3204"/>
    <s v="FaÃ§ade: The Interactive Musical"/>
    <s v="Based on the hit game, Trip and Grace's marriage is falling apart. It's up to the audience to determine the fate of their relationship."/>
    <x v="2"/>
    <x v="117"/>
    <x v="2"/>
    <s v="US"/>
    <s v="USD"/>
    <n v="1437149640"/>
    <n v="1434558479"/>
    <b v="0"/>
    <n v="0"/>
    <b v="0"/>
    <x v="40"/>
    <n v="0"/>
    <e v="#DIV/0!"/>
    <x v="1"/>
    <x v="40"/>
    <x v="3204"/>
    <x v="3197"/>
  </r>
  <r>
    <n v="3205"/>
    <s v="Children Must Run: An Original Musical"/>
    <s v="Children Must Run is an original musical, about a prostitute, a drug mule, a child soldier and their struggles, hopes and dreams."/>
    <x v="6"/>
    <x v="687"/>
    <x v="2"/>
    <s v="GB"/>
    <s v="GBP"/>
    <n v="1430470772"/>
    <n v="1427878772"/>
    <b v="0"/>
    <n v="12"/>
    <b v="0"/>
    <x v="40"/>
    <n v="3.4125000000000001"/>
    <n v="22.75"/>
    <x v="1"/>
    <x v="40"/>
    <x v="3205"/>
    <x v="3198"/>
  </r>
  <r>
    <n v="3206"/>
    <s v="Performance Theater for Young Artists (PTYA)"/>
    <s v="PTYA is a non-profit musical theater group for kids ages 7-18 that teaches the importance of self expression through the arts."/>
    <x v="10"/>
    <x v="117"/>
    <x v="2"/>
    <s v="US"/>
    <s v="USD"/>
    <n v="1442644651"/>
    <n v="1440052651"/>
    <b v="0"/>
    <n v="0"/>
    <b v="0"/>
    <x v="40"/>
    <n v="0"/>
    <e v="#DIV/0!"/>
    <x v="1"/>
    <x v="40"/>
    <x v="3206"/>
    <x v="3199"/>
  </r>
  <r>
    <n v="3207"/>
    <s v="The Last Five Years: The Muse Arts Production's Debut Show"/>
    <s v="We are proud to be doing The Last Five Years as our debut! Now, our little company needs your help to make our big dreams come true!"/>
    <x v="62"/>
    <x v="567"/>
    <x v="2"/>
    <s v="US"/>
    <s v="USD"/>
    <n v="1429767607"/>
    <n v="1424587207"/>
    <b v="0"/>
    <n v="36"/>
    <b v="0"/>
    <x v="40"/>
    <n v="46.36363636363636"/>
    <n v="70.833333333333329"/>
    <x v="1"/>
    <x v="40"/>
    <x v="3207"/>
    <x v="3200"/>
  </r>
  <r>
    <n v="3208"/>
    <s v="The Blind Owl Stages Shinn's &quot;The Coming World&quot;"/>
    <s v="The political and personal collide in a raw and intimate look at a pre-9/11 America: &quot;The Coming World&quot; by Christopher Shinn"/>
    <x v="10"/>
    <x v="2107"/>
    <x v="0"/>
    <s v="US"/>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x v="196"/>
    <x v="2108"/>
    <x v="0"/>
    <s v="US"/>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x v="9"/>
    <x v="2109"/>
    <x v="0"/>
    <s v="US"/>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x v="165"/>
    <x v="2110"/>
    <x v="0"/>
    <s v="US"/>
    <s v="USD"/>
    <n v="1408068000"/>
    <n v="1405346680"/>
    <b v="1"/>
    <n v="322"/>
    <b v="1"/>
    <x v="6"/>
    <n v="119.74347826086958"/>
    <n v="85.531055900621112"/>
    <x v="1"/>
    <x v="6"/>
    <x v="3211"/>
    <x v="3204"/>
  </r>
  <r>
    <n v="3212"/>
    <s v="Campo Maldito"/>
    <s v="Help us bring our production of Campo Maldito to New York AND San Francisco!"/>
    <x v="23"/>
    <x v="2111"/>
    <x v="0"/>
    <s v="US"/>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x v="12"/>
    <x v="2112"/>
    <x v="0"/>
    <s v="GB"/>
    <s v="GBP"/>
    <n v="1437934759"/>
    <n v="1434478759"/>
    <b v="1"/>
    <n v="47"/>
    <b v="1"/>
    <x v="6"/>
    <n v="100.11666666666667"/>
    <n v="127.80851063829788"/>
    <x v="1"/>
    <x v="6"/>
    <x v="3213"/>
    <x v="3206"/>
  </r>
  <r>
    <n v="3214"/>
    <s v="World Premiere of Sket - a play by  Maya Sondhi"/>
    <s v="Sexting, selfies and social media pressures that affect young people  connected 24/7.  Mistakes happen but now they can remain forever!"/>
    <x v="14"/>
    <x v="2113"/>
    <x v="0"/>
    <s v="GB"/>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x v="19"/>
    <x v="2114"/>
    <x v="0"/>
    <s v="US"/>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x v="13"/>
    <x v="660"/>
    <x v="0"/>
    <s v="GB"/>
    <s v="GBP"/>
    <n v="1436625000"/>
    <n v="1433934371"/>
    <b v="1"/>
    <n v="35"/>
    <b v="1"/>
    <x v="6"/>
    <n v="100.05"/>
    <n v="57.171428571428571"/>
    <x v="1"/>
    <x v="6"/>
    <x v="3216"/>
    <x v="3209"/>
  </r>
  <r>
    <n v="3217"/>
    <s v="Wake Up Call @ IRT Theater"/>
    <s v="Wake Up Call is a comedic play about a group of hotel employees working on Christmas Eve."/>
    <x v="37"/>
    <x v="2011"/>
    <x v="0"/>
    <s v="US"/>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x v="14"/>
    <x v="2115"/>
    <x v="0"/>
    <s v="GB"/>
    <s v="GBP"/>
    <n v="1419984000"/>
    <n v="1417132986"/>
    <b v="1"/>
    <n v="184"/>
    <b v="1"/>
    <x v="6"/>
    <n v="102.1"/>
    <n v="66.586956521739125"/>
    <x v="1"/>
    <x v="6"/>
    <x v="3218"/>
    <x v="3211"/>
  </r>
  <r>
    <n v="3219"/>
    <s v="Eyes Closed - The First In-Dream Theater Experience"/>
    <s v="Eyes Closed is a collaborative play and docudrama about New Yorkers and their dreams."/>
    <x v="22"/>
    <x v="2116"/>
    <x v="0"/>
    <s v="US"/>
    <s v="USD"/>
    <n v="1427063747"/>
    <n v="1424043347"/>
    <b v="1"/>
    <n v="119"/>
    <b v="1"/>
    <x v="6"/>
    <n v="100.11000000000001"/>
    <n v="168.25210084033614"/>
    <x v="1"/>
    <x v="6"/>
    <x v="3219"/>
    <x v="3212"/>
  </r>
  <r>
    <n v="3220"/>
    <s v="Burners"/>
    <s v="A sci-fi thriller for the stage opening March 10 in Los Angeles."/>
    <x v="36"/>
    <x v="2117"/>
    <x v="0"/>
    <s v="US"/>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x v="23"/>
    <x v="2118"/>
    <x v="0"/>
    <s v="GB"/>
    <s v="GBP"/>
    <n v="1436114603"/>
    <n v="1433090603"/>
    <b v="1"/>
    <n v="113"/>
    <b v="1"/>
    <x v="6"/>
    <n v="103.42499999999998"/>
    <n v="36.610619469026545"/>
    <x v="1"/>
    <x v="6"/>
    <x v="3221"/>
    <x v="3214"/>
  </r>
  <r>
    <n v="3222"/>
    <s v="Shakespeare in ASL - and FREE for everyone"/>
    <s v="Shakespeare's classic re-imagined as a spoken and signed production for deaf and hearing audiences"/>
    <x v="30"/>
    <x v="2119"/>
    <x v="0"/>
    <s v="US"/>
    <s v="USD"/>
    <n v="1445722140"/>
    <n v="1443016697"/>
    <b v="1"/>
    <n v="84"/>
    <b v="1"/>
    <x v="6"/>
    <n v="124.8"/>
    <n v="37.142857142857146"/>
    <x v="1"/>
    <x v="6"/>
    <x v="3222"/>
    <x v="3215"/>
  </r>
  <r>
    <n v="3223"/>
    <s v="Good People by David Lindsay-Abaire at Waterfront Playhouse"/>
    <s v="Bringing David Lindsay-Abaire's award-winning story of our times to the East Bay."/>
    <x v="379"/>
    <x v="2120"/>
    <x v="0"/>
    <s v="US"/>
    <s v="USD"/>
    <n v="1440100976"/>
    <n v="1437508976"/>
    <b v="1"/>
    <n v="74"/>
    <b v="1"/>
    <x v="6"/>
    <n v="109.51612903225806"/>
    <n v="45.878378378378379"/>
    <x v="1"/>
    <x v="6"/>
    <x v="3223"/>
    <x v="3216"/>
  </r>
  <r>
    <n v="3224"/>
    <s v="AdA (Author directing Author)"/>
    <s v="Neil LaBute and Marco Calvani reunite once again for the unique, international collaboration that is ADA: Author directing Author."/>
    <x v="11"/>
    <x v="2121"/>
    <x v="0"/>
    <s v="US"/>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x v="13"/>
    <x v="2122"/>
    <x v="0"/>
    <s v="US"/>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x v="38"/>
    <x v="380"/>
    <x v="0"/>
    <s v="GB"/>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x v="38"/>
    <x v="646"/>
    <x v="0"/>
    <s v="GB"/>
    <s v="GBP"/>
    <n v="1484687436"/>
    <n v="1482095436"/>
    <b v="0"/>
    <n v="30"/>
    <b v="1"/>
    <x v="6"/>
    <n v="125"/>
    <n v="50"/>
    <x v="1"/>
    <x v="6"/>
    <x v="3227"/>
    <x v="3220"/>
  </r>
  <r>
    <n v="3228"/>
    <s v="Hear Me Roar: A Season of Powerful Women"/>
    <s v="A Season of Powerful Women. A Season of Defiance."/>
    <x v="39"/>
    <x v="2123"/>
    <x v="0"/>
    <s v="US"/>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x v="22"/>
    <x v="2124"/>
    <x v="0"/>
    <s v="US"/>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x v="27"/>
    <x v="2125"/>
    <x v="0"/>
    <s v="US"/>
    <s v="USD"/>
    <n v="1412135940"/>
    <n v="1410840126"/>
    <b v="1"/>
    <n v="37"/>
    <b v="1"/>
    <x v="6"/>
    <n v="109.88461538461539"/>
    <n v="77.21621621621621"/>
    <x v="1"/>
    <x v="6"/>
    <x v="3230"/>
    <x v="341"/>
  </r>
  <r>
    <n v="3231"/>
    <s v="Strong Poison Stage Play adapted fr. Dorothy L. Sayers novel"/>
    <s v="Help us reach our &quot;stretch goal&quot; of $2000! We are an adult group specializing in adapting works of fiction for the stage."/>
    <x v="28"/>
    <x v="2126"/>
    <x v="0"/>
    <s v="US"/>
    <s v="USD"/>
    <n v="1460846347"/>
    <n v="1458254347"/>
    <b v="0"/>
    <n v="28"/>
    <b v="1"/>
    <x v="6"/>
    <n v="161"/>
    <n v="57.5"/>
    <x v="1"/>
    <x v="6"/>
    <x v="3231"/>
    <x v="3223"/>
  </r>
  <r>
    <n v="3232"/>
    <s v="Honorable Men - Poor Yorick's Players 2016 Season"/>
    <s v="Honorable Men - Yorick's 10th season of free, outdoor Shakespeare.  Featuring Henry IV, part 1 and Julius Caesar."/>
    <x v="28"/>
    <x v="2127"/>
    <x v="0"/>
    <s v="US"/>
    <s v="USD"/>
    <n v="1462334340"/>
    <n v="1459711917"/>
    <b v="1"/>
    <n v="26"/>
    <b v="1"/>
    <x v="6"/>
    <n v="131.20000000000002"/>
    <n v="50.46153846153846"/>
    <x v="1"/>
    <x v="6"/>
    <x v="3232"/>
    <x v="3224"/>
  </r>
  <r>
    <n v="3233"/>
    <s v="64 Squares"/>
    <s v="64 Squares is an autobiographical one-man exploration of the internal chess game played to reconcile relationships."/>
    <x v="10"/>
    <x v="2128"/>
    <x v="0"/>
    <s v="US"/>
    <s v="USD"/>
    <n v="1488482355"/>
    <n v="1485890355"/>
    <b v="0"/>
    <n v="61"/>
    <b v="1"/>
    <x v="6"/>
    <n v="118.8"/>
    <n v="97.377049180327873"/>
    <x v="1"/>
    <x v="6"/>
    <x v="3233"/>
    <x v="3225"/>
  </r>
  <r>
    <n v="3234"/>
    <s v="Repetitive Beats: A new play premiering at Vault Festival"/>
    <s v="Get Repetitive Beats to Vaults! A high octane play set in Oxford  during one of the most influential &amp; hedonistic movements in music."/>
    <x v="23"/>
    <x v="2129"/>
    <x v="0"/>
    <s v="GB"/>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x v="36"/>
    <x v="2130"/>
    <x v="0"/>
    <s v="US"/>
    <s v="USD"/>
    <n v="1467361251"/>
    <n v="1464769251"/>
    <b v="1"/>
    <n v="181"/>
    <b v="1"/>
    <x v="6"/>
    <n v="103.20666666666666"/>
    <n v="85.530386740331494"/>
    <x v="1"/>
    <x v="6"/>
    <x v="3235"/>
    <x v="3227"/>
  </r>
  <r>
    <n v="3236"/>
    <s v="Sub-Basement World Premiere"/>
    <s v="A dark comedy exploring the importance of art, homelessness, and finding your own path.  World Premiere 3/27/17 at IRT Theater in NYC."/>
    <x v="22"/>
    <x v="2131"/>
    <x v="0"/>
    <s v="US"/>
    <s v="USD"/>
    <n v="1482962433"/>
    <n v="1480370433"/>
    <b v="0"/>
    <n v="110"/>
    <b v="1"/>
    <x v="6"/>
    <n v="100.6"/>
    <n v="182.90909090909091"/>
    <x v="1"/>
    <x v="6"/>
    <x v="3236"/>
    <x v="3228"/>
  </r>
  <r>
    <n v="3237"/>
    <s v="Celebrating 20 years of The 24 Hour Plays around the world!"/>
    <s v="An annual campaign supporting our intensive for artists 25 and under."/>
    <x v="19"/>
    <x v="2132"/>
    <x v="0"/>
    <s v="US"/>
    <s v="USD"/>
    <n v="1443499140"/>
    <n v="1441452184"/>
    <b v="1"/>
    <n v="269"/>
    <b v="1"/>
    <x v="6"/>
    <n v="100.78754285714287"/>
    <n v="131.13620817843866"/>
    <x v="1"/>
    <x v="6"/>
    <x v="3237"/>
    <x v="3229"/>
  </r>
  <r>
    <n v="3238"/>
    <s v="All Bare Theatre bring THE MAIDS to Edinburgh 2015"/>
    <s v="A bit of role-play never hurt anyone, right? Two maids play a game of murder. Genet's THE MAIDS in a visceral production by ALL BARE."/>
    <x v="70"/>
    <x v="2133"/>
    <x v="0"/>
    <s v="GB"/>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x v="400"/>
    <x v="2134"/>
    <x v="0"/>
    <s v="GB"/>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x v="9"/>
    <x v="481"/>
    <x v="0"/>
    <s v="GB"/>
    <s v="GBP"/>
    <n v="1487286000"/>
    <n v="1484843948"/>
    <b v="0"/>
    <n v="34"/>
    <b v="1"/>
    <x v="6"/>
    <n v="100.56666666666668"/>
    <n v="88.735294117647058"/>
    <x v="1"/>
    <x v="6"/>
    <x v="3240"/>
    <x v="3232"/>
  </r>
  <r>
    <n v="3241"/>
    <s v="THE SOPHOCLES PROJECT"/>
    <s v="iDiOM mounts the West Coast Premiere of â€œThese Seven Sicknessesâ€ â€“ ALL SEVEN of Sophoclesâ€™ surviving plays in one epic production."/>
    <x v="0"/>
    <x v="2135"/>
    <x v="0"/>
    <s v="US"/>
    <s v="USD"/>
    <n v="1413269940"/>
    <n v="1410421670"/>
    <b v="1"/>
    <n v="167"/>
    <b v="1"/>
    <x v="6"/>
    <n v="115.30588235294117"/>
    <n v="58.688622754491021"/>
    <x v="1"/>
    <x v="6"/>
    <x v="3241"/>
    <x v="3233"/>
  </r>
  <r>
    <n v="3242"/>
    <s v="First Day Off in a Long Time by Brian Finkelstein"/>
    <s v="First Day Off in a Long Time is a comedy show...            _x000a_About suicide."/>
    <x v="3"/>
    <x v="2136"/>
    <x v="0"/>
    <s v="US"/>
    <s v="USD"/>
    <n v="1411150092"/>
    <n v="1408558092"/>
    <b v="1"/>
    <n v="183"/>
    <b v="1"/>
    <x v="6"/>
    <n v="127.30419999999999"/>
    <n v="69.56513661202186"/>
    <x v="1"/>
    <x v="6"/>
    <x v="3242"/>
    <x v="3234"/>
  </r>
  <r>
    <n v="3243"/>
    <s v="THE INCREDIBLE FOX SISTERS"/>
    <s v="Live Source's world premiere of a new play by Jaclyn Backhaus, premiering at the New Ohio Theatre October 30th-November 8th."/>
    <x v="6"/>
    <x v="2137"/>
    <x v="0"/>
    <s v="US"/>
    <s v="USD"/>
    <n v="1444348800"/>
    <n v="1442283562"/>
    <b v="1"/>
    <n v="71"/>
    <b v="1"/>
    <x v="6"/>
    <n v="102.83750000000001"/>
    <n v="115.87323943661971"/>
    <x v="1"/>
    <x v="6"/>
    <x v="3243"/>
    <x v="3235"/>
  </r>
  <r>
    <n v="3244"/>
    <s v="'Time Please'"/>
    <s v="'Time Please' is a black comedy set in a failing public house in a run-down part of town, where things are about to get messy."/>
    <x v="183"/>
    <x v="2138"/>
    <x v="0"/>
    <s v="GB"/>
    <s v="GBP"/>
    <n v="1480613982"/>
    <n v="1478018382"/>
    <b v="0"/>
    <n v="69"/>
    <b v="1"/>
    <x v="6"/>
    <n v="102.9375"/>
    <n v="23.869565217391305"/>
    <x v="1"/>
    <x v="6"/>
    <x v="3244"/>
    <x v="3236"/>
  </r>
  <r>
    <n v="3245"/>
    <s v="Roughly Speaking: Voices from The Soup Kitchen"/>
    <s v="Five playwrights volunteer at New York's largest soup kitchen and develop a play around the people they meet."/>
    <x v="223"/>
    <x v="2139"/>
    <x v="0"/>
    <s v="US"/>
    <s v="USD"/>
    <n v="1434074400"/>
    <n v="1431354258"/>
    <b v="0"/>
    <n v="270"/>
    <b v="1"/>
    <x v="6"/>
    <n v="104.3047619047619"/>
    <n v="81.125925925925927"/>
    <x v="1"/>
    <x v="6"/>
    <x v="3245"/>
    <x v="3237"/>
  </r>
  <r>
    <n v="3246"/>
    <s v="The Gray Man"/>
    <s v="The Gray Man isnâ€™t real. Heâ€™s a ghost story, a boogeyman, a tale mothers make up to keep their children safe."/>
    <x v="3"/>
    <x v="2140"/>
    <x v="0"/>
    <s v="US"/>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x v="30"/>
    <x v="2141"/>
    <x v="0"/>
    <s v="GB"/>
    <s v="GBP"/>
    <n v="1436696712"/>
    <n v="1434104712"/>
    <b v="1"/>
    <n v="57"/>
    <b v="1"/>
    <x v="6"/>
    <n v="105.86"/>
    <n v="46.429824561403507"/>
    <x v="1"/>
    <x v="6"/>
    <x v="3247"/>
    <x v="3239"/>
  </r>
  <r>
    <n v="3248"/>
    <s v="Honest Accomplice Theatre 2015-16 Season"/>
    <s v="Honest Accomplice Theatre produces theatre for social change."/>
    <x v="14"/>
    <x v="2142"/>
    <x v="0"/>
    <s v="US"/>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x v="62"/>
    <x v="2143"/>
    <x v="0"/>
    <s v="US"/>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x v="31"/>
    <x v="2144"/>
    <x v="0"/>
    <s v="US"/>
    <s v="USD"/>
    <n v="1415213324"/>
    <n v="1412617724"/>
    <b v="1"/>
    <n v="213"/>
    <b v="1"/>
    <x v="6"/>
    <n v="101.55199999999999"/>
    <n v="119.1924882629108"/>
    <x v="1"/>
    <x v="6"/>
    <x v="3250"/>
    <x v="3242"/>
  </r>
  <r>
    <n v="3251"/>
    <s v="The Metronome Society"/>
    <s v="Self-Titled: A Live (Theatrical) Mixtape. An evening of short plays and music inspired by the works of Jimi, Aretha, Sting and Rufus!"/>
    <x v="15"/>
    <x v="1451"/>
    <x v="0"/>
    <s v="US"/>
    <s v="USD"/>
    <n v="1434907966"/>
    <n v="1432315966"/>
    <b v="1"/>
    <n v="20"/>
    <b v="1"/>
    <x v="6"/>
    <n v="110.73333333333333"/>
    <n v="83.05"/>
    <x v="1"/>
    <x v="6"/>
    <x v="3251"/>
    <x v="3243"/>
  </r>
  <r>
    <n v="3252"/>
    <s v="Modern Love"/>
    <s v="How do we navigate the boundaries between friendship, sexual intimacy and obsessive desire?"/>
    <x v="268"/>
    <x v="2145"/>
    <x v="0"/>
    <s v="GB"/>
    <s v="GBP"/>
    <n v="1473247240"/>
    <n v="1470655240"/>
    <b v="1"/>
    <n v="50"/>
    <b v="1"/>
    <x v="6"/>
    <n v="127.82222222222221"/>
    <n v="57.52"/>
    <x v="1"/>
    <x v="6"/>
    <x v="3252"/>
    <x v="3244"/>
  </r>
  <r>
    <n v="3253"/>
    <s v="EMPATHITRAX, a new play by Ana Nogueira"/>
    <s v="Can you ever truly feel what someone else is feeling?_x000a_Do you want to?"/>
    <x v="22"/>
    <x v="2146"/>
    <x v="0"/>
    <s v="US"/>
    <s v="USD"/>
    <n v="1473306300"/>
    <n v="1471701028"/>
    <b v="1"/>
    <n v="115"/>
    <b v="1"/>
    <x v="6"/>
    <n v="101.82500000000002"/>
    <n v="177.08695652173913"/>
    <x v="1"/>
    <x v="6"/>
    <x v="3253"/>
    <x v="3245"/>
  </r>
  <r>
    <n v="3254"/>
    <s v="Send The Bad Arm to Edinburgh. Meet the Dodgy Irish Dancer!"/>
    <s v="Please help me bring 'The Bad Arm', which has toured America for 6 years, to the biggest &amp; best arts festival in the world: Edinburgh!"/>
    <x v="93"/>
    <x v="2147"/>
    <x v="0"/>
    <s v="GB"/>
    <s v="GBP"/>
    <n v="1427331809"/>
    <n v="1424743409"/>
    <b v="1"/>
    <n v="186"/>
    <b v="1"/>
    <x v="6"/>
    <n v="101.25769230769231"/>
    <n v="70.771505376344081"/>
    <x v="1"/>
    <x v="6"/>
    <x v="3254"/>
    <x v="3246"/>
  </r>
  <r>
    <n v="3255"/>
    <s v="Henry V"/>
    <s v="5 Actors, 30 Characters, 90 Minutes._x000a_Let us transport you from London to the fields of Agincourt, using the power of your imagination."/>
    <x v="43"/>
    <x v="2"/>
    <x v="0"/>
    <s v="GB"/>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x v="3"/>
    <x v="2148"/>
    <x v="0"/>
    <s v="US"/>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x v="13"/>
    <x v="2149"/>
    <x v="0"/>
    <s v="GB"/>
    <s v="GBP"/>
    <n v="1487769952"/>
    <n v="1485177952"/>
    <b v="0"/>
    <n v="41"/>
    <b v="1"/>
    <x v="6"/>
    <n v="106.29949999999999"/>
    <n v="51.853414634146333"/>
    <x v="1"/>
    <x v="6"/>
    <x v="3257"/>
    <x v="3249"/>
  </r>
  <r>
    <n v="3258"/>
    <s v="Bluebirds by Joe Brondo"/>
    <s v="A guy named Walt steals a book and plans to sell it to get his life on track... until his wife finds out."/>
    <x v="39"/>
    <x v="2150"/>
    <x v="0"/>
    <s v="US"/>
    <s v="USD"/>
    <n v="1420751861"/>
    <n v="1418159861"/>
    <b v="1"/>
    <n v="75"/>
    <b v="1"/>
    <x v="6"/>
    <n v="105.21428571428571"/>
    <n v="98.2"/>
    <x v="1"/>
    <x v="6"/>
    <x v="3258"/>
    <x v="3250"/>
  </r>
  <r>
    <n v="3259"/>
    <s v="Laughter is Sacred Space 2.0"/>
    <s v="The Human Faces Tour - Every Story Sacred. This tour is about laughter, grief, and identity in the human striving toward wholeness"/>
    <x v="165"/>
    <x v="2151"/>
    <x v="0"/>
    <s v="US"/>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x v="10"/>
    <x v="2152"/>
    <x v="0"/>
    <s v="US"/>
    <s v="USD"/>
    <n v="1448903318"/>
    <n v="1445875718"/>
    <b v="1"/>
    <n v="73"/>
    <b v="1"/>
    <x v="6"/>
    <n v="109.24000000000001"/>
    <n v="74.821917808219183"/>
    <x v="1"/>
    <x v="6"/>
    <x v="3260"/>
    <x v="3252"/>
  </r>
  <r>
    <n v="3261"/>
    <s v="Scrappy Shakespeare: A Midsummer Night's Dream"/>
    <s v="Six Spartanburg-based professional actors perform A Midsummer Night's Dream outdoors in downtown Spartanburg."/>
    <x v="126"/>
    <x v="2153"/>
    <x v="0"/>
    <s v="US"/>
    <s v="USD"/>
    <n v="1437067476"/>
    <n v="1434475476"/>
    <b v="1"/>
    <n v="49"/>
    <b v="1"/>
    <x v="6"/>
    <n v="100.45454545454547"/>
    <n v="67.65306122448979"/>
    <x v="1"/>
    <x v="6"/>
    <x v="3261"/>
    <x v="3253"/>
  </r>
  <r>
    <n v="3262"/>
    <s v="Prison Boxing: A New Play by Leah Joki"/>
    <s v="A one-woman theatrical exploration of the prison system and its inhabitants."/>
    <x v="401"/>
    <x v="2154"/>
    <x v="0"/>
    <s v="US"/>
    <s v="USD"/>
    <n v="1419220800"/>
    <n v="1416555262"/>
    <b v="1"/>
    <n v="134"/>
    <b v="1"/>
    <x v="6"/>
    <n v="103.04098360655738"/>
    <n v="93.81343283582089"/>
    <x v="1"/>
    <x v="6"/>
    <x v="3262"/>
    <x v="3254"/>
  </r>
  <r>
    <n v="3263"/>
    <s v="Titus Andronicus (with an all-female cast &amp; crew)"/>
    <s v="Shakespeare's bloodiest tragedy, performed and produced exclusively by women."/>
    <x v="30"/>
    <x v="2155"/>
    <x v="0"/>
    <s v="US"/>
    <s v="USD"/>
    <n v="1446238800"/>
    <n v="1444220588"/>
    <b v="1"/>
    <n v="68"/>
    <b v="1"/>
    <x v="6"/>
    <n v="112.1664"/>
    <n v="41.237647058823526"/>
    <x v="1"/>
    <x v="6"/>
    <x v="3263"/>
    <x v="3255"/>
  </r>
  <r>
    <n v="3264"/>
    <s v="Kapow-i GoGo at The PIT"/>
    <s v="The three part comedic saga of Kapow-i GoGo, who saves the world.  Again.  And again."/>
    <x v="30"/>
    <x v="2156"/>
    <x v="0"/>
    <s v="US"/>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x v="200"/>
    <x v="2157"/>
    <x v="0"/>
    <s v="IE"/>
    <s v="EUR"/>
    <n v="1449162000"/>
    <n v="1446570315"/>
    <b v="1"/>
    <n v="63"/>
    <b v="1"/>
    <x v="6"/>
    <n v="164"/>
    <n v="70.285714285714292"/>
    <x v="1"/>
    <x v="6"/>
    <x v="3265"/>
    <x v="3257"/>
  </r>
  <r>
    <n v="3266"/>
    <s v="Macbeth"/>
    <s v="An original version of Shakespeare's masterpiece that emphasizes family and explores the destruction of blood ties"/>
    <x v="12"/>
    <x v="2158"/>
    <x v="0"/>
    <s v="US"/>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x v="36"/>
    <x v="2159"/>
    <x v="0"/>
    <s v="US"/>
    <s v="USD"/>
    <n v="1437156660"/>
    <n v="1434564660"/>
    <b v="1"/>
    <n v="288"/>
    <b v="1"/>
    <x v="6"/>
    <n v="102.1"/>
    <n v="53.177083333333336"/>
    <x v="1"/>
    <x v="6"/>
    <x v="3267"/>
    <x v="3259"/>
  </r>
  <r>
    <n v="3268"/>
    <s v="EgoPo's Hairy Ape Tours to the Provincetown Festival"/>
    <s v="EgoPo's The Hairy Ape has been invited to the Provincetown Theater Festival! Help us support our artists on this exciting tour."/>
    <x v="13"/>
    <x v="1904"/>
    <x v="0"/>
    <s v="US"/>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x v="6"/>
    <x v="2160"/>
    <x v="0"/>
    <s v="GB"/>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x v="40"/>
    <x v="390"/>
    <x v="0"/>
    <s v="GB"/>
    <s v="GBP"/>
    <n v="1436705265"/>
    <n v="1434113265"/>
    <b v="1"/>
    <n v="30"/>
    <b v="1"/>
    <x v="6"/>
    <n v="101.66666666666666"/>
    <n v="61"/>
    <x v="1"/>
    <x v="6"/>
    <x v="3270"/>
    <x v="3262"/>
  </r>
  <r>
    <n v="3271"/>
    <s v="Saxon Court at Southwark Playhouse"/>
    <s v="A razor sharp satire to darken your Christmas."/>
    <x v="15"/>
    <x v="2161"/>
    <x v="0"/>
    <s v="GB"/>
    <s v="GBP"/>
    <n v="1414927775"/>
    <n v="1412332175"/>
    <b v="1"/>
    <n v="51"/>
    <b v="1"/>
    <x v="6"/>
    <n v="130"/>
    <n v="38.235294117647058"/>
    <x v="1"/>
    <x v="6"/>
    <x v="3271"/>
    <x v="3263"/>
  </r>
  <r>
    <n v="3272"/>
    <s v="&quot;Next Stop&quot; - Adjusting to dating in NYC"/>
    <s v="A new original play that follows two Israeli singles navigate the humorous and confusing dating scene of NYC."/>
    <x v="3"/>
    <x v="2162"/>
    <x v="0"/>
    <s v="US"/>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x v="23"/>
    <x v="2163"/>
    <x v="0"/>
    <s v="US"/>
    <s v="USD"/>
    <n v="1473879600"/>
    <n v="1472498042"/>
    <b v="1"/>
    <n v="21"/>
    <b v="1"/>
    <x v="6"/>
    <n v="107.4"/>
    <n v="204.57142857142858"/>
    <x v="1"/>
    <x v="6"/>
    <x v="3273"/>
    <x v="3265"/>
  </r>
  <r>
    <n v="3274"/>
    <s v="Orpheus Descending by Tennessee Williams"/>
    <s v="Austin Pendleton directs a rare revival of Tennessee Williams' Orpheus Descending. (photos by Michael Halsband and Talfoto)"/>
    <x v="289"/>
    <x v="2164"/>
    <x v="0"/>
    <s v="US"/>
    <s v="USD"/>
    <n v="1458075600"/>
    <n v="1454259272"/>
    <b v="1"/>
    <n v="286"/>
    <b v="1"/>
    <x v="6"/>
    <n v="101.32258064516128"/>
    <n v="54.912587412587413"/>
    <x v="1"/>
    <x v="6"/>
    <x v="3274"/>
    <x v="3266"/>
  </r>
  <r>
    <n v="3275"/>
    <s v="The Hurtling Stillness. A story about angels and clowns"/>
    <s v="The Whitelisted Theatre Company is a non-profit arts organization dedicated to producing the most relevant European plays in NYC."/>
    <x v="40"/>
    <x v="2165"/>
    <x v="0"/>
    <s v="US"/>
    <s v="USD"/>
    <n v="1423456200"/>
    <n v="1421183271"/>
    <b v="1"/>
    <n v="12"/>
    <b v="1"/>
    <x v="6"/>
    <n v="100.27777777777777"/>
    <n v="150.41666666666666"/>
    <x v="1"/>
    <x v="6"/>
    <x v="3275"/>
    <x v="3267"/>
  </r>
  <r>
    <n v="3276"/>
    <s v="We The Astronomers"/>
    <s v="In 2016, KO Theatre presents a world premiere play in Toronto, ON about faith, home, and the secrets we keep from those we love."/>
    <x v="37"/>
    <x v="2166"/>
    <x v="0"/>
    <s v="CA"/>
    <s v="CAD"/>
    <n v="1459483140"/>
    <n v="1456526879"/>
    <b v="1"/>
    <n v="100"/>
    <b v="1"/>
    <x v="6"/>
    <n v="116.84444444444443"/>
    <n v="52.58"/>
    <x v="1"/>
    <x v="6"/>
    <x v="3276"/>
    <x v="3268"/>
  </r>
  <r>
    <n v="3277"/>
    <s v="Go People does 'Almost, Maine'"/>
    <s v="One of the most popular American plays of the last decade comes to London for its international premiere. Festive and bittersweet."/>
    <x v="10"/>
    <x v="2167"/>
    <x v="0"/>
    <s v="GB"/>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x v="30"/>
    <x v="1745"/>
    <x v="0"/>
    <s v="GB"/>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x v="238"/>
    <x v="2168"/>
    <x v="0"/>
    <s v="US"/>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x v="13"/>
    <x v="2169"/>
    <x v="0"/>
    <s v="US"/>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x v="10"/>
    <x v="599"/>
    <x v="0"/>
    <s v="US"/>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x v="310"/>
    <x v="2170"/>
    <x v="0"/>
    <s v="US"/>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x v="134"/>
    <x v="2171"/>
    <x v="0"/>
    <s v="GB"/>
    <s v="GBP"/>
    <n v="1455138000"/>
    <n v="1452448298"/>
    <b v="0"/>
    <n v="47"/>
    <b v="1"/>
    <x v="6"/>
    <n v="104.75000000000001"/>
    <n v="17.829787234042552"/>
    <x v="1"/>
    <x v="6"/>
    <x v="3283"/>
    <x v="3275"/>
  </r>
  <r>
    <n v="3284"/>
    <s v="Help fund Black Enough!"/>
    <s v="Black Enough is an LSU student-staged performance exploring the effects of white supremacy on the black community."/>
    <x v="9"/>
    <x v="2172"/>
    <x v="0"/>
    <s v="US"/>
    <s v="USD"/>
    <n v="1454047140"/>
    <n v="1452546853"/>
    <b v="0"/>
    <n v="15"/>
    <b v="1"/>
    <x v="6"/>
    <n v="101.6"/>
    <n v="203.2"/>
    <x v="1"/>
    <x v="6"/>
    <x v="3284"/>
    <x v="3276"/>
  </r>
  <r>
    <n v="3285"/>
    <s v="By Morning"/>
    <s v="A new play by Matthew Gasda"/>
    <x v="402"/>
    <x v="2173"/>
    <x v="0"/>
    <s v="US"/>
    <s v="USD"/>
    <n v="1488258000"/>
    <n v="1485556626"/>
    <b v="0"/>
    <n v="81"/>
    <b v="1"/>
    <x v="6"/>
    <n v="112.10242048409683"/>
    <n v="69.18518518518519"/>
    <x v="1"/>
    <x v="6"/>
    <x v="3285"/>
    <x v="3277"/>
  </r>
  <r>
    <n v="3286"/>
    <s v="THE FALL - A New Play at FringeNYC!"/>
    <s v="An ensemble-driven play inspired by real-life accounts about six young women who lost their fathers on 9/11. August 2016 at FringeNYC!"/>
    <x v="36"/>
    <x v="2174"/>
    <x v="0"/>
    <s v="US"/>
    <s v="USD"/>
    <n v="1471291782"/>
    <n v="1468699782"/>
    <b v="0"/>
    <n v="122"/>
    <b v="1"/>
    <x v="6"/>
    <n v="101.76666666666667"/>
    <n v="125.12295081967213"/>
    <x v="1"/>
    <x v="6"/>
    <x v="3286"/>
    <x v="3278"/>
  </r>
  <r>
    <n v="3287"/>
    <s v="Three Things: Stories About Life"/>
    <s v="An inspirational one-man play about crisis, community, and the search for wholeness."/>
    <x v="30"/>
    <x v="911"/>
    <x v="0"/>
    <s v="CA"/>
    <s v="CAD"/>
    <n v="1448733628"/>
    <n v="1446573628"/>
    <b v="0"/>
    <n v="34"/>
    <b v="1"/>
    <x v="6"/>
    <n v="100"/>
    <n v="73.529411764705884"/>
    <x v="1"/>
    <x v="6"/>
    <x v="3287"/>
    <x v="3279"/>
  </r>
  <r>
    <n v="3288"/>
    <s v="Cancer patient Anne Bartram's bucket list wish..."/>
    <s v="Cancer patient Anne Bartram's bucket list wish, is to have her new play performed at a London venue and reviewed by a national paper."/>
    <x v="3"/>
    <x v="2175"/>
    <x v="0"/>
    <s v="GB"/>
    <s v="GBP"/>
    <n v="1466463600"/>
    <n v="1463337315"/>
    <b v="0"/>
    <n v="207"/>
    <b v="1"/>
    <x v="6"/>
    <n v="100.26489999999998"/>
    <n v="48.437149758454105"/>
    <x v="1"/>
    <x v="6"/>
    <x v="3288"/>
    <x v="3280"/>
  </r>
  <r>
    <n v="3289"/>
    <s v="Help take 'Conversations With Rats' to Edinburgh Fringe 2017"/>
    <s v="Ampersand Theatre's debut appearance at Edinburgh is in 2017 as Conversations With Rats opens at theSpace on the Mile, please help!"/>
    <x v="2"/>
    <x v="2176"/>
    <x v="0"/>
    <s v="GB"/>
    <s v="GBP"/>
    <n v="1487580602"/>
    <n v="1485161402"/>
    <b v="0"/>
    <n v="25"/>
    <b v="1"/>
    <x v="6"/>
    <n v="133.04200000000003"/>
    <n v="26.608400000000003"/>
    <x v="1"/>
    <x v="6"/>
    <x v="3289"/>
    <x v="3281"/>
  </r>
  <r>
    <n v="3290"/>
    <s v="Get JunkBox Theatre To Edinburgh Fringe!"/>
    <s v="Pregnancy. Viagra. Murder. Nutella. What more could you want?_x000a__x000a_Help get JunkBox Theatre to Edinburgh Fringe 2017!"/>
    <x v="13"/>
    <x v="2177"/>
    <x v="0"/>
    <s v="GB"/>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x v="2"/>
    <x v="365"/>
    <x v="0"/>
    <s v="US"/>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x v="403"/>
    <x v="683"/>
    <x v="0"/>
    <s v="GB"/>
    <s v="GBP"/>
    <n v="1449257348"/>
    <n v="1444069748"/>
    <b v="0"/>
    <n v="15"/>
    <b v="1"/>
    <x v="6"/>
    <n v="286.13861386138615"/>
    <n v="19.266666666666666"/>
    <x v="1"/>
    <x v="6"/>
    <x v="3292"/>
    <x v="3284"/>
  </r>
  <r>
    <n v="3293"/>
    <s v="Threefold Social Organism Theatre Project"/>
    <s v="In 1917 Rudolf Steiner's Threefold Social Organism was an attempt to save a devastated Europe. 100 years later do we have a new chance?"/>
    <x v="37"/>
    <x v="2178"/>
    <x v="0"/>
    <s v="NZ"/>
    <s v="NZD"/>
    <n v="1488622352"/>
    <n v="1486030352"/>
    <b v="0"/>
    <n v="91"/>
    <b v="1"/>
    <x v="6"/>
    <n v="170.44444444444446"/>
    <n v="84.285714285714292"/>
    <x v="1"/>
    <x v="6"/>
    <x v="3293"/>
    <x v="3285"/>
  </r>
  <r>
    <n v="3294"/>
    <s v="old man's Gift"/>
    <s v="A young theatre company promoting new talent and looking for help in funding our very first set for our black comedy &quot;old man's Gift&quot;"/>
    <x v="20"/>
    <x v="2179"/>
    <x v="0"/>
    <s v="GB"/>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x v="176"/>
    <x v="2180"/>
    <x v="0"/>
    <s v="GB"/>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x v="15"/>
    <x v="2181"/>
    <x v="0"/>
    <s v="GB"/>
    <s v="GBP"/>
    <n v="1448229600"/>
    <n v="1446401372"/>
    <b v="0"/>
    <n v="47"/>
    <b v="1"/>
    <x v="6"/>
    <n v="144.06666666666666"/>
    <n v="45.978723404255319"/>
    <x v="1"/>
    <x v="6"/>
    <x v="3296"/>
    <x v="3288"/>
  </r>
  <r>
    <n v="3297"/>
    <s v="MY EYES WENT DARK"/>
    <s v="A father loses his family in a freak plane crash and goes on to murder the air traffic controller he holds responsible."/>
    <x v="62"/>
    <x v="2182"/>
    <x v="0"/>
    <s v="GB"/>
    <s v="GBP"/>
    <n v="1438037940"/>
    <n v="1436380256"/>
    <b v="0"/>
    <n v="44"/>
    <b v="1"/>
    <x v="6"/>
    <n v="100.07272727272726"/>
    <n v="125.09090909090909"/>
    <x v="1"/>
    <x v="6"/>
    <x v="3297"/>
    <x v="3289"/>
  </r>
  <r>
    <n v="3298"/>
    <s v="Get. That. Snitch. - The World's Most Dangerous Play"/>
    <s v="A stylishly sinister story about blood, guns, and raw ambition. You can help Great Minds bring the world's most dangerous play to life!"/>
    <x v="3"/>
    <x v="2183"/>
    <x v="0"/>
    <s v="US"/>
    <s v="USD"/>
    <n v="1442102400"/>
    <n v="1440370768"/>
    <b v="0"/>
    <n v="72"/>
    <b v="1"/>
    <x v="6"/>
    <n v="101.73"/>
    <n v="141.29166666666666"/>
    <x v="1"/>
    <x v="6"/>
    <x v="3298"/>
    <x v="3290"/>
  </r>
  <r>
    <n v="3299"/>
    <s v="The Maid, in the Common Room, with the FiancÃ©: A Comedy"/>
    <s v="A quick-witted original comedy that follows a group of eccentric friends as they attend an engagement party gone terribly wrong!"/>
    <x v="9"/>
    <x v="2184"/>
    <x v="0"/>
    <s v="US"/>
    <s v="USD"/>
    <n v="1444860063"/>
    <n v="1442268063"/>
    <b v="0"/>
    <n v="63"/>
    <b v="1"/>
    <x v="6"/>
    <n v="116.19999999999999"/>
    <n v="55.333333333333336"/>
    <x v="1"/>
    <x v="6"/>
    <x v="3299"/>
    <x v="3291"/>
  </r>
  <r>
    <n v="3300"/>
    <s v="MAX &amp; ELSA: NO MUSIC. NO CHILDREN."/>
    <s v="A subversive parody about the two people for whom the hills were NOT alive with THE SOUND OF MUSIC."/>
    <x v="9"/>
    <x v="1734"/>
    <x v="0"/>
    <s v="US"/>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x v="9"/>
    <x v="2185"/>
    <x v="0"/>
    <s v="US"/>
    <s v="USD"/>
    <n v="1470034740"/>
    <n v="1466185176"/>
    <b v="0"/>
    <n v="70"/>
    <b v="1"/>
    <x v="6"/>
    <n v="133.46666666666667"/>
    <n v="57.2"/>
    <x v="1"/>
    <x v="6"/>
    <x v="3301"/>
    <x v="3293"/>
  </r>
  <r>
    <n v="3302"/>
    <s v="El muro de BorÃ­s KiÃ©n"/>
    <s v="FilosofÃ­a de los anÃ³nimos"/>
    <x v="33"/>
    <x v="2186"/>
    <x v="0"/>
    <s v="ES"/>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x v="40"/>
    <x v="2187"/>
    <x v="0"/>
    <s v="US"/>
    <s v="USD"/>
    <n v="1427553484"/>
    <n v="1424533084"/>
    <b v="0"/>
    <n v="35"/>
    <b v="1"/>
    <x v="6"/>
    <n v="115.88888888888889"/>
    <n v="59.6"/>
    <x v="1"/>
    <x v="6"/>
    <x v="3303"/>
    <x v="3295"/>
  </r>
  <r>
    <n v="3304"/>
    <s v="I Can Ski Forever 3"/>
    <s v="A musical comedy production celebrating the unique, lovable, insufferable ski culture of the modern day mountain town."/>
    <x v="36"/>
    <x v="2188"/>
    <x v="0"/>
    <s v="US"/>
    <s v="USD"/>
    <n v="1482418752"/>
    <n v="1479826752"/>
    <b v="0"/>
    <n v="175"/>
    <b v="1"/>
    <x v="6"/>
    <n v="104.51666666666665"/>
    <n v="89.585714285714289"/>
    <x v="1"/>
    <x v="6"/>
    <x v="3304"/>
    <x v="3296"/>
  </r>
  <r>
    <n v="3305"/>
    <s v="The Judgment of Paris"/>
    <s v="The Judgement of Paris is an exciting, inspirational poem set to run Oct. 2, 3 &amp; 4 at Plays &amp; Players, but we need funding and fans."/>
    <x v="23"/>
    <x v="2189"/>
    <x v="0"/>
    <s v="US"/>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x v="15"/>
    <x v="1310"/>
    <x v="0"/>
    <s v="US"/>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x v="28"/>
    <x v="2190"/>
    <x v="0"/>
    <s v="US"/>
    <s v="USD"/>
    <n v="1463275339"/>
    <n v="1460683339"/>
    <b v="0"/>
    <n v="20"/>
    <b v="1"/>
    <x v="6"/>
    <n v="106.67999999999999"/>
    <n v="53.339999999999996"/>
    <x v="1"/>
    <x v="6"/>
    <x v="3307"/>
    <x v="3299"/>
  </r>
  <r>
    <n v="3308"/>
    <s v="A Hand of Talons"/>
    <s v="Descend into the dark world of steampunk noir in this thrilling new play, written by Maggie Lee and directed by Amy Poisson!"/>
    <x v="8"/>
    <x v="611"/>
    <x v="0"/>
    <s v="US"/>
    <s v="USD"/>
    <n v="1460581365"/>
    <n v="1458766965"/>
    <b v="0"/>
    <n v="57"/>
    <b v="1"/>
    <x v="6"/>
    <n v="122.28571428571429"/>
    <n v="75.087719298245617"/>
    <x v="1"/>
    <x v="6"/>
    <x v="3308"/>
    <x v="3300"/>
  </r>
  <r>
    <n v="3309"/>
    <s v="Collision Course"/>
    <s v="Two unlikely friends, a garage, tinned beans &amp; the end of the world."/>
    <x v="18"/>
    <x v="2191"/>
    <x v="0"/>
    <s v="GB"/>
    <s v="GBP"/>
    <n v="1476632178"/>
    <n v="1473953778"/>
    <b v="0"/>
    <n v="31"/>
    <b v="1"/>
    <x v="6"/>
    <n v="159.42857142857144"/>
    <n v="18"/>
    <x v="1"/>
    <x v="6"/>
    <x v="3309"/>
    <x v="3301"/>
  </r>
  <r>
    <n v="3310"/>
    <s v="The Island Boys: A New Play"/>
    <s v="A new play about coming coming home, recovery, and trying to find God in the process."/>
    <x v="115"/>
    <x v="2192"/>
    <x v="0"/>
    <s v="US"/>
    <s v="USD"/>
    <n v="1444169825"/>
    <n v="1441577825"/>
    <b v="0"/>
    <n v="31"/>
    <b v="1"/>
    <x v="6"/>
    <n v="100.07692307692308"/>
    <n v="209.83870967741936"/>
    <x v="1"/>
    <x v="6"/>
    <x v="3310"/>
    <x v="3302"/>
  </r>
  <r>
    <n v="3311"/>
    <s v="&quot;Holmes for the Holidays&quot; Larceny &amp; Mystery For Christmas"/>
    <s v="Sherlock Holmes's &quot;Case of the Blue Carbuncle&quot; &amp; &quot;Case of the Dying Detective&quot; staged as One Act Plays this December."/>
    <x v="30"/>
    <x v="406"/>
    <x v="0"/>
    <s v="US"/>
    <s v="USD"/>
    <n v="1445065210"/>
    <n v="1442473210"/>
    <b v="0"/>
    <n v="45"/>
    <b v="1"/>
    <x v="6"/>
    <n v="109.84"/>
    <n v="61.022222222222226"/>
    <x v="1"/>
    <x v="6"/>
    <x v="3311"/>
    <x v="3303"/>
  </r>
  <r>
    <n v="3312"/>
    <s v="Richard III"/>
    <s v="Bare Theatre presents one of Shakespeare's most notorious characters in the final chapter of the War of the Roses saga."/>
    <x v="30"/>
    <x v="1676"/>
    <x v="0"/>
    <s v="US"/>
    <s v="USD"/>
    <n v="1478901600"/>
    <n v="1477077946"/>
    <b v="0"/>
    <n v="41"/>
    <b v="1"/>
    <x v="6"/>
    <n v="100.03999999999999"/>
    <n v="61"/>
    <x v="1"/>
    <x v="6"/>
    <x v="3312"/>
    <x v="3304"/>
  </r>
  <r>
    <n v="3313"/>
    <s v="Melbin the Accidental"/>
    <s v="A modern reworking of Shakespeare's histories and tragedies in iambic pentameter to talk of death, love, and race."/>
    <x v="13"/>
    <x v="2193"/>
    <x v="0"/>
    <s v="US"/>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x v="134"/>
    <x v="472"/>
    <x v="0"/>
    <s v="GB"/>
    <s v="GBP"/>
    <n v="1431115500"/>
    <n v="1428733511"/>
    <b v="0"/>
    <n v="58"/>
    <b v="1"/>
    <x v="6"/>
    <n v="210.75"/>
    <n v="29.068965517241381"/>
    <x v="1"/>
    <x v="6"/>
    <x v="3314"/>
    <x v="3306"/>
  </r>
  <r>
    <n v="3315"/>
    <s v="Red and The Wolf: A Prospero Theatre Production"/>
    <s v="Help Prospero take its Dark Retelling of the &quot;Red&quot; story to Edinburgh! The Forest breathes and waits...will you join us?"/>
    <x v="23"/>
    <x v="2194"/>
    <x v="0"/>
    <s v="GB"/>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x v="404"/>
    <x v="2195"/>
    <x v="0"/>
    <s v="US"/>
    <s v="USD"/>
    <n v="1407506040"/>
    <n v="1404680075"/>
    <b v="0"/>
    <n v="125"/>
    <b v="1"/>
    <x v="6"/>
    <n v="100.08673425918037"/>
    <n v="93.977440000000001"/>
    <x v="1"/>
    <x v="6"/>
    <x v="3316"/>
    <x v="3308"/>
  </r>
  <r>
    <n v="3317"/>
    <s v="Seven Minutes in Eternity"/>
    <s v="Andy Boyd's epic new satire about heroes and villains, humankind's search for glory, and fascism in America"/>
    <x v="405"/>
    <x v="2196"/>
    <x v="0"/>
    <s v="US"/>
    <s v="USD"/>
    <n v="1465347424"/>
    <n v="1462755424"/>
    <b v="0"/>
    <n v="18"/>
    <b v="1"/>
    <x v="6"/>
    <n v="106.19047619047619"/>
    <n v="61.944444444444443"/>
    <x v="1"/>
    <x v="6"/>
    <x v="3317"/>
    <x v="3309"/>
  </r>
  <r>
    <n v="3318"/>
    <s v="ROOMIES - Atlantic Canada Tour 2016-17"/>
    <s v="Help us strengthen and inspire disability arts in Atlantic Canada"/>
    <x v="13"/>
    <x v="2197"/>
    <x v="0"/>
    <s v="CA"/>
    <s v="CAD"/>
    <n v="1460341800"/>
    <n v="1456902893"/>
    <b v="0"/>
    <n v="32"/>
    <b v="1"/>
    <x v="6"/>
    <n v="125.6"/>
    <n v="78.5"/>
    <x v="1"/>
    <x v="6"/>
    <x v="3318"/>
    <x v="3310"/>
  </r>
  <r>
    <n v="3319"/>
    <s v="Down the Rabbit Hole"/>
    <s v="Down the Rabbit Hole is an exciting new play by Not Just Theatre Productions. To be performed at Matthew's Yard Theatre in Feb 2015"/>
    <x v="2"/>
    <x v="2065"/>
    <x v="0"/>
    <s v="GB"/>
    <s v="GBP"/>
    <n v="1422712986"/>
    <n v="1418824986"/>
    <b v="0"/>
    <n v="16"/>
    <b v="1"/>
    <x v="6"/>
    <n v="108"/>
    <n v="33.75"/>
    <x v="1"/>
    <x v="6"/>
    <x v="3319"/>
    <x v="3311"/>
  </r>
  <r>
    <n v="3320"/>
    <s v="Mama Threw Me So High &amp; He Who Speaks"/>
    <s v="Imaginary Theater Company presents two modern day tall tales about family, resilience and redemption."/>
    <x v="30"/>
    <x v="2198"/>
    <x v="0"/>
    <s v="US"/>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x v="2"/>
    <x v="2199"/>
    <x v="0"/>
    <s v="US"/>
    <s v="USD"/>
    <n v="1413431940"/>
    <n v="1412216665"/>
    <b v="0"/>
    <n v="15"/>
    <b v="1"/>
    <x v="6"/>
    <n v="107.4"/>
    <n v="35.799999999999997"/>
    <x v="1"/>
    <x v="6"/>
    <x v="3321"/>
    <x v="3313"/>
  </r>
  <r>
    <n v="3322"/>
    <s v="Familiar Strangers â€” A Staged Reading"/>
    <s v="Familiar Strangers follows the journey of a community of people living homeless on the streets in and around Tompkins Square Park."/>
    <x v="126"/>
    <x v="959"/>
    <x v="0"/>
    <s v="US"/>
    <s v="USD"/>
    <n v="1466567700"/>
    <n v="1464653696"/>
    <b v="0"/>
    <n v="23"/>
    <b v="1"/>
    <x v="6"/>
    <n v="101.51515151515152"/>
    <n v="145.65217391304347"/>
    <x v="1"/>
    <x v="6"/>
    <x v="3322"/>
    <x v="3314"/>
  </r>
  <r>
    <n v="3323"/>
    <s v="Migrants' Theatre"/>
    <s v="Young adult theatre makers from London are raising money to cover costs for touring with their current production MigrantsÂ´ Rhapsody."/>
    <x v="28"/>
    <x v="2200"/>
    <x v="0"/>
    <s v="GB"/>
    <s v="GBP"/>
    <n v="1474793208"/>
    <n v="1472201208"/>
    <b v="0"/>
    <n v="49"/>
    <b v="1"/>
    <x v="6"/>
    <n v="125.89999999999999"/>
    <n v="25.693877551020407"/>
    <x v="1"/>
    <x v="6"/>
    <x v="3323"/>
    <x v="3315"/>
  </r>
  <r>
    <n v="3324"/>
    <s v="At Swim, Two Boys"/>
    <s v="The play tells the story of Jim and Doyler and their friendship on the brink of Irish independence."/>
    <x v="15"/>
    <x v="2201"/>
    <x v="0"/>
    <s v="IE"/>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x v="44"/>
    <x v="2202"/>
    <x v="0"/>
    <s v="GB"/>
    <s v="GBP"/>
    <n v="1428256277"/>
    <n v="1425235877"/>
    <b v="0"/>
    <n v="15"/>
    <b v="1"/>
    <x v="6"/>
    <n v="112.5"/>
    <n v="30"/>
    <x v="1"/>
    <x v="6"/>
    <x v="3325"/>
    <x v="3317"/>
  </r>
  <r>
    <n v="3326"/>
    <s v="Me? A Caregiver?"/>
    <s v="An edgy, hilarious, compassionate and honest show to help caregivers find courage, trust their instincts and above all, to laugh."/>
    <x v="6"/>
    <x v="2203"/>
    <x v="0"/>
    <s v="US"/>
    <s v="USD"/>
    <n v="1425830905"/>
    <n v="1423242505"/>
    <b v="0"/>
    <n v="57"/>
    <b v="1"/>
    <x v="6"/>
    <n v="101.375"/>
    <n v="142.28070175438597"/>
    <x v="1"/>
    <x v="6"/>
    <x v="3326"/>
    <x v="3318"/>
  </r>
  <r>
    <n v="3327"/>
    <s v="Itch + Scratch at Hackney Showroom"/>
    <s v="After 3 successful nights last year, Itch+Scratch are back. New writing, live music and party fun. Best New Theatre, Great Night Out."/>
    <x v="134"/>
    <x v="1629"/>
    <x v="0"/>
    <s v="GB"/>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x v="40"/>
    <x v="2204"/>
    <x v="0"/>
    <s v="US"/>
    <s v="USD"/>
    <n v="1404522000"/>
    <n v="1404308883"/>
    <b v="0"/>
    <n v="9"/>
    <b v="1"/>
    <x v="6"/>
    <n v="146.38888888888889"/>
    <n v="292.77777777777777"/>
    <x v="1"/>
    <x v="6"/>
    <x v="3328"/>
    <x v="3320"/>
  </r>
  <r>
    <n v="3329"/>
    <s v="Jestia and Raedon"/>
    <s v="Jestia and Raedon is a brand new romantic comedy play going to the Edinburgh Fringe Festival this summer."/>
    <x v="28"/>
    <x v="2205"/>
    <x v="0"/>
    <s v="GB"/>
    <s v="GBP"/>
    <n v="1406502000"/>
    <n v="1405583108"/>
    <b v="0"/>
    <n v="26"/>
    <b v="1"/>
    <x v="6"/>
    <n v="116.8"/>
    <n v="44.92307692307692"/>
    <x v="1"/>
    <x v="6"/>
    <x v="3329"/>
    <x v="3321"/>
  </r>
  <r>
    <n v="3330"/>
    <s v="Tissue by Louise Page. A play about Breast Cancer."/>
    <s v="&quot;Tissue&quot; is a play about Breast Cancer. Produced by MonkeyBond theatre co.ltd to raise awareness for Breast cancer."/>
    <x v="15"/>
    <x v="2206"/>
    <x v="0"/>
    <s v="GB"/>
    <s v="GBP"/>
    <n v="1427919468"/>
    <n v="1425331068"/>
    <b v="0"/>
    <n v="69"/>
    <b v="1"/>
    <x v="6"/>
    <n v="106.26666666666667"/>
    <n v="23.10144927536232"/>
    <x v="1"/>
    <x v="6"/>
    <x v="3330"/>
    <x v="3322"/>
  </r>
  <r>
    <n v="3331"/>
    <s v="Play A 'Role' In &quot;Kickstarting A Battle Stage Plays Tour&quot;"/>
    <s v="Battle Stage Plays is seeking to raise funds to cover developmental costs and move closer towards touring our dynamic hit stage plays."/>
    <x v="10"/>
    <x v="538"/>
    <x v="0"/>
    <s v="US"/>
    <s v="USD"/>
    <n v="1444149886"/>
    <n v="1441125886"/>
    <b v="0"/>
    <n v="65"/>
    <b v="1"/>
    <x v="6"/>
    <n v="104.52"/>
    <n v="80.400000000000006"/>
    <x v="1"/>
    <x v="6"/>
    <x v="3331"/>
    <x v="3323"/>
  </r>
  <r>
    <n v="3332"/>
    <s v="Cortez"/>
    <s v="Two marine biologists are at odds during an important expedition. When a stranded shark refuses to die, things get weird."/>
    <x v="12"/>
    <x v="44"/>
    <x v="0"/>
    <s v="US"/>
    <s v="USD"/>
    <n v="1405802330"/>
    <n v="1403210330"/>
    <b v="0"/>
    <n v="83"/>
    <b v="1"/>
    <x v="6"/>
    <n v="100"/>
    <n v="72.289156626506028"/>
    <x v="1"/>
    <x v="6"/>
    <x v="3332"/>
    <x v="3324"/>
  </r>
  <r>
    <n v="3333"/>
    <s v="From Providence to Cuba: A Historic Theater Adventure"/>
    <s v="Providence's Latino theater, ECAS Theater, is headed to Cuba in July to premiere an original Cuban play there. Help us make history!"/>
    <x v="8"/>
    <x v="2207"/>
    <x v="0"/>
    <s v="US"/>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x v="406"/>
    <x v="2208"/>
    <x v="0"/>
    <s v="US"/>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x v="10"/>
    <x v="2209"/>
    <x v="0"/>
    <s v="GB"/>
    <s v="GBP"/>
    <n v="1407106800"/>
    <n v="1404749446"/>
    <b v="0"/>
    <n v="63"/>
    <b v="1"/>
    <x v="6"/>
    <n v="100.32000000000001"/>
    <n v="79.61904761904762"/>
    <x v="1"/>
    <x v="6"/>
    <x v="3335"/>
    <x v="3327"/>
  </r>
  <r>
    <n v="3336"/>
    <s v="WILDE TALES"/>
    <s v="A theatrical adaptation of Oscar Wilde's short stories, presented by Suitcase Civilians at The Space, April 5-10 2016."/>
    <x v="49"/>
    <x v="156"/>
    <x v="0"/>
    <s v="GB"/>
    <s v="GBP"/>
    <n v="1459845246"/>
    <n v="1457429646"/>
    <b v="0"/>
    <n v="9"/>
    <b v="1"/>
    <x v="6"/>
    <n v="100"/>
    <n v="27.777777777777779"/>
    <x v="1"/>
    <x v="6"/>
    <x v="3336"/>
    <x v="3328"/>
  </r>
  <r>
    <n v="3337"/>
    <s v="Das Ding - A Globetrotting Comedy"/>
    <s v="StoneCrabs is thrilled to bring to the UK the first English production of Philipp LÃ¶hleâ€™s play Das Ding (The Thing)."/>
    <x v="30"/>
    <x v="2210"/>
    <x v="0"/>
    <s v="GB"/>
    <s v="GBP"/>
    <n v="1412974800"/>
    <n v="1411109167"/>
    <b v="0"/>
    <n v="34"/>
    <b v="1"/>
    <x v="6"/>
    <n v="110.2"/>
    <n v="81.029411764705884"/>
    <x v="1"/>
    <x v="6"/>
    <x v="3337"/>
    <x v="3329"/>
  </r>
  <r>
    <n v="3338"/>
    <s v="The Last Days of Judas Iscariot"/>
    <s v="Join Estelle Parsons in support of Theater That Looks and Sounds Like America"/>
    <x v="36"/>
    <x v="2211"/>
    <x v="0"/>
    <s v="US"/>
    <s v="USD"/>
    <n v="1487944080"/>
    <n v="1486129680"/>
    <b v="0"/>
    <n v="112"/>
    <b v="1"/>
    <x v="6"/>
    <n v="102.18"/>
    <n v="136.84821428571428"/>
    <x v="1"/>
    <x v="6"/>
    <x v="3338"/>
    <x v="3330"/>
  </r>
  <r>
    <n v="3339"/>
    <s v="FRESH PRODUCE'd LA presents: Friends in Transient Places"/>
    <s v="FPLA presents FRIENDS IN TRANSIENT PLACES by Jonathan Caren: a magical story of modern life."/>
    <x v="6"/>
    <x v="2212"/>
    <x v="0"/>
    <s v="US"/>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x v="9"/>
    <x v="2213"/>
    <x v="0"/>
    <s v="US"/>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x v="295"/>
    <x v="959"/>
    <x v="0"/>
    <s v="GB"/>
    <s v="GBP"/>
    <n v="1465750800"/>
    <n v="1463771421"/>
    <b v="0"/>
    <n v="28"/>
    <b v="1"/>
    <x v="6"/>
    <n v="100"/>
    <n v="119.64285714285714"/>
    <x v="1"/>
    <x v="6"/>
    <x v="3341"/>
    <x v="3333"/>
  </r>
  <r>
    <n v="3342"/>
    <s v="Uprising Theatre Company's First Production"/>
    <s v="We believe in the power of stories to change the world. Theatre that inspires transformation."/>
    <x v="12"/>
    <x v="627"/>
    <x v="0"/>
    <s v="US"/>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x v="176"/>
    <x v="647"/>
    <x v="0"/>
    <s v="GB"/>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x v="37"/>
    <x v="1494"/>
    <x v="0"/>
    <s v="US"/>
    <s v="USD"/>
    <n v="1409374093"/>
    <n v="1406782093"/>
    <b v="0"/>
    <n v="40"/>
    <b v="1"/>
    <x v="6"/>
    <n v="101.44444444444444"/>
    <n v="114.125"/>
    <x v="1"/>
    <x v="6"/>
    <x v="3344"/>
    <x v="3336"/>
  </r>
  <r>
    <n v="3345"/>
    <s v="Ultramarine Girl: A Cup Full of Courage"/>
    <s v="Please help us raise funds for the production costs of a world premiere production of a play that will raise awareness for spina bifida"/>
    <x v="2"/>
    <x v="1084"/>
    <x v="0"/>
    <s v="US"/>
    <s v="USD"/>
    <n v="1429317420"/>
    <n v="1424226768"/>
    <b v="0"/>
    <n v="13"/>
    <b v="1"/>
    <x v="6"/>
    <n v="130"/>
    <n v="50"/>
    <x v="1"/>
    <x v="6"/>
    <x v="3345"/>
    <x v="3337"/>
  </r>
  <r>
    <n v="3346"/>
    <s v="Shakespearean Youth Theatre (SYT) - The Tempest"/>
    <s v="Tempest opens Feb. 25. Please support Shakespeare, the arts and community youth theater! Be a part of something special!"/>
    <x v="15"/>
    <x v="2214"/>
    <x v="0"/>
    <s v="US"/>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x v="13"/>
    <x v="2215"/>
    <x v="0"/>
    <s v="GB"/>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x v="62"/>
    <x v="2216"/>
    <x v="0"/>
    <s v="US"/>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x v="28"/>
    <x v="2217"/>
    <x v="0"/>
    <s v="US"/>
    <s v="USD"/>
    <n v="1465837200"/>
    <n v="1463971172"/>
    <b v="0"/>
    <n v="14"/>
    <b v="1"/>
    <x v="6"/>
    <n v="153.4"/>
    <n v="109.57142857142857"/>
    <x v="1"/>
    <x v="6"/>
    <x v="3349"/>
    <x v="3341"/>
  </r>
  <r>
    <n v="3350"/>
    <s v="Visions"/>
    <s v="Nora Wageners TheaterstÃ¼ck lÃ¤dt den Zuschauer ein auf eine teils lustige, teils dÃ¼stere Reise ins Wohnzimmer der jungen, arbeitslosen K"/>
    <x v="8"/>
    <x v="2218"/>
    <x v="0"/>
    <s v="LU"/>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x v="10"/>
    <x v="2219"/>
    <x v="0"/>
    <s v="GB"/>
    <s v="GBP"/>
    <n v="1406113200"/>
    <n v="1402910965"/>
    <b v="0"/>
    <n v="54"/>
    <b v="1"/>
    <x v="6"/>
    <n v="101.1"/>
    <n v="93.611111111111114"/>
    <x v="1"/>
    <x v="6"/>
    <x v="3351"/>
    <x v="3343"/>
  </r>
  <r>
    <n v="3352"/>
    <s v="Brief Hiatus: Little Deaths 2016"/>
    <s v="Actors creating more theatre in Brighton. A LOT MORE. Classics, contemporary, new writing, Shakespeare, foreign translations and more."/>
    <x v="10"/>
    <x v="2220"/>
    <x v="0"/>
    <s v="GB"/>
    <s v="GBP"/>
    <n v="1467414000"/>
    <n v="1462492178"/>
    <b v="0"/>
    <n v="70"/>
    <b v="1"/>
    <x v="6"/>
    <n v="107.52"/>
    <n v="76.8"/>
    <x v="1"/>
    <x v="6"/>
    <x v="3352"/>
    <x v="3344"/>
  </r>
  <r>
    <n v="3353"/>
    <s v="Nude: A play by Paul Hewitt"/>
    <s v="A new spoken word play, written by Paul Hewitt, in 3 parts about love and fate, inspired by the Ruba'iyat of Omar Khayyam."/>
    <x v="2"/>
    <x v="607"/>
    <x v="0"/>
    <s v="GB"/>
    <s v="GBP"/>
    <n v="1462230000"/>
    <n v="1461061350"/>
    <b v="0"/>
    <n v="44"/>
    <b v="1"/>
    <x v="6"/>
    <n v="315"/>
    <n v="35.795454545454547"/>
    <x v="1"/>
    <x v="6"/>
    <x v="3353"/>
    <x v="3345"/>
  </r>
  <r>
    <n v="3354"/>
    <s v="Strangeloop Theatre - A Focus on New Works"/>
    <s v="Help Strangeloop Theatre create and support new work by sponsoring our 2015-2016 season."/>
    <x v="9"/>
    <x v="2221"/>
    <x v="0"/>
    <s v="US"/>
    <s v="USD"/>
    <n v="1446091260"/>
    <n v="1443029206"/>
    <b v="0"/>
    <n v="55"/>
    <b v="1"/>
    <x v="6"/>
    <n v="101.93333333333334"/>
    <n v="55.6"/>
    <x v="1"/>
    <x v="6"/>
    <x v="3354"/>
    <x v="3346"/>
  </r>
  <r>
    <n v="3355"/>
    <s v="Jelly Beans at Theatre503"/>
    <s v="Help get Jelly Beans to the Theatre503 stage. An important piece of new writing by Dan Pick, produced by Kuleshov Theatre"/>
    <x v="257"/>
    <x v="2222"/>
    <x v="0"/>
    <s v="GB"/>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x v="15"/>
    <x v="1259"/>
    <x v="0"/>
    <s v="GB"/>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x v="13"/>
    <x v="895"/>
    <x v="0"/>
    <s v="GB"/>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x v="3"/>
    <x v="2223"/>
    <x v="0"/>
    <s v="US"/>
    <s v="USD"/>
    <n v="1416385679"/>
    <n v="1413790079"/>
    <b v="0"/>
    <n v="162"/>
    <b v="1"/>
    <x v="6"/>
    <n v="102.99000000000001"/>
    <n v="63.574074074074076"/>
    <x v="1"/>
    <x v="6"/>
    <x v="3358"/>
    <x v="3350"/>
  </r>
  <r>
    <n v="3359"/>
    <s v="BEIRUT, LADY OF LEBANON"/>
    <s v="A Theatrical Production Celebrating the Lebanese Culture and the Human Spirit in Time of War."/>
    <x v="23"/>
    <x v="2224"/>
    <x v="0"/>
    <s v="US"/>
    <s v="USD"/>
    <n v="1487985734"/>
    <n v="1484097734"/>
    <b v="0"/>
    <n v="23"/>
    <b v="1"/>
    <x v="6"/>
    <n v="106.25"/>
    <n v="184.78260869565219"/>
    <x v="1"/>
    <x v="6"/>
    <x v="3359"/>
    <x v="3351"/>
  </r>
  <r>
    <n v="3360"/>
    <s v="Pretty Butch"/>
    <s v="World Premiere, an M1 Singapore Fringe Festival 2017 commission."/>
    <x v="7"/>
    <x v="2225"/>
    <x v="0"/>
    <s v="SG"/>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x v="10"/>
    <x v="2226"/>
    <x v="0"/>
    <s v="US"/>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x v="2"/>
    <x v="2227"/>
    <x v="0"/>
    <s v="US"/>
    <s v="USD"/>
    <n v="1425704100"/>
    <n v="1424484717"/>
    <b v="0"/>
    <n v="20"/>
    <b v="1"/>
    <x v="6"/>
    <n v="218.00000000000003"/>
    <n v="54.5"/>
    <x v="1"/>
    <x v="6"/>
    <x v="3362"/>
    <x v="3354"/>
  </r>
  <r>
    <n v="3363"/>
    <s v="Making the Move--Edinburgh Fringe 2014"/>
    <s v="A first play about a first kiss, Making the Move is going to the Edinburgh Fringe festival.  Join the party, fall in love.  Help us!"/>
    <x v="407"/>
    <x v="2228"/>
    <x v="0"/>
    <s v="US"/>
    <s v="USD"/>
    <n v="1408464000"/>
    <n v="1406831445"/>
    <b v="0"/>
    <n v="26"/>
    <b v="1"/>
    <x v="6"/>
    <n v="101.41935483870968"/>
    <n v="302.30769230769232"/>
    <x v="1"/>
    <x v="6"/>
    <x v="3363"/>
    <x v="3355"/>
  </r>
  <r>
    <n v="3364"/>
    <s v="Cancel The Sunshine"/>
    <s v="Cancel The SunshineÂ is a new play that explores living with a mental health condition in an honest, witty and articulate way."/>
    <x v="9"/>
    <x v="2229"/>
    <x v="0"/>
    <s v="GB"/>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x v="30"/>
    <x v="1287"/>
    <x v="0"/>
    <s v="US"/>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x v="2"/>
    <x v="2230"/>
    <x v="0"/>
    <s v="US"/>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x v="47"/>
    <x v="1763"/>
    <x v="0"/>
    <s v="GB"/>
    <s v="GBP"/>
    <n v="1438467894"/>
    <n v="1436307894"/>
    <b v="0"/>
    <n v="30"/>
    <b v="1"/>
    <x v="6"/>
    <n v="118.66666666666667"/>
    <n v="29.666666666666668"/>
    <x v="1"/>
    <x v="6"/>
    <x v="3367"/>
    <x v="3358"/>
  </r>
  <r>
    <n v="3368"/>
    <s v="Peter Pan by J.M. Barrie @ Open Space Arts"/>
    <s v="Help a non-profit community theatre create an unforgettable production of J.M. Barrie's classic play."/>
    <x v="28"/>
    <x v="2231"/>
    <x v="0"/>
    <s v="US"/>
    <s v="USD"/>
    <n v="1420088400"/>
    <n v="1416977259"/>
    <b v="0"/>
    <n v="23"/>
    <b v="1"/>
    <x v="6"/>
    <n v="104.60000000000001"/>
    <n v="45.478260869565219"/>
    <x v="1"/>
    <x v="6"/>
    <x v="3368"/>
    <x v="3359"/>
  </r>
  <r>
    <n v="3369"/>
    <s v="The Collector, a play by Daniel Wade"/>
    <s v="How far would you go for revenge? The Collector is a dark thriller of regret, retribution and broken masculinity."/>
    <x v="10"/>
    <x v="2232"/>
    <x v="0"/>
    <s v="IE"/>
    <s v="EUR"/>
    <n v="1484441980"/>
    <n v="1479257980"/>
    <b v="0"/>
    <n v="54"/>
    <b v="1"/>
    <x v="6"/>
    <n v="103.89999999999999"/>
    <n v="96.203703703703709"/>
    <x v="1"/>
    <x v="6"/>
    <x v="3369"/>
    <x v="3360"/>
  </r>
  <r>
    <n v="3370"/>
    <s v="&quot;I'm Alright&quot;...an Enso Theatre Education production."/>
    <s v="I'm Alright. A story of young women, told by young women, for the world."/>
    <x v="15"/>
    <x v="2233"/>
    <x v="0"/>
    <s v="US"/>
    <s v="USD"/>
    <n v="1481961600"/>
    <n v="1479283285"/>
    <b v="0"/>
    <n v="26"/>
    <b v="1"/>
    <x v="6"/>
    <n v="117.73333333333333"/>
    <n v="67.92307692307692"/>
    <x v="1"/>
    <x v="6"/>
    <x v="3370"/>
    <x v="3361"/>
  </r>
  <r>
    <n v="3371"/>
    <s v="Red Planet (or One Way Ticket) Staged Reading"/>
    <s v="Help support Red Planet, a new science fiction play based off the Mars One exploration."/>
    <x v="48"/>
    <x v="1766"/>
    <x v="0"/>
    <s v="US"/>
    <s v="USD"/>
    <n v="1449089965"/>
    <n v="1446670765"/>
    <b v="0"/>
    <n v="9"/>
    <b v="1"/>
    <x v="6"/>
    <n v="138.5"/>
    <n v="30.777777777777779"/>
    <x v="1"/>
    <x v="6"/>
    <x v="3371"/>
    <x v="3362"/>
  </r>
  <r>
    <n v="3372"/>
    <s v="All the Best, Jack"/>
    <s v="This play tells the story of the toxicity of sensationalism shown through one man's struggle with notoriety."/>
    <x v="28"/>
    <x v="831"/>
    <x v="0"/>
    <s v="US"/>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x v="13"/>
    <x v="557"/>
    <x v="0"/>
    <s v="GB"/>
    <s v="GBP"/>
    <n v="1437235200"/>
    <n v="1435177840"/>
    <b v="0"/>
    <n v="30"/>
    <b v="1"/>
    <x v="6"/>
    <n v="100.25"/>
    <n v="66.833333333333329"/>
    <x v="1"/>
    <x v="6"/>
    <x v="3373"/>
    <x v="3363"/>
  </r>
  <r>
    <n v="3374"/>
    <s v="HELP BUILD &quot;THE CASTLE&quot;"/>
    <s v="A rare  production of World acclaimed playwright Howard Barker's groundbreaking &amp; provocative 'The Castle'."/>
    <x v="8"/>
    <x v="2234"/>
    <x v="0"/>
    <s v="CA"/>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x v="9"/>
    <x v="142"/>
    <x v="0"/>
    <s v="GB"/>
    <s v="GBP"/>
    <n v="1400423973"/>
    <n v="1399387173"/>
    <b v="0"/>
    <n v="17"/>
    <b v="1"/>
    <x v="6"/>
    <n v="100"/>
    <n v="176.47058823529412"/>
    <x v="1"/>
    <x v="6"/>
    <x v="3375"/>
    <x v="3365"/>
  </r>
  <r>
    <n v="3376"/>
    <s v="The Tutors"/>
    <s v="3 college grads struggling to fund their social network. 1 bratty blackmailing student. 1 dreamy Asian business man. 1 awesome play."/>
    <x v="6"/>
    <x v="2235"/>
    <x v="0"/>
    <s v="US"/>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x v="6"/>
    <x v="2236"/>
    <x v="0"/>
    <s v="GB"/>
    <s v="GBP"/>
    <n v="1426870560"/>
    <n v="1424280899"/>
    <b v="0"/>
    <n v="77"/>
    <b v="1"/>
    <x v="6"/>
    <n v="101.05"/>
    <n v="104.98701298701299"/>
    <x v="1"/>
    <x v="6"/>
    <x v="3377"/>
    <x v="3367"/>
  </r>
  <r>
    <n v="3378"/>
    <s v="Rose of June"/>
    <s v="'Can you ever find acceptance in death?' _x000a_Rose of June is a piece of theatre exploring the stages of grief. Unity Theatre - September"/>
    <x v="131"/>
    <x v="2237"/>
    <x v="0"/>
    <s v="GB"/>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x v="13"/>
    <x v="2238"/>
    <x v="0"/>
    <s v="GB"/>
    <s v="GBP"/>
    <n v="1440630000"/>
    <n v="1439122800"/>
    <b v="0"/>
    <n v="38"/>
    <b v="1"/>
    <x v="6"/>
    <n v="103.64999999999999"/>
    <n v="54.55263157894737"/>
    <x v="1"/>
    <x v="6"/>
    <x v="3379"/>
    <x v="3369"/>
  </r>
  <r>
    <n v="3380"/>
    <s v="A Hard Rain - New York Debut"/>
    <s v="A Hard Rain is a new play that takes place on the eve of the Stonewall riots in the â€˜hiddenâ€™ gay bars of 1969 Greenwich Village."/>
    <x v="9"/>
    <x v="2239"/>
    <x v="0"/>
    <s v="US"/>
    <s v="USD"/>
    <n v="1417305178"/>
    <n v="1414277578"/>
    <b v="0"/>
    <n v="28"/>
    <b v="1"/>
    <x v="6"/>
    <n v="104.43333333333334"/>
    <n v="111.89285714285714"/>
    <x v="1"/>
    <x v="6"/>
    <x v="3380"/>
    <x v="3370"/>
  </r>
  <r>
    <n v="3381"/>
    <s v="Syrian Children's Play: Romeo &amp; Juliet Separated by War"/>
    <s v="A creative art therapy project for Syrian children. Romeo &amp; Juliet are lovers separated by war. Romeo in Jordan &amp; Juliet in Syria."/>
    <x v="23"/>
    <x v="2240"/>
    <x v="0"/>
    <s v="US"/>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x v="8"/>
    <x v="2241"/>
    <x v="0"/>
    <s v="GB"/>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x v="257"/>
    <x v="2242"/>
    <x v="0"/>
    <s v="US"/>
    <s v="USD"/>
    <n v="1466707620"/>
    <n v="1464979620"/>
    <b v="0"/>
    <n v="30"/>
    <b v="1"/>
    <x v="6"/>
    <n v="111.71428571428572"/>
    <n v="65.166666666666671"/>
    <x v="1"/>
    <x v="6"/>
    <x v="3383"/>
    <x v="3373"/>
  </r>
  <r>
    <n v="3384"/>
    <s v="The Hat"/>
    <s v="Six gay men, emotional baggage, and online dating: what could go wrong? A play about looking for love and finding something better."/>
    <x v="12"/>
    <x v="2243"/>
    <x v="0"/>
    <s v="US"/>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x v="13"/>
    <x v="41"/>
    <x v="0"/>
    <s v="US"/>
    <s v="USD"/>
    <n v="1418244552"/>
    <n v="1415652552"/>
    <b v="0"/>
    <n v="15"/>
    <b v="1"/>
    <x v="6"/>
    <n v="100"/>
    <n v="133.33333333333334"/>
    <x v="1"/>
    <x v="6"/>
    <x v="3385"/>
    <x v="3375"/>
  </r>
  <r>
    <n v="3386"/>
    <s v="Going To Market"/>
    <s v="Stories from the Bronx make for an uncommon play. Help us finish funding this production, supported by the Kevin Spacey Foundation."/>
    <x v="13"/>
    <x v="1740"/>
    <x v="0"/>
    <s v="US"/>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x v="9"/>
    <x v="2244"/>
    <x v="0"/>
    <s v="US"/>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x v="15"/>
    <x v="2245"/>
    <x v="0"/>
    <s v="GB"/>
    <s v="GBP"/>
    <n v="1434625441"/>
    <n v="1432033441"/>
    <b v="0"/>
    <n v="45"/>
    <b v="1"/>
    <x v="6"/>
    <n v="103.8"/>
    <n v="34.6"/>
    <x v="1"/>
    <x v="6"/>
    <x v="3388"/>
    <x v="3378"/>
  </r>
  <r>
    <n v="3389"/>
    <s v="Chimera Ensemble Productions Fund"/>
    <s v="Chimera Ensemble is launching 2 inaugural theater productions, and we need support to do high quality work!"/>
    <x v="3"/>
    <x v="2246"/>
    <x v="0"/>
    <s v="US"/>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x v="15"/>
    <x v="2247"/>
    <x v="0"/>
    <s v="US"/>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x v="2"/>
    <x v="2196"/>
    <x v="0"/>
    <s v="US"/>
    <s v="USD"/>
    <n v="1407536880"/>
    <n v="1404997548"/>
    <b v="0"/>
    <n v="18"/>
    <b v="1"/>
    <x v="6"/>
    <n v="223"/>
    <n v="61.944444444444443"/>
    <x v="1"/>
    <x v="6"/>
    <x v="3391"/>
    <x v="3381"/>
  </r>
  <r>
    <n v="3392"/>
    <s v="1 in 3"/>
    <s v="Life is more than the days you have left. 1 in 3 tells of two normal people &amp; their confrontation with mortality and the dice of fate."/>
    <x v="2"/>
    <x v="83"/>
    <x v="0"/>
    <s v="GB"/>
    <s v="GBP"/>
    <n v="1462565855"/>
    <n v="1458245855"/>
    <b v="0"/>
    <n v="12"/>
    <b v="1"/>
    <x v="6"/>
    <n v="100"/>
    <n v="41.666666666666664"/>
    <x v="1"/>
    <x v="6"/>
    <x v="3392"/>
    <x v="3382"/>
  </r>
  <r>
    <n v="3393"/>
    <s v="The Maltese Bodkin"/>
    <s v="hiSTORYstage presents a film noir-style comedy mystery with a Shakespearean twist performed as a 1944 radio drama."/>
    <x v="15"/>
    <x v="2248"/>
    <x v="0"/>
    <s v="US"/>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x v="131"/>
    <x v="2249"/>
    <x v="0"/>
    <s v="GB"/>
    <s v="GBP"/>
    <n v="1406470645"/>
    <n v="1403878645"/>
    <b v="0"/>
    <n v="27"/>
    <b v="1"/>
    <x v="6"/>
    <n v="142.36363636363635"/>
    <n v="29"/>
    <x v="1"/>
    <x v="6"/>
    <x v="3394"/>
    <x v="3384"/>
  </r>
  <r>
    <n v="3395"/>
    <s v="MIRAMAR"/>
    <s v="Miramar is a a darkly funny play exploring what it is we call â€˜homeâ€™."/>
    <x v="2"/>
    <x v="1622"/>
    <x v="0"/>
    <s v="GB"/>
    <s v="GBP"/>
    <n v="1433009400"/>
    <n v="1431795944"/>
    <b v="0"/>
    <n v="38"/>
    <b v="1"/>
    <x v="6"/>
    <n v="184"/>
    <n v="24.210526315789473"/>
    <x v="1"/>
    <x v="6"/>
    <x v="3395"/>
    <x v="3385"/>
  </r>
  <r>
    <n v="3396"/>
    <s v="Rainbowtown"/>
    <s v="&quot;Rainbowtown&quot; is a new play for kids. Help us bring it to the Main Line during the 2014 Philadelphia Fringe Festival!"/>
    <x v="15"/>
    <x v="415"/>
    <x v="0"/>
    <s v="US"/>
    <s v="USD"/>
    <n v="1401595140"/>
    <n v="1399286589"/>
    <b v="0"/>
    <n v="28"/>
    <b v="1"/>
    <x v="6"/>
    <n v="104.33333333333333"/>
    <n v="55.892857142857146"/>
    <x v="1"/>
    <x v="6"/>
    <x v="3396"/>
    <x v="2806"/>
  </r>
  <r>
    <n v="3397"/>
    <s v="Waiting for Godot - Blue Sky Theatre &amp; Arts"/>
    <s v="Help a group of recovering alcoholics bring Samuel Beckett's classic to a seaside town!"/>
    <x v="49"/>
    <x v="668"/>
    <x v="0"/>
    <s v="GB"/>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x v="23"/>
    <x v="2250"/>
    <x v="0"/>
    <s v="US"/>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x v="38"/>
    <x v="459"/>
    <x v="0"/>
    <s v="GB"/>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x v="3"/>
    <x v="2251"/>
    <x v="0"/>
    <s v="US"/>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x v="193"/>
    <x v="2252"/>
    <x v="0"/>
    <s v="GB"/>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x v="36"/>
    <x v="2253"/>
    <x v="0"/>
    <s v="US"/>
    <s v="USD"/>
    <n v="1447295460"/>
    <n v="1444747843"/>
    <b v="0"/>
    <n v="165"/>
    <b v="1"/>
    <x v="6"/>
    <n v="109.76666666666665"/>
    <n v="99.787878787878782"/>
    <x v="1"/>
    <x v="6"/>
    <x v="3402"/>
    <x v="3391"/>
  </r>
  <r>
    <n v="3403"/>
    <s v="'Fats and Tanya' - a play by Lucy Gallagher"/>
    <s v="Two worlds, one bond - no turning back._x000a_A dark comedy about domestic abuse and the power of an unlikely friendship"/>
    <x v="13"/>
    <x v="41"/>
    <x v="0"/>
    <s v="GB"/>
    <s v="GBP"/>
    <n v="1435230324"/>
    <n v="1432638324"/>
    <b v="0"/>
    <n v="17"/>
    <b v="1"/>
    <x v="6"/>
    <n v="100"/>
    <n v="117.64705882352941"/>
    <x v="1"/>
    <x v="6"/>
    <x v="3403"/>
    <x v="3392"/>
  </r>
  <r>
    <n v="3404"/>
    <s v="Montclair Shakespeare Series: A Midsummer Night's Dream"/>
    <s v="The Montclair Shakespeare Series presents staged readings of Shakespeare's work in historic venues throughout the summer in Montclair."/>
    <x v="2"/>
    <x v="904"/>
    <x v="0"/>
    <s v="US"/>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x v="18"/>
    <x v="2254"/>
    <x v="0"/>
    <s v="GB"/>
    <s v="GBP"/>
    <n v="1456876740"/>
    <n v="1455063886"/>
    <b v="0"/>
    <n v="17"/>
    <b v="1"/>
    <x v="6"/>
    <n v="137.57142857142856"/>
    <n v="28.323529411764707"/>
    <x v="1"/>
    <x v="6"/>
    <x v="3405"/>
    <x v="3394"/>
  </r>
  <r>
    <n v="3406"/>
    <s v="Voices of Swords"/>
    <s v="A funny and moving new play about two families dealing with aging parents in very different ways!"/>
    <x v="3"/>
    <x v="2255"/>
    <x v="0"/>
    <s v="US"/>
    <s v="USD"/>
    <n v="1405511376"/>
    <n v="1401623376"/>
    <b v="0"/>
    <n v="91"/>
    <b v="1"/>
    <x v="6"/>
    <n v="100.31000000000002"/>
    <n v="110.23076923076923"/>
    <x v="1"/>
    <x v="6"/>
    <x v="3406"/>
    <x v="3395"/>
  </r>
  <r>
    <n v="3407"/>
    <s v="Chlorine Edinburgh 2014"/>
    <s v="Biddy is 24. Biddy is a hopeless romantic. Biddy always wanted to be a vegan. Find out what happens_x000a_when Biddy gets sectioned."/>
    <x v="13"/>
    <x v="2256"/>
    <x v="0"/>
    <s v="GB"/>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x v="2"/>
    <x v="2257"/>
    <x v="0"/>
    <s v="US"/>
    <s v="USD"/>
    <n v="1405727304"/>
    <n v="1403135304"/>
    <b v="0"/>
    <n v="18"/>
    <b v="1"/>
    <x v="6"/>
    <n v="211"/>
    <n v="58.611111111111114"/>
    <x v="1"/>
    <x v="6"/>
    <x v="3408"/>
    <x v="3397"/>
  </r>
  <r>
    <n v="3409"/>
    <s v="Who Said Theatre Presents: The Calm"/>
    <s v="Exciting and visceral new-writing that challenges the way we view the fine line between war and terror..."/>
    <x v="2"/>
    <x v="2258"/>
    <x v="0"/>
    <s v="GB"/>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x v="9"/>
    <x v="2259"/>
    <x v="0"/>
    <s v="US"/>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x v="36"/>
    <x v="2260"/>
    <x v="0"/>
    <s v="US"/>
    <s v="USD"/>
    <n v="1444264372"/>
    <n v="1442536372"/>
    <b v="0"/>
    <n v="78"/>
    <b v="1"/>
    <x v="6"/>
    <n v="103.56666666666668"/>
    <n v="199.16666666666666"/>
    <x v="1"/>
    <x v="6"/>
    <x v="3411"/>
    <x v="3400"/>
  </r>
  <r>
    <n v="3412"/>
    <s v="Joe Orton's Fred &amp; Madge"/>
    <s v="Rough Haired Pointer present for the first time ever Joe Orton's 'Fred &amp; Madge' at the Hope Theatre, Islington this Sept and Oct"/>
    <x v="9"/>
    <x v="142"/>
    <x v="0"/>
    <s v="GB"/>
    <s v="GBP"/>
    <n v="1411858862"/>
    <n v="1409266862"/>
    <b v="0"/>
    <n v="26"/>
    <b v="1"/>
    <x v="6"/>
    <n v="100"/>
    <n v="115.38461538461539"/>
    <x v="1"/>
    <x v="6"/>
    <x v="3412"/>
    <x v="3401"/>
  </r>
  <r>
    <n v="3413"/>
    <s v="Edward Albee's The Goat, or Who is Sylvia?"/>
    <s v="The RC Players are beyond excited to be bringing this controversial, socially-minded show to Michigan's campus, but we need your help!"/>
    <x v="2"/>
    <x v="1084"/>
    <x v="0"/>
    <s v="US"/>
    <s v="USD"/>
    <n v="1425099540"/>
    <n v="1424280938"/>
    <b v="0"/>
    <n v="14"/>
    <b v="1"/>
    <x v="6"/>
    <n v="130"/>
    <n v="46.428571428571431"/>
    <x v="1"/>
    <x v="6"/>
    <x v="3413"/>
    <x v="3402"/>
  </r>
  <r>
    <n v="3414"/>
    <s v="PCSF PlayOffs 2016"/>
    <s v="A new twist on our annual festival of fully-produced plays by member playwrights, performed by a talented ensemble cast!"/>
    <x v="9"/>
    <x v="2090"/>
    <x v="0"/>
    <s v="US"/>
    <s v="USD"/>
    <n v="1480579140"/>
    <n v="1478030325"/>
    <b v="0"/>
    <n v="44"/>
    <b v="1"/>
    <x v="6"/>
    <n v="103.49999999999999"/>
    <n v="70.568181818181813"/>
    <x v="1"/>
    <x v="6"/>
    <x v="3414"/>
    <x v="3403"/>
  </r>
  <r>
    <n v="3415"/>
    <s v="Balm in Gilead at Columbia"/>
    <s v="We are raising funds to allow for enhanced scenic, costume, and lighting design. Every dollar helps!"/>
    <x v="48"/>
    <x v="148"/>
    <x v="0"/>
    <s v="US"/>
    <s v="USD"/>
    <n v="1460935800"/>
    <n v="1459999656"/>
    <b v="0"/>
    <n v="9"/>
    <b v="1"/>
    <x v="6"/>
    <n v="100"/>
    <n v="22.222222222222221"/>
    <x v="1"/>
    <x v="6"/>
    <x v="3415"/>
    <x v="3404"/>
  </r>
  <r>
    <n v="3416"/>
    <s v="'I and The Village' by Silva Semerciyan - World Premiere"/>
    <s v="Be part of bringing this witty, engaging &amp; important play by award-winning writer Silva Semerciyan to London's Theatre 503 this summer."/>
    <x v="23"/>
    <x v="2261"/>
    <x v="0"/>
    <s v="GB"/>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x v="180"/>
    <x v="2262"/>
    <x v="0"/>
    <s v="US"/>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x v="23"/>
    <x v="2263"/>
    <x v="0"/>
    <s v="US"/>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x v="181"/>
    <x v="2264"/>
    <x v="0"/>
    <s v="IE"/>
    <s v="EUR"/>
    <n v="1459978200"/>
    <n v="1458416585"/>
    <b v="0"/>
    <n v="46"/>
    <b v="1"/>
    <x v="6"/>
    <n v="106.54545454545455"/>
    <n v="63.695652173913047"/>
    <x v="1"/>
    <x v="6"/>
    <x v="3419"/>
    <x v="3408"/>
  </r>
  <r>
    <n v="3420"/>
    <s v="Rounds. Set design campaign."/>
    <s v="A powerful and urgent tale of the first line of defence for the NHS. Based on true stories from junior doctors."/>
    <x v="176"/>
    <x v="2265"/>
    <x v="0"/>
    <s v="GB"/>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x v="3"/>
    <x v="2266"/>
    <x v="0"/>
    <s v="US"/>
    <s v="USD"/>
    <n v="1425495563"/>
    <n v="1422903563"/>
    <b v="0"/>
    <n v="98"/>
    <b v="1"/>
    <x v="6"/>
    <n v="101.15"/>
    <n v="103.21428571428571"/>
    <x v="1"/>
    <x v="6"/>
    <x v="3421"/>
    <x v="3410"/>
  </r>
  <r>
    <n v="3422"/>
    <s v="The Secret Lives of Baba Segi's Wives; A Workshop Production"/>
    <s v="Developing and presenting Rotimi Babatunde's stage adaptation of The Secret Lives of Baba Segi's Wives directed by Femi Elufowoju, jr"/>
    <x v="9"/>
    <x v="2267"/>
    <x v="0"/>
    <s v="GB"/>
    <s v="GBP"/>
    <n v="1450051200"/>
    <n v="1447594176"/>
    <b v="0"/>
    <n v="46"/>
    <b v="1"/>
    <x v="6"/>
    <n v="109.1"/>
    <n v="71.152173913043484"/>
    <x v="1"/>
    <x v="6"/>
    <x v="3422"/>
    <x v="2232"/>
  </r>
  <r>
    <n v="3423"/>
    <s v="And That's How The Story Goes"/>
    <s v="Forest Hills Eastern's Student Run Show 2015. Our goal is to present a professional quality show on a budget."/>
    <x v="49"/>
    <x v="457"/>
    <x v="0"/>
    <s v="US"/>
    <s v="USD"/>
    <n v="1429912341"/>
    <n v="1427320341"/>
    <b v="0"/>
    <n v="10"/>
    <b v="1"/>
    <x v="6"/>
    <n v="140"/>
    <n v="35"/>
    <x v="1"/>
    <x v="6"/>
    <x v="3423"/>
    <x v="3411"/>
  </r>
  <r>
    <n v="3424"/>
    <s v="Maggie LumiÃ¨re and The Ghost Train: an exciting new play!"/>
    <s v="Maggie is a deaf girl determined to make a silent film masterpiece. Help us share her story with students across the state of Idaho."/>
    <x v="12"/>
    <x v="2268"/>
    <x v="0"/>
    <s v="US"/>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x v="11"/>
    <x v="2269"/>
    <x v="0"/>
    <s v="US"/>
    <s v="USD"/>
    <n v="1412434136"/>
    <n v="1409669336"/>
    <b v="0"/>
    <n v="104"/>
    <b v="1"/>
    <x v="6"/>
    <n v="102.97033333333331"/>
    <n v="297.02980769230766"/>
    <x v="1"/>
    <x v="6"/>
    <x v="3425"/>
    <x v="3413"/>
  </r>
  <r>
    <n v="3426"/>
    <s v="Holocene"/>
    <s v="Part ghost story, part cautionary tale, Holocene is a play about the end of our world, and the beginning of another."/>
    <x v="192"/>
    <x v="1959"/>
    <x v="0"/>
    <s v="US"/>
    <s v="USD"/>
    <n v="1411264800"/>
    <n v="1409620903"/>
    <b v="0"/>
    <n v="87"/>
    <b v="1"/>
    <x v="6"/>
    <n v="108.13333333333333"/>
    <n v="46.609195402298852"/>
    <x v="1"/>
    <x v="6"/>
    <x v="3426"/>
    <x v="3414"/>
  </r>
  <r>
    <n v="3427"/>
    <s v="We Were Kings"/>
    <s v="A new play developed in collaboration with graduating theatre makers, premiering at the Edinburgh Fringe Festival 2014."/>
    <x v="15"/>
    <x v="646"/>
    <x v="0"/>
    <s v="GB"/>
    <s v="GBP"/>
    <n v="1404314952"/>
    <n v="1401722952"/>
    <b v="0"/>
    <n v="29"/>
    <b v="1"/>
    <x v="6"/>
    <n v="100"/>
    <n v="51.724137931034484"/>
    <x v="1"/>
    <x v="6"/>
    <x v="3427"/>
    <x v="3415"/>
  </r>
  <r>
    <n v="3428"/>
    <s v="CREDITORS | Jack Studio Theatre | Smith after Strindberg"/>
    <s v="The WORLD PREMIERE of Neil Smith's beautiful and thrilling new version of Strindberg's modern masterpiece - CREDITORS."/>
    <x v="13"/>
    <x v="910"/>
    <x v="0"/>
    <s v="GB"/>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x v="325"/>
    <x v="666"/>
    <x v="0"/>
    <s v="GB"/>
    <s v="GBP"/>
    <n v="1478046661"/>
    <n v="1476837061"/>
    <b v="0"/>
    <n v="12"/>
    <b v="1"/>
    <x v="6"/>
    <n v="130"/>
    <n v="16.25"/>
    <x v="1"/>
    <x v="6"/>
    <x v="3429"/>
    <x v="3417"/>
  </r>
  <r>
    <n v="3430"/>
    <s v="Being Patient"/>
    <s v="We need support for our play so we can promote awareness of kidney diseases and the effect it has on sufferers and their families."/>
    <x v="13"/>
    <x v="2270"/>
    <x v="0"/>
    <s v="GB"/>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x v="13"/>
    <x v="41"/>
    <x v="0"/>
    <s v="US"/>
    <s v="USD"/>
    <n v="1408383153"/>
    <n v="1405791153"/>
    <b v="0"/>
    <n v="21"/>
    <b v="1"/>
    <x v="6"/>
    <n v="100"/>
    <n v="95.238095238095241"/>
    <x v="1"/>
    <x v="6"/>
    <x v="3431"/>
    <x v="3419"/>
  </r>
  <r>
    <n v="3432"/>
    <s v="Love Letters"/>
    <s v="Bare Theatre stages A.R. Gurney's Pulitzer Finalist script about a relationship spanning a lifetime and long distance."/>
    <x v="13"/>
    <x v="2271"/>
    <x v="0"/>
    <s v="US"/>
    <s v="USD"/>
    <n v="1454709600"/>
    <n v="1452520614"/>
    <b v="0"/>
    <n v="42"/>
    <b v="1"/>
    <x v="6"/>
    <n v="109.65"/>
    <n v="52.214285714285715"/>
    <x v="1"/>
    <x v="6"/>
    <x v="3432"/>
    <x v="3420"/>
  </r>
  <r>
    <n v="3433"/>
    <s v="The Dybbuk"/>
    <s v="death&amp;pretzels presents their first Chicago based project:_x000a_The Dybbuk by S. Ansky"/>
    <x v="196"/>
    <x v="2272"/>
    <x v="0"/>
    <s v="US"/>
    <s v="USD"/>
    <n v="1402974000"/>
    <n v="1400290255"/>
    <b v="0"/>
    <n v="71"/>
    <b v="1"/>
    <x v="6"/>
    <n v="100.26315789473684"/>
    <n v="134.1549295774648"/>
    <x v="1"/>
    <x v="6"/>
    <x v="3433"/>
    <x v="3421"/>
  </r>
  <r>
    <n v="3434"/>
    <s v="The Williams Project"/>
    <s v="Bringing Tennessee Williams, Shakespeare, and 8 world class actors to Longview, Washington to build a play in and for the community."/>
    <x v="3"/>
    <x v="1285"/>
    <x v="0"/>
    <s v="US"/>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x v="28"/>
    <x v="2273"/>
    <x v="0"/>
    <s v="US"/>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x v="10"/>
    <x v="2274"/>
    <x v="0"/>
    <s v="US"/>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x v="9"/>
    <x v="168"/>
    <x v="0"/>
    <s v="US"/>
    <s v="USD"/>
    <n v="1440003820"/>
    <n v="1437411820"/>
    <b v="0"/>
    <n v="36"/>
    <b v="1"/>
    <x v="6"/>
    <n v="101"/>
    <n v="84.166666666666671"/>
    <x v="1"/>
    <x v="6"/>
    <x v="3437"/>
    <x v="3425"/>
  </r>
  <r>
    <n v="3438"/>
    <s v="KLIPPIES"/>
    <s v="Klippies is the debut play from Johannesburg-born writer Jessica SiÃ¢n, premiering at the Southwark Playhouse, London in May 2015."/>
    <x v="30"/>
    <x v="2275"/>
    <x v="0"/>
    <s v="GB"/>
    <s v="GBP"/>
    <n v="1430600400"/>
    <n v="1428358567"/>
    <b v="0"/>
    <n v="14"/>
    <b v="1"/>
    <x v="6"/>
    <n v="104.2"/>
    <n v="186.07142857142858"/>
    <x v="1"/>
    <x v="6"/>
    <x v="3438"/>
    <x v="3426"/>
  </r>
  <r>
    <n v="3439"/>
    <s v="Cirque Inspired Alice's Adventures in Wonderland"/>
    <s v="Help a small theater produce an original adaptation of Lewis Carroll's classic story."/>
    <x v="38"/>
    <x v="2276"/>
    <x v="0"/>
    <s v="US"/>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x v="10"/>
    <x v="2277"/>
    <x v="0"/>
    <s v="US"/>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x v="30"/>
    <x v="1644"/>
    <x v="0"/>
    <s v="US"/>
    <s v="USD"/>
    <n v="1447445820"/>
    <n v="1445077121"/>
    <b v="0"/>
    <n v="43"/>
    <b v="1"/>
    <x v="6"/>
    <n v="102.60000000000001"/>
    <n v="59.651162790697676"/>
    <x v="1"/>
    <x v="6"/>
    <x v="3441"/>
    <x v="3429"/>
  </r>
  <r>
    <n v="3442"/>
    <s v="An Evening of Radio"/>
    <s v="An Evening of Radio aims to showcase original work written by undergraduate playwriting students in the style of live staged readings."/>
    <x v="49"/>
    <x v="156"/>
    <x v="0"/>
    <s v="US"/>
    <s v="USD"/>
    <n v="1433016672"/>
    <n v="1430424672"/>
    <b v="0"/>
    <n v="8"/>
    <b v="1"/>
    <x v="6"/>
    <n v="100"/>
    <n v="31.25"/>
    <x v="1"/>
    <x v="6"/>
    <x v="3442"/>
    <x v="3430"/>
  </r>
  <r>
    <n v="3443"/>
    <s v="Reading of a New Play by Garrett Zuercher"/>
    <s v="A new play about dual-faced identities in the gay community, particularly among those who are deaf and those living with HIV."/>
    <x v="28"/>
    <x v="2278"/>
    <x v="0"/>
    <s v="US"/>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x v="43"/>
    <x v="2279"/>
    <x v="0"/>
    <s v="AU"/>
    <s v="AUD"/>
    <n v="1465394340"/>
    <n v="1464677986"/>
    <b v="0"/>
    <n v="20"/>
    <b v="1"/>
    <x v="6"/>
    <n v="289"/>
    <n v="43.35"/>
    <x v="1"/>
    <x v="6"/>
    <x v="3444"/>
    <x v="3432"/>
  </r>
  <r>
    <n v="3445"/>
    <s v="Axon Theatre - First Project (Phase 1)"/>
    <s v="Rehearsal &amp; development of our first project as Axon Theatre: &quot;The Star-Spangled Girl&quot; in South Wales."/>
    <x v="13"/>
    <x v="41"/>
    <x v="0"/>
    <s v="GB"/>
    <s v="GBP"/>
    <n v="1445604236"/>
    <n v="1443185036"/>
    <b v="0"/>
    <n v="31"/>
    <b v="1"/>
    <x v="6"/>
    <n v="100"/>
    <n v="64.516129032258064"/>
    <x v="1"/>
    <x v="6"/>
    <x v="3445"/>
    <x v="3433"/>
  </r>
  <r>
    <n v="3446"/>
    <s v="'Pope Head' - The World Tour of Australia"/>
    <s v="Pope Head: The Secret Life of Francis Bacon â€“ A solo show celebrating the artist. Touring a land Down Under 12 Feb - 14 March '15."/>
    <x v="28"/>
    <x v="876"/>
    <x v="0"/>
    <s v="GB"/>
    <s v="GBP"/>
    <n v="1423138800"/>
    <n v="1421092725"/>
    <b v="0"/>
    <n v="25"/>
    <b v="1"/>
    <x v="6"/>
    <n v="108.2"/>
    <n v="43.28"/>
    <x v="1"/>
    <x v="6"/>
    <x v="3446"/>
    <x v="3434"/>
  </r>
  <r>
    <n v="3447"/>
    <s v="The Vagabond Halfback"/>
    <s v="&quot;He was a poet, a vagrant, a philosopher, a lady's man and a hard drinker&quot;"/>
    <x v="28"/>
    <x v="2280"/>
    <x v="0"/>
    <s v="US"/>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x v="190"/>
    <x v="2281"/>
    <x v="0"/>
    <s v="US"/>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x v="134"/>
    <x v="2282"/>
    <x v="0"/>
    <s v="US"/>
    <s v="USD"/>
    <n v="1468036800"/>
    <n v="1465607738"/>
    <b v="0"/>
    <n v="20"/>
    <b v="1"/>
    <x v="6"/>
    <n v="170.625"/>
    <n v="68.25"/>
    <x v="1"/>
    <x v="6"/>
    <x v="3449"/>
    <x v="3437"/>
  </r>
  <r>
    <n v="3450"/>
    <s v="The Beautiful House"/>
    <s v="The Beautiful House' is a story of modern mummification and the present day post-humanist crisis in our relationship with death."/>
    <x v="2"/>
    <x v="1158"/>
    <x v="0"/>
    <s v="GB"/>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x v="81"/>
    <x v="2283"/>
    <x v="0"/>
    <s v="US"/>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x v="28"/>
    <x v="2284"/>
    <x v="0"/>
    <s v="US"/>
    <s v="USD"/>
    <n v="1406087940"/>
    <n v="1404141626"/>
    <b v="0"/>
    <n v="37"/>
    <b v="1"/>
    <x v="6"/>
    <n v="153.19999999999999"/>
    <n v="41.405405405405403"/>
    <x v="1"/>
    <x v="6"/>
    <x v="3452"/>
    <x v="3440"/>
  </r>
  <r>
    <n v="3453"/>
    <s v="'Patagonia' - by Robert George"/>
    <s v="A full length comedy, Patagonia follows Grason and Jerry on their journey through a magical, South-American rainforest."/>
    <x v="43"/>
    <x v="2285"/>
    <x v="0"/>
    <s v="GB"/>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x v="176"/>
    <x v="2286"/>
    <x v="0"/>
    <s v="GB"/>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x v="3"/>
    <x v="2287"/>
    <x v="0"/>
    <s v="US"/>
    <s v="USD"/>
    <n v="1476381627"/>
    <n v="1473789627"/>
    <b v="0"/>
    <n v="69"/>
    <b v="1"/>
    <x v="6"/>
    <n v="100.64999999999999"/>
    <n v="145.86956521739131"/>
    <x v="1"/>
    <x v="6"/>
    <x v="3455"/>
    <x v="3443"/>
  </r>
  <r>
    <n v="3456"/>
    <s v="THIEF"/>
    <s v="&quot;Thief,&quot; a one man touring show, a theatrical experience portraying a supernatural story about the 3 days Jesus spent in the grave."/>
    <x v="9"/>
    <x v="2288"/>
    <x v="0"/>
    <s v="US"/>
    <s v="USD"/>
    <n v="1406876340"/>
    <n v="1404190567"/>
    <b v="0"/>
    <n v="16"/>
    <b v="1"/>
    <x v="6"/>
    <n v="191.3"/>
    <n v="358.6875"/>
    <x v="1"/>
    <x v="6"/>
    <x v="3456"/>
    <x v="3444"/>
  </r>
  <r>
    <n v="3457"/>
    <s v="The Impossible Adventures Of Supernova Jones"/>
    <s v="Robots, Space Battles, Mystery, and Intrigue. Nothing is Impossible..."/>
    <x v="13"/>
    <x v="2289"/>
    <x v="0"/>
    <s v="US"/>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x v="408"/>
    <x v="2290"/>
    <x v="0"/>
    <s v="US"/>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x v="2"/>
    <x v="2291"/>
    <x v="0"/>
    <s v="GB"/>
    <s v="GBP"/>
    <n v="1463743860"/>
    <n v="1461151860"/>
    <b v="0"/>
    <n v="36"/>
    <b v="1"/>
    <x v="6"/>
    <n v="126.2"/>
    <n v="17.527777777777779"/>
    <x v="1"/>
    <x v="6"/>
    <x v="3459"/>
    <x v="3447"/>
  </r>
  <r>
    <n v="3460"/>
    <s v="Pushers"/>
    <s v="'Pushers' is an exciting new play and the first project for brand new theatre company, Ain't Got No Home Productions."/>
    <x v="2"/>
    <x v="2292"/>
    <x v="0"/>
    <s v="GB"/>
    <s v="GBP"/>
    <n v="1408106352"/>
    <n v="1406896752"/>
    <b v="0"/>
    <n v="19"/>
    <b v="1"/>
    <x v="6"/>
    <n v="190"/>
    <n v="50"/>
    <x v="1"/>
    <x v="6"/>
    <x v="3460"/>
    <x v="3448"/>
  </r>
  <r>
    <n v="3461"/>
    <s v="Foolish Mortals present Shakespeare's Twelfth Night"/>
    <s v="A new production of Twelfth Night with an ambitious and enthusiastic group of high school students who love Shakespeare and teamwork."/>
    <x v="2"/>
    <x v="2293"/>
    <x v="0"/>
    <s v="US"/>
    <s v="USD"/>
    <n v="1477710000"/>
    <n v="1475248279"/>
    <b v="0"/>
    <n v="12"/>
    <b v="1"/>
    <x v="6"/>
    <n v="139"/>
    <n v="57.916666666666664"/>
    <x v="1"/>
    <x v="6"/>
    <x v="3461"/>
    <x v="3449"/>
  </r>
  <r>
    <n v="3462"/>
    <s v="Upstart Crows of Santa Fe Stage Weapons"/>
    <s v="Help the Upstart Crows of Santa Fe bring Shakespeare's Julius Caesar to life with quality wooden stage swords!"/>
    <x v="49"/>
    <x v="2294"/>
    <x v="0"/>
    <s v="US"/>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x v="3"/>
    <x v="2295"/>
    <x v="0"/>
    <s v="CA"/>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x v="10"/>
    <x v="2296"/>
    <x v="0"/>
    <s v="US"/>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x v="13"/>
    <x v="2169"/>
    <x v="0"/>
    <s v="GB"/>
    <s v="GBP"/>
    <n v="1439136000"/>
    <n v="1436972472"/>
    <b v="0"/>
    <n v="36"/>
    <b v="1"/>
    <x v="6"/>
    <n v="103"/>
    <n v="57.222222222222221"/>
    <x v="1"/>
    <x v="6"/>
    <x v="3465"/>
    <x v="3453"/>
  </r>
  <r>
    <n v="3466"/>
    <s v="Spotlight Youth Theater Production of Wizard"/>
    <s v="The Spotlight Youth Theater is a program where every participant has a moment in the spotlight."/>
    <x v="8"/>
    <x v="2297"/>
    <x v="0"/>
    <s v="US"/>
    <s v="USD"/>
    <n v="1461108450"/>
    <n v="1455928050"/>
    <b v="0"/>
    <n v="61"/>
    <b v="1"/>
    <x v="6"/>
    <n v="127.14285714285714"/>
    <n v="72.950819672131146"/>
    <x v="1"/>
    <x v="6"/>
    <x v="3466"/>
    <x v="3454"/>
  </r>
  <r>
    <n v="3467"/>
    <s v="Venus in Fur, Los Angeles."/>
    <s v="Venus in Fur, By David Ives."/>
    <x v="9"/>
    <x v="168"/>
    <x v="0"/>
    <s v="US"/>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x v="3"/>
    <x v="2298"/>
    <x v="0"/>
    <s v="US"/>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x v="70"/>
    <x v="2299"/>
    <x v="0"/>
    <s v="US"/>
    <s v="USD"/>
    <n v="1461857045"/>
    <n v="1459265045"/>
    <b v="0"/>
    <n v="63"/>
    <b v="1"/>
    <x v="6"/>
    <n v="113.39285714285714"/>
    <n v="50.396825396825399"/>
    <x v="1"/>
    <x v="6"/>
    <x v="3469"/>
    <x v="3457"/>
  </r>
  <r>
    <n v="3470"/>
    <s v="She Kills Monsters"/>
    <s v="The New Artist's Circle is a theatre company dedicated to bringing the arts to young people."/>
    <x v="49"/>
    <x v="672"/>
    <x v="0"/>
    <s v="US"/>
    <s v="USD"/>
    <n v="1468618680"/>
    <n v="1465345902"/>
    <b v="0"/>
    <n v="9"/>
    <b v="1"/>
    <x v="6"/>
    <n v="150"/>
    <n v="41.666666666666664"/>
    <x v="1"/>
    <x v="6"/>
    <x v="3470"/>
    <x v="3458"/>
  </r>
  <r>
    <n v="3471"/>
    <s v="Different is Dangerous"/>
    <s v="Fast paced, two hander which uses headphone verbatim technique to give an insight into the everyday lives of Leeds city locals."/>
    <x v="2"/>
    <x v="2300"/>
    <x v="0"/>
    <s v="GB"/>
    <s v="GBP"/>
    <n v="1409515200"/>
    <n v="1405971690"/>
    <b v="0"/>
    <n v="30"/>
    <b v="1"/>
    <x v="6"/>
    <n v="214.6"/>
    <n v="35.766666666666666"/>
    <x v="1"/>
    <x v="6"/>
    <x v="3471"/>
    <x v="3459"/>
  </r>
  <r>
    <n v="3472"/>
    <s v="Dandelion Theatre: 'Body Awareness' by Annie Baker"/>
    <s v="Raising funds for Dandelion Theatre's Chicago production of 'Body Awareness' by the Pulitzer Prize-winning playwright Annie Baker."/>
    <x v="13"/>
    <x v="2301"/>
    <x v="0"/>
    <s v="US"/>
    <s v="USD"/>
    <n v="1415253540"/>
    <n v="1413432331"/>
    <b v="0"/>
    <n v="23"/>
    <b v="1"/>
    <x v="6"/>
    <n v="102.05"/>
    <n v="88.739130434782609"/>
    <x v="1"/>
    <x v="6"/>
    <x v="3472"/>
    <x v="3460"/>
  </r>
  <r>
    <n v="3473"/>
    <s v="King Sisyphus"/>
    <s v="A modern telling of the Greek myth. Sisyphus defies the Gods and attempts to change the world order... but can he overcome his fate?"/>
    <x v="244"/>
    <x v="2302"/>
    <x v="0"/>
    <s v="US"/>
    <s v="USD"/>
    <n v="1426883220"/>
    <n v="1425067296"/>
    <b v="0"/>
    <n v="33"/>
    <b v="1"/>
    <x v="6"/>
    <n v="100"/>
    <n v="148.4848484848485"/>
    <x v="1"/>
    <x v="6"/>
    <x v="3473"/>
    <x v="3461"/>
  </r>
  <r>
    <n v="3474"/>
    <s v="Be Prepared"/>
    <s v="Help us get actor-writer Ian Bonar's debut play - a hilarious, heartbreaking story of grief and loss - to the 2016 Edinburgh Fringe."/>
    <x v="13"/>
    <x v="895"/>
    <x v="0"/>
    <s v="GB"/>
    <s v="GBP"/>
    <n v="1469016131"/>
    <n v="1466424131"/>
    <b v="0"/>
    <n v="39"/>
    <b v="1"/>
    <x v="6"/>
    <n v="101"/>
    <n v="51.794871794871796"/>
    <x v="1"/>
    <x v="6"/>
    <x v="3474"/>
    <x v="3462"/>
  </r>
  <r>
    <n v="3475"/>
    <s v="Score"/>
    <s v="Score is a musical play inspired by true stories of parents who have recovered from addiction and regained their children."/>
    <x v="43"/>
    <x v="2303"/>
    <x v="0"/>
    <s v="GB"/>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x v="43"/>
    <x v="2304"/>
    <x v="0"/>
    <s v="US"/>
    <s v="USD"/>
    <n v="1414378800"/>
    <n v="1412836990"/>
    <b v="0"/>
    <n v="6"/>
    <b v="1"/>
    <x v="6"/>
    <n v="104"/>
    <n v="52"/>
    <x v="1"/>
    <x v="6"/>
    <x v="3476"/>
    <x v="3464"/>
  </r>
  <r>
    <n v="3477"/>
    <s v="PCSF's Biannual 24-Hour Play Festival"/>
    <s v="8 ten-minute plays, written, directed, rehearsed, and fully produced in only 24 hours! Are we crazy? You bet we are!"/>
    <x v="40"/>
    <x v="857"/>
    <x v="0"/>
    <s v="US"/>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x v="13"/>
    <x v="2305"/>
    <x v="0"/>
    <s v="US"/>
    <s v="USD"/>
    <n v="1426539600"/>
    <n v="1424296822"/>
    <b v="0"/>
    <n v="57"/>
    <b v="1"/>
    <x v="6"/>
    <n v="112.85000000000001"/>
    <n v="39.596491228070178"/>
    <x v="1"/>
    <x v="6"/>
    <x v="3478"/>
    <x v="3466"/>
  </r>
  <r>
    <n v="3479"/>
    <s v="Civil Rogues"/>
    <s v="A new comedy about what happened to a band of foolhardy actors when the Puritans closed the theatres in the 1640s."/>
    <x v="15"/>
    <x v="2306"/>
    <x v="0"/>
    <s v="GB"/>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x v="15"/>
    <x v="2307"/>
    <x v="0"/>
    <s v="US"/>
    <s v="USD"/>
    <n v="1436562000"/>
    <n v="1434440227"/>
    <b v="0"/>
    <n v="13"/>
    <b v="1"/>
    <x v="6"/>
    <n v="142.66666666666669"/>
    <n v="164.61538461538461"/>
    <x v="1"/>
    <x v="6"/>
    <x v="3480"/>
    <x v="3468"/>
  </r>
  <r>
    <n v="3481"/>
    <s v="FIX THE FITZ"/>
    <s v="One of Australia's greatest theatres needs your help. Please help us refurnish, fit out and restore this legendary storytelling venue."/>
    <x v="3"/>
    <x v="2308"/>
    <x v="0"/>
    <s v="AU"/>
    <s v="AUD"/>
    <n v="1420178188"/>
    <n v="1418709388"/>
    <b v="0"/>
    <n v="95"/>
    <b v="1"/>
    <x v="6"/>
    <n v="118.8"/>
    <n v="125.05263157894737"/>
    <x v="1"/>
    <x v="6"/>
    <x v="3481"/>
    <x v="3469"/>
  </r>
  <r>
    <n v="3482"/>
    <s v="Old Trunk - Edinburgh 2014"/>
    <s v="Critically-acclaimed new-writing company Old Trunk make their Edinburgh debut alternating their two darkly comic plays."/>
    <x v="9"/>
    <x v="2309"/>
    <x v="0"/>
    <s v="GB"/>
    <s v="GBP"/>
    <n v="1404671466"/>
    <n v="1402079466"/>
    <b v="0"/>
    <n v="80"/>
    <b v="1"/>
    <x v="6"/>
    <n v="138.33333333333334"/>
    <n v="51.875"/>
    <x v="1"/>
    <x v="6"/>
    <x v="3482"/>
    <x v="3470"/>
  </r>
  <r>
    <n v="3483"/>
    <s v="The Faculty Lounge"/>
    <s v="Join 5 high school teachers in the lounge of every high school in America.  Hear what they never say in the classroom."/>
    <x v="295"/>
    <x v="2310"/>
    <x v="0"/>
    <s v="US"/>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x v="30"/>
    <x v="2311"/>
    <x v="0"/>
    <s v="US"/>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x v="409"/>
    <x v="1827"/>
    <x v="0"/>
    <s v="US"/>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x v="9"/>
    <x v="2312"/>
    <x v="0"/>
    <s v="US"/>
    <s v="USD"/>
    <n v="1433314740"/>
    <n v="1430600401"/>
    <b v="0"/>
    <n v="56"/>
    <b v="1"/>
    <x v="6"/>
    <n v="155.20000000000002"/>
    <n v="83.142857142857139"/>
    <x v="1"/>
    <x v="6"/>
    <x v="3486"/>
    <x v="3474"/>
  </r>
  <r>
    <n v="3487"/>
    <s v="Jericho Creek"/>
    <s v="Jericho Creek is an original production by Fledgling Theatre Company which will be performed at The Cockpit Theatre in July 2015"/>
    <x v="13"/>
    <x v="948"/>
    <x v="0"/>
    <s v="GB"/>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x v="9"/>
    <x v="2313"/>
    <x v="0"/>
    <s v="US"/>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x v="10"/>
    <x v="2314"/>
    <x v="0"/>
    <s v="GB"/>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x v="28"/>
    <x v="2315"/>
    <x v="0"/>
    <s v="US"/>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x v="2"/>
    <x v="2316"/>
    <x v="0"/>
    <s v="US"/>
    <s v="USD"/>
    <n v="1431928784"/>
    <n v="1430114384"/>
    <b v="0"/>
    <n v="10"/>
    <b v="1"/>
    <x v="6"/>
    <n v="158.20000000000002"/>
    <n v="79.099999999999994"/>
    <x v="1"/>
    <x v="6"/>
    <x v="3491"/>
    <x v="3479"/>
  </r>
  <r>
    <n v="3492"/>
    <s v="The Man from Willow's Brook, a new play by Kevin Kordis"/>
    <s v="We have the Blackbox Fellowship at Boston Playwright's Theatre, now all we need is your support to produce Kevin's new play!"/>
    <x v="276"/>
    <x v="2317"/>
    <x v="0"/>
    <s v="US"/>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x v="15"/>
    <x v="646"/>
    <x v="0"/>
    <s v="US"/>
    <s v="USD"/>
    <n v="1408252260"/>
    <n v="1406580436"/>
    <b v="0"/>
    <n v="29"/>
    <b v="1"/>
    <x v="6"/>
    <n v="100"/>
    <n v="51.724137931034484"/>
    <x v="1"/>
    <x v="6"/>
    <x v="3493"/>
    <x v="3481"/>
  </r>
  <r>
    <n v="3494"/>
    <s v="Special in a Bad Way"/>
    <s v="&quot;Special in a Bad Way&quot; is a comedy that questions American Public Schools in their treatment of the so called, 'learning disabled.'"/>
    <x v="44"/>
    <x v="402"/>
    <x v="0"/>
    <s v="US"/>
    <s v="USD"/>
    <n v="1480140000"/>
    <n v="1479186575"/>
    <b v="0"/>
    <n v="13"/>
    <b v="1"/>
    <x v="6"/>
    <n v="100"/>
    <n v="30.76923076923077"/>
    <x v="1"/>
    <x v="6"/>
    <x v="3494"/>
    <x v="3482"/>
  </r>
  <r>
    <n v="3495"/>
    <s v="The Village - one woman show"/>
    <s v="A one-woman show by Canadian artist Tina Milo. it is a multimedia show about an actress auditioning for a role of a depressed woman."/>
    <x v="10"/>
    <x v="2318"/>
    <x v="0"/>
    <s v="CA"/>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x v="9"/>
    <x v="2319"/>
    <x v="0"/>
    <s v="US"/>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x v="410"/>
    <x v="472"/>
    <x v="0"/>
    <s v="US"/>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x v="409"/>
    <x v="2320"/>
    <x v="0"/>
    <s v="CA"/>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x v="13"/>
    <x v="2321"/>
    <x v="0"/>
    <s v="US"/>
    <s v="USD"/>
    <n v="1435733940"/>
    <n v="1431046325"/>
    <b v="0"/>
    <n v="35"/>
    <b v="1"/>
    <x v="6"/>
    <n v="105.5"/>
    <n v="60.285714285714285"/>
    <x v="1"/>
    <x v="6"/>
    <x v="3499"/>
    <x v="3487"/>
  </r>
  <r>
    <n v="3500"/>
    <s v="The Glass Menagerie: Independent Student-Run Production"/>
    <s v="A minimalist, post-modern production of the classic play, performed and produced by aspiring theater undergraduates at UMass Amherst."/>
    <x v="28"/>
    <x v="2322"/>
    <x v="0"/>
    <s v="US"/>
    <s v="USD"/>
    <n v="1457326740"/>
    <n v="1455919438"/>
    <b v="0"/>
    <n v="42"/>
    <b v="1"/>
    <x v="6"/>
    <n v="106.3"/>
    <n v="25.30952380952381"/>
    <x v="1"/>
    <x v="6"/>
    <x v="3500"/>
    <x v="3488"/>
  </r>
  <r>
    <n v="3501"/>
    <s v="Pig by Alex Oates (London Run)"/>
    <s v="'Pig' by Alex Oates is an urgent and dark comedy with live music that discusses the vital issue of the state of our police force."/>
    <x v="15"/>
    <x v="17"/>
    <x v="0"/>
    <s v="GB"/>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x v="23"/>
    <x v="2323"/>
    <x v="0"/>
    <s v="US"/>
    <s v="USD"/>
    <n v="1458100740"/>
    <n v="1456862924"/>
    <b v="0"/>
    <n v="31"/>
    <b v="1"/>
    <x v="6"/>
    <n v="105.4"/>
    <n v="136"/>
    <x v="1"/>
    <x v="6"/>
    <x v="3502"/>
    <x v="3490"/>
  </r>
  <r>
    <n v="3503"/>
    <s v="Tarantella"/>
    <s v="A group of Sicilian immigrants in New York struggle to deal with conflict from both within the family and from without."/>
    <x v="30"/>
    <x v="2324"/>
    <x v="0"/>
    <s v="GB"/>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x v="28"/>
    <x v="325"/>
    <x v="0"/>
    <s v="US"/>
    <s v="USD"/>
    <n v="1447959491"/>
    <n v="1445363891"/>
    <b v="0"/>
    <n v="8"/>
    <b v="1"/>
    <x v="6"/>
    <n v="100"/>
    <n v="125"/>
    <x v="1"/>
    <x v="6"/>
    <x v="3504"/>
    <x v="3492"/>
  </r>
  <r>
    <n v="3505"/>
    <s v="Second Act: The Four Disgracers"/>
    <s v="Four myths._x000a_Four writers._x000a_Four new takes._x000a__x000a_The Four Disgracers comes to the stage to launch a new theatre group, Ixion."/>
    <x v="30"/>
    <x v="2325"/>
    <x v="0"/>
    <s v="US"/>
    <s v="USD"/>
    <n v="1399953600"/>
    <n v="1398983245"/>
    <b v="0"/>
    <n v="39"/>
    <b v="1"/>
    <x v="6"/>
    <n v="103.76"/>
    <n v="66.512820512820511"/>
    <x v="1"/>
    <x v="6"/>
    <x v="3505"/>
    <x v="3493"/>
  </r>
  <r>
    <n v="3506"/>
    <s v="&quot;The Secret&quot; Goes to NYC International Fringe Festival"/>
    <s v="The Secret is a historical drama about a lawyer who worked for the Spanish Inquisition &amp; crossed the Atlantic with Menendez in 1565."/>
    <x v="9"/>
    <x v="631"/>
    <x v="0"/>
    <s v="US"/>
    <s v="USD"/>
    <n v="1408815440"/>
    <n v="1404927440"/>
    <b v="0"/>
    <n v="29"/>
    <b v="1"/>
    <x v="6"/>
    <n v="101.49999999999999"/>
    <n v="105"/>
    <x v="1"/>
    <x v="6"/>
    <x v="3506"/>
    <x v="3494"/>
  </r>
  <r>
    <n v="3507"/>
    <s v="The Chameleon Fools Theatre Troupe Project"/>
    <s v="Please help our troupe bring our first project from planning to reality! Join us on one exciting ride!"/>
    <x v="3"/>
    <x v="2326"/>
    <x v="0"/>
    <s v="US"/>
    <s v="USD"/>
    <n v="1464732537"/>
    <n v="1462140537"/>
    <b v="0"/>
    <n v="72"/>
    <b v="1"/>
    <x v="6"/>
    <n v="104.4"/>
    <n v="145"/>
    <x v="1"/>
    <x v="6"/>
    <x v="3507"/>
    <x v="3495"/>
  </r>
  <r>
    <n v="3508"/>
    <s v="Roll The Dice Theatre Company"/>
    <s v="Roll The Dice Theatre Company revolves around taking risks in the game of life vicariously through beloved childhood games."/>
    <x v="213"/>
    <x v="147"/>
    <x v="0"/>
    <s v="GB"/>
    <s v="GBP"/>
    <n v="1462914000"/>
    <n v="1460914253"/>
    <b v="0"/>
    <n v="15"/>
    <b v="1"/>
    <x v="6"/>
    <n v="180"/>
    <n v="12"/>
    <x v="1"/>
    <x v="6"/>
    <x v="3508"/>
    <x v="3496"/>
  </r>
  <r>
    <n v="3509"/>
    <s v="PL@Y, an all-original fusion of comedy, rock, and dance"/>
    <s v="PL@Y is an original comedic fantasy spectacle inspired by the original music of the Amboys and classic rabbit-hole fiction archetypes"/>
    <x v="9"/>
    <x v="2327"/>
    <x v="0"/>
    <s v="US"/>
    <s v="USD"/>
    <n v="1416545700"/>
    <n v="1415392666"/>
    <b v="0"/>
    <n v="33"/>
    <b v="1"/>
    <x v="6"/>
    <n v="106.33333333333333"/>
    <n v="96.666666666666671"/>
    <x v="1"/>
    <x v="6"/>
    <x v="3509"/>
    <x v="3497"/>
  </r>
  <r>
    <n v="3510"/>
    <s v="Shakespeare in the Park: Much Ado About Nothing"/>
    <s v="The Uncommon Loons return with Much Ado for a 2nd production of Shakespeare in Minnesota's Nature on the banks of the Mississippi!"/>
    <x v="42"/>
    <x v="1217"/>
    <x v="0"/>
    <s v="US"/>
    <s v="USD"/>
    <n v="1404312846"/>
    <n v="1402584846"/>
    <b v="0"/>
    <n v="15"/>
    <b v="1"/>
    <x v="6"/>
    <n v="100.55555555555556"/>
    <n v="60.333333333333336"/>
    <x v="1"/>
    <x v="6"/>
    <x v="3510"/>
    <x v="3498"/>
  </r>
  <r>
    <n v="3511"/>
    <s v="Silent Planet"/>
    <s v="The world premiere of the first full-length play by Eve Leigh, at the intimate Finborough Theatre in London."/>
    <x v="15"/>
    <x v="2328"/>
    <x v="0"/>
    <s v="GB"/>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x v="28"/>
    <x v="325"/>
    <x v="0"/>
    <s v="GB"/>
    <s v="GBP"/>
    <n v="1429789992"/>
    <n v="1424609592"/>
    <b v="0"/>
    <n v="17"/>
    <b v="1"/>
    <x v="6"/>
    <n v="100"/>
    <n v="58.823529411764703"/>
    <x v="1"/>
    <x v="6"/>
    <x v="3512"/>
    <x v="3500"/>
  </r>
  <r>
    <n v="3513"/>
    <s v="Send Truth AND Consequences To TNT's 2014 Youth Conference"/>
    <s v="Brazos Valley TROUPE is taking an original work, Truth AND Consequences, to the Texas Nonprofit Theaters 2014 Youth Conference"/>
    <x v="70"/>
    <x v="2153"/>
    <x v="0"/>
    <s v="US"/>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x v="2"/>
    <x v="1100"/>
    <x v="0"/>
    <s v="US"/>
    <s v="USD"/>
    <n v="1422853140"/>
    <n v="1421439552"/>
    <b v="0"/>
    <n v="10"/>
    <b v="1"/>
    <x v="6"/>
    <n v="110.00000000000001"/>
    <n v="55"/>
    <x v="1"/>
    <x v="6"/>
    <x v="3514"/>
    <x v="3502"/>
  </r>
  <r>
    <n v="3515"/>
    <s v="Twelfth Night by William Shakespeare"/>
    <s v="We are casting an all-inclusive production of Shakespeare's Twelfth Night in a non-traditional performance space."/>
    <x v="9"/>
    <x v="2329"/>
    <x v="0"/>
    <s v="US"/>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x v="30"/>
    <x v="911"/>
    <x v="0"/>
    <s v="US"/>
    <s v="USD"/>
    <n v="1410145200"/>
    <n v="1407197670"/>
    <b v="0"/>
    <n v="11"/>
    <b v="1"/>
    <x v="6"/>
    <n v="100"/>
    <n v="227.27272727272728"/>
    <x v="1"/>
    <x v="6"/>
    <x v="3516"/>
    <x v="3504"/>
  </r>
  <r>
    <n v="3517"/>
    <s v="A Bright Room Called Day by Tony Kushner"/>
    <s v="Support an outstanding cast of actors to take on a professional production of a masterpiece of modern theatre"/>
    <x v="23"/>
    <x v="417"/>
    <x v="0"/>
    <s v="GB"/>
    <s v="GBP"/>
    <n v="1404471600"/>
    <n v="1401910634"/>
    <b v="0"/>
    <n v="13"/>
    <b v="1"/>
    <x v="6"/>
    <n v="100"/>
    <n v="307.69230769230768"/>
    <x v="1"/>
    <x v="6"/>
    <x v="3517"/>
    <x v="3505"/>
  </r>
  <r>
    <n v="3518"/>
    <s v="BEASTS OF BAVERLY GROVE"/>
    <s v="One play.  Two theaters.  See the story from both sides and then decide for yourself - who are the BEASTS OF BAVERLY GROVE?"/>
    <x v="15"/>
    <x v="2330"/>
    <x v="0"/>
    <s v="US"/>
    <s v="USD"/>
    <n v="1412259660"/>
    <n v="1410461299"/>
    <b v="0"/>
    <n v="33"/>
    <b v="1"/>
    <x v="6"/>
    <n v="110.04599999999999"/>
    <n v="50.020909090909093"/>
    <x v="1"/>
    <x v="6"/>
    <x v="3518"/>
    <x v="3506"/>
  </r>
  <r>
    <n v="3519"/>
    <s v="Bookstory"/>
    <s v="Bookstory is a tiny puppet musical with some very big ideas that tells the story of the story in the digital age"/>
    <x v="13"/>
    <x v="40"/>
    <x v="0"/>
    <s v="GB"/>
    <s v="GBP"/>
    <n v="1425478950"/>
    <n v="1422886950"/>
    <b v="0"/>
    <n v="28"/>
    <b v="1"/>
    <x v="6"/>
    <n v="101.35000000000001"/>
    <n v="72.392857142857139"/>
    <x v="1"/>
    <x v="6"/>
    <x v="3519"/>
    <x v="3507"/>
  </r>
  <r>
    <n v="3520"/>
    <s v="Protocols"/>
    <s v="Help us to bring &quot;Protocols&quot; at the 2015 Camden Fringe. The most controversial play of the year."/>
    <x v="13"/>
    <x v="1132"/>
    <x v="0"/>
    <s v="GB"/>
    <s v="GBP"/>
    <n v="1441547220"/>
    <n v="1439322412"/>
    <b v="0"/>
    <n v="21"/>
    <b v="1"/>
    <x v="6"/>
    <n v="100.75"/>
    <n v="95.952380952380949"/>
    <x v="1"/>
    <x v="6"/>
    <x v="3520"/>
    <x v="3508"/>
  </r>
  <r>
    <n v="3521"/>
    <s v="As the Naked Lead the Blind (Play)"/>
    <s v="A professionally directed/acted workshop &amp; reading for a new play depicting sexual addiction and its crippling effect on relationships."/>
    <x v="18"/>
    <x v="2331"/>
    <x v="0"/>
    <s v="US"/>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x v="411"/>
    <x v="1174"/>
    <x v="0"/>
    <s v="GB"/>
    <s v="GBP"/>
    <n v="1442311560"/>
    <n v="1439924246"/>
    <b v="0"/>
    <n v="34"/>
    <b v="1"/>
    <x v="6"/>
    <n v="100"/>
    <n v="41.029411764705884"/>
    <x v="1"/>
    <x v="6"/>
    <x v="3522"/>
    <x v="3510"/>
  </r>
  <r>
    <n v="3523"/>
    <s v="Magnificence"/>
    <s v="An old play about our world. Set in 1970s England, Magnificence is a gut-wrenching story of radicalisation, idealism and pity."/>
    <x v="23"/>
    <x v="2332"/>
    <x v="0"/>
    <s v="GB"/>
    <s v="GBP"/>
    <n v="1474844400"/>
    <n v="1469871148"/>
    <b v="0"/>
    <n v="80"/>
    <b v="1"/>
    <x v="6"/>
    <n v="113.65"/>
    <n v="56.825000000000003"/>
    <x v="1"/>
    <x v="6"/>
    <x v="3523"/>
    <x v="3511"/>
  </r>
  <r>
    <n v="3524"/>
    <s v="Sweet, Sweet Spirit"/>
    <s v="A West Texas matriarch is enraged by the news that her gay grandson has been the victim of a hate crime committed by his own father."/>
    <x v="3"/>
    <x v="2333"/>
    <x v="0"/>
    <s v="US"/>
    <s v="USD"/>
    <n v="1410580800"/>
    <n v="1409336373"/>
    <b v="0"/>
    <n v="74"/>
    <b v="1"/>
    <x v="6"/>
    <n v="101.56"/>
    <n v="137.24324324324326"/>
    <x v="1"/>
    <x v="6"/>
    <x v="3524"/>
    <x v="3512"/>
  </r>
  <r>
    <n v="3525"/>
    <s v="Talk to Me Like The Rain and Let Me Listen"/>
    <s v="The Attic interns present Tennessee Williams's &quot;Talk to Me Like the Rain and Let Me Listen&quot; performing at The Flea Theater!"/>
    <x v="2"/>
    <x v="798"/>
    <x v="0"/>
    <s v="US"/>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x v="126"/>
    <x v="2334"/>
    <x v="0"/>
    <s v="US"/>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x v="12"/>
    <x v="2335"/>
    <x v="0"/>
    <s v="US"/>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x v="409"/>
    <x v="2336"/>
    <x v="0"/>
    <s v="GB"/>
    <s v="GBP"/>
    <n v="1484740918"/>
    <n v="1483012918"/>
    <b v="0"/>
    <n v="37"/>
    <b v="1"/>
    <x v="6"/>
    <n v="101.15151515151514"/>
    <n v="45.108108108108105"/>
    <x v="1"/>
    <x v="6"/>
    <x v="3528"/>
    <x v="3515"/>
  </r>
  <r>
    <n v="3529"/>
    <s v="Face Off Theatre Company Inaugural Season 2015-2016"/>
    <s v="Partners w/the Black Arts &amp; Cultural Center; we use theatre to EDUCATE &amp; EMPOWER through diverse expressions of the human experience."/>
    <x v="2"/>
    <x v="2337"/>
    <x v="0"/>
    <s v="US"/>
    <s v="USD"/>
    <n v="1436749200"/>
    <n v="1434997018"/>
    <b v="0"/>
    <n v="18"/>
    <b v="1"/>
    <x v="6"/>
    <n v="132"/>
    <n v="36.666666666666664"/>
    <x v="1"/>
    <x v="6"/>
    <x v="3529"/>
    <x v="3516"/>
  </r>
  <r>
    <n v="3530"/>
    <s v="Far From Fiction"/>
    <s v="â€œFar From Fictionâ€ is a powerful play, written by Sally Willis, offering insights into a new understanding of  female psychology."/>
    <x v="181"/>
    <x v="2338"/>
    <x v="0"/>
    <s v="GB"/>
    <s v="GBP"/>
    <n v="1460318400"/>
    <n v="1457881057"/>
    <b v="0"/>
    <n v="22"/>
    <b v="1"/>
    <x v="6"/>
    <n v="100"/>
    <n v="125"/>
    <x v="1"/>
    <x v="6"/>
    <x v="3530"/>
    <x v="3517"/>
  </r>
  <r>
    <n v="3531"/>
    <s v="The Reinvention of Lily Johnson"/>
    <s v="A political comedy for a crazy election year"/>
    <x v="28"/>
    <x v="1958"/>
    <x v="0"/>
    <s v="US"/>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x v="412"/>
    <x v="1936"/>
    <x v="0"/>
    <s v="US"/>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x v="2"/>
    <x v="2291"/>
    <x v="0"/>
    <s v="US"/>
    <s v="USD"/>
    <n v="1447269367"/>
    <n v="1444673767"/>
    <b v="0"/>
    <n v="8"/>
    <b v="1"/>
    <x v="6"/>
    <n v="126.2"/>
    <n v="78.875"/>
    <x v="1"/>
    <x v="6"/>
    <x v="3533"/>
    <x v="3520"/>
  </r>
  <r>
    <n v="3534"/>
    <s v="Night of Ashes"/>
    <s v="A Theatrical Prequel to Hell's Rebels, the current Pathfinder Adventure Path from Paizo Publishing"/>
    <x v="10"/>
    <x v="2339"/>
    <x v="0"/>
    <s v="US"/>
    <s v="USD"/>
    <n v="1443711623"/>
    <n v="1440687623"/>
    <b v="0"/>
    <n v="204"/>
    <b v="1"/>
    <x v="6"/>
    <n v="156.20000000000002"/>
    <n v="38.284313725490193"/>
    <x v="1"/>
    <x v="6"/>
    <x v="3534"/>
    <x v="3521"/>
  </r>
  <r>
    <n v="3535"/>
    <s v="Twelve Angry Women"/>
    <s v="On the 60th anniversary of Twelve Angry Men, 12 female writers create 12 short pieces about what makes them angry."/>
    <x v="13"/>
    <x v="2340"/>
    <x v="0"/>
    <s v="GB"/>
    <s v="GBP"/>
    <n v="1443808800"/>
    <n v="1441120910"/>
    <b v="0"/>
    <n v="46"/>
    <b v="1"/>
    <x v="6"/>
    <n v="103.15"/>
    <n v="44.847826086956523"/>
    <x v="1"/>
    <x v="6"/>
    <x v="3535"/>
    <x v="1804"/>
  </r>
  <r>
    <n v="3536"/>
    <s v="Paria Exchange at Dave's Leicester Comedy Festival"/>
    <s v="&quot;Inteligent, Inspired and Inimitable&quot; Nottingham's leading two man improv show is heading to Dave's Leicester Comedy Festival."/>
    <x v="325"/>
    <x v="398"/>
    <x v="0"/>
    <s v="GB"/>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x v="413"/>
    <x v="1967"/>
    <x v="0"/>
    <s v="CA"/>
    <s v="CAD"/>
    <n v="1416211140"/>
    <n v="1413016216"/>
    <b v="0"/>
    <n v="28"/>
    <b v="1"/>
    <x v="6"/>
    <n v="180.44444444444446"/>
    <n v="43.5"/>
    <x v="1"/>
    <x v="6"/>
    <x v="3537"/>
    <x v="3523"/>
  </r>
  <r>
    <n v="3538"/>
    <s v="'Mooring' - Vocal Point Theatre Project"/>
    <s v="A play about riverside homelessness, inspired by true events. Shows at Brunel Museum, 240 Project and similar community organisations."/>
    <x v="13"/>
    <x v="1956"/>
    <x v="0"/>
    <s v="GB"/>
    <s v="GBP"/>
    <n v="1471428340"/>
    <n v="1469009140"/>
    <b v="0"/>
    <n v="83"/>
    <b v="1"/>
    <x v="6"/>
    <n v="128.44999999999999"/>
    <n v="30.951807228915662"/>
    <x v="1"/>
    <x v="6"/>
    <x v="3538"/>
    <x v="3524"/>
  </r>
  <r>
    <n v="3539"/>
    <s v="Chokehold"/>
    <s v="A searing new play that takes  an unflinching look at the terrible costs of police shootings in the African American community."/>
    <x v="20"/>
    <x v="2341"/>
    <x v="0"/>
    <s v="US"/>
    <s v="USD"/>
    <n v="1473358122"/>
    <n v="1471543722"/>
    <b v="0"/>
    <n v="13"/>
    <b v="1"/>
    <x v="6"/>
    <n v="119.66666666666667"/>
    <n v="55.230769230769234"/>
    <x v="1"/>
    <x v="6"/>
    <x v="3539"/>
    <x v="3525"/>
  </r>
  <r>
    <n v="3540"/>
    <s v="The Silence at the Song's End"/>
    <s v="A brand new stage adaptation of the Libby Purves/Nicholas Heiney book. A new work involving music, poetry and fajitas. #timetochange"/>
    <x v="43"/>
    <x v="2342"/>
    <x v="0"/>
    <s v="GB"/>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x v="38"/>
    <x v="2343"/>
    <x v="0"/>
    <s v="GB"/>
    <s v="GBP"/>
    <n v="1441042275"/>
    <n v="1438882275"/>
    <b v="0"/>
    <n v="32"/>
    <b v="1"/>
    <x v="6"/>
    <n v="105"/>
    <n v="39.375"/>
    <x v="1"/>
    <x v="6"/>
    <x v="3541"/>
    <x v="3527"/>
  </r>
  <r>
    <n v="3542"/>
    <s v="Gifts of War"/>
    <s v="Ancient Greece. Giddy, champagne soaked debauchery celebrating the Trojan War's end leads to a shocking and deadly surprise."/>
    <x v="62"/>
    <x v="2344"/>
    <x v="0"/>
    <s v="US"/>
    <s v="USD"/>
    <n v="1410099822"/>
    <n v="1404915822"/>
    <b v="0"/>
    <n v="85"/>
    <b v="1"/>
    <x v="6"/>
    <n v="102.23636363636363"/>
    <n v="66.152941176470591"/>
    <x v="1"/>
    <x v="6"/>
    <x v="3542"/>
    <x v="3528"/>
  </r>
  <r>
    <n v="3543"/>
    <s v="&quot;CIRQUE CAPRICIEUX, the greatest one woman show on earth&quot;"/>
    <s v="A circus theater show. An escaped carousel horse and a beautiful wire dancer let the fantasies run wild."/>
    <x v="15"/>
    <x v="76"/>
    <x v="0"/>
    <s v="DE"/>
    <s v="EUR"/>
    <n v="1435255659"/>
    <n v="1432663659"/>
    <b v="0"/>
    <n v="29"/>
    <b v="1"/>
    <x v="6"/>
    <n v="104.66666666666666"/>
    <n v="54.137931034482762"/>
    <x v="1"/>
    <x v="6"/>
    <x v="3543"/>
    <x v="3529"/>
  </r>
  <r>
    <n v="3544"/>
    <s v="Gruoch, or Lady Macbeth"/>
    <s v="Death &amp; Pretzels presents the world premiere of Paul Pasulka's Gruoch, or Lady Macbeth"/>
    <x v="30"/>
    <x v="911"/>
    <x v="0"/>
    <s v="US"/>
    <s v="USD"/>
    <n v="1425758257"/>
    <n v="1423166257"/>
    <b v="0"/>
    <n v="24"/>
    <b v="1"/>
    <x v="6"/>
    <n v="100"/>
    <n v="104.16666666666667"/>
    <x v="1"/>
    <x v="6"/>
    <x v="3544"/>
    <x v="3530"/>
  </r>
  <r>
    <n v="3545"/>
    <s v="Shakespeare!! To fund or not to fund, that is the Question?"/>
    <s v="FUND our teens in Shakespeare's comedy &quot;The Merchant of Venice&quot;. Donating pays for our venue/insurance located in Woodland, CA."/>
    <x v="49"/>
    <x v="2345"/>
    <x v="0"/>
    <s v="US"/>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x v="184"/>
    <x v="2346"/>
    <x v="0"/>
    <s v="US"/>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x v="19"/>
    <x v="2347"/>
    <x v="0"/>
    <s v="US"/>
    <s v="USD"/>
    <n v="1463198340"/>
    <n v="1461117201"/>
    <b v="0"/>
    <n v="336"/>
    <b v="1"/>
    <x v="6"/>
    <n v="114.40928571428573"/>
    <n v="119.17633928571429"/>
    <x v="1"/>
    <x v="6"/>
    <x v="3547"/>
    <x v="3533"/>
  </r>
  <r>
    <n v="3548"/>
    <s v="THE UNDERSTUDY @ WORKING STAGE"/>
    <s v="We're putting together a production of THE UNDERSTUDY by Theresa Rebeck and hope you'll help us share this story."/>
    <x v="190"/>
    <x v="2307"/>
    <x v="0"/>
    <s v="US"/>
    <s v="USD"/>
    <n v="1457139600"/>
    <n v="1455230214"/>
    <b v="0"/>
    <n v="13"/>
    <b v="1"/>
    <x v="6"/>
    <n v="101.9047619047619"/>
    <n v="164.61538461538461"/>
    <x v="1"/>
    <x v="6"/>
    <x v="3548"/>
    <x v="3534"/>
  </r>
  <r>
    <n v="3549"/>
    <s v="The Munitionettes"/>
    <s v="Help us bring to life tales of hardship, danger and community of extraordinary women working in WW1 munitions factories."/>
    <x v="28"/>
    <x v="806"/>
    <x v="0"/>
    <s v="GB"/>
    <s v="GBP"/>
    <n v="1441358873"/>
    <n v="1438939673"/>
    <b v="0"/>
    <n v="42"/>
    <b v="1"/>
    <x v="6"/>
    <n v="102"/>
    <n v="24.285714285714285"/>
    <x v="1"/>
    <x v="6"/>
    <x v="3549"/>
    <x v="3535"/>
  </r>
  <r>
    <n v="3550"/>
    <s v="MOONFACE"/>
    <s v="MOONFACE explores the formative f***k-ups of adolescence. Fresh, incisive new writing. Monologue, movement and striking naturalism."/>
    <x v="30"/>
    <x v="2348"/>
    <x v="0"/>
    <s v="GB"/>
    <s v="GBP"/>
    <n v="1462224398"/>
    <n v="1459632398"/>
    <b v="0"/>
    <n v="64"/>
    <b v="1"/>
    <x v="6"/>
    <n v="104.80000000000001"/>
    <n v="40.9375"/>
    <x v="1"/>
    <x v="6"/>
    <x v="3550"/>
    <x v="3536"/>
  </r>
  <r>
    <n v="3551"/>
    <s v="2014 UASPA Theatre Showcase"/>
    <s v="UASPA is a performing arts high school producing its 2014 Theatre Showcase featuring our strongest performances and original work."/>
    <x v="15"/>
    <x v="2349"/>
    <x v="0"/>
    <s v="US"/>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x v="414"/>
    <x v="2350"/>
    <x v="0"/>
    <s v="GB"/>
    <s v="GBP"/>
    <n v="1403964324"/>
    <n v="1401372324"/>
    <b v="0"/>
    <n v="20"/>
    <b v="1"/>
    <x v="6"/>
    <n v="100"/>
    <n v="38.65"/>
    <x v="1"/>
    <x v="6"/>
    <x v="3552"/>
    <x v="3538"/>
  </r>
  <r>
    <n v="3553"/>
    <s v="Coming Home"/>
    <s v="Professional actors bring to life the true stories of 5 African-Americans struggling with mental health and their search for healing."/>
    <x v="62"/>
    <x v="2351"/>
    <x v="0"/>
    <s v="US"/>
    <s v="USD"/>
    <n v="1439337600"/>
    <n v="1436575280"/>
    <b v="0"/>
    <n v="104"/>
    <b v="1"/>
    <x v="6"/>
    <n v="106.27272727272728"/>
    <n v="56.20192307692308"/>
    <x v="1"/>
    <x v="6"/>
    <x v="3553"/>
    <x v="3539"/>
  </r>
  <r>
    <n v="3554"/>
    <s v="MASKS: Off-Broadway Debut"/>
    <s v="MASKS is a dramedy dealing with what it means to be alive, the reliability of identity, and what it means to suffer."/>
    <x v="10"/>
    <x v="2352"/>
    <x v="0"/>
    <s v="US"/>
    <s v="USD"/>
    <n v="1423674000"/>
    <n v="1421025159"/>
    <b v="0"/>
    <n v="53"/>
    <b v="1"/>
    <x v="6"/>
    <n v="113.42219999999999"/>
    <n v="107.00207547169811"/>
    <x v="1"/>
    <x v="6"/>
    <x v="3554"/>
    <x v="3540"/>
  </r>
  <r>
    <n v="3555"/>
    <s v="Free Theatre for Kids: Baby Living Room"/>
    <s v="Baby Living Room is a project created by Spazio Farma Mestre for children: free theatre for kids as sustainable education for families"/>
    <x v="262"/>
    <x v="1162"/>
    <x v="0"/>
    <s v="IT"/>
    <s v="EUR"/>
    <n v="1479382594"/>
    <n v="1476786994"/>
    <b v="0"/>
    <n v="14"/>
    <b v="1"/>
    <x v="6"/>
    <n v="100"/>
    <n v="171.42857142857142"/>
    <x v="1"/>
    <x v="6"/>
    <x v="3555"/>
    <x v="3541"/>
  </r>
  <r>
    <n v="3556"/>
    <s v="Immortal"/>
    <s v="'Immortal', a play about five English Air Bombers in WW2, is an exciting first project for the brand new Production Company, GreanTea."/>
    <x v="41"/>
    <x v="2222"/>
    <x v="0"/>
    <s v="GB"/>
    <s v="GBP"/>
    <n v="1408289724"/>
    <n v="1403105724"/>
    <b v="0"/>
    <n v="20"/>
    <b v="1"/>
    <x v="6"/>
    <n v="100.45454545454547"/>
    <n v="110.5"/>
    <x v="1"/>
    <x v="6"/>
    <x v="3556"/>
    <x v="3542"/>
  </r>
  <r>
    <n v="3557"/>
    <s v="Good Bread Alley"/>
    <s v="A play by April Yvette Thompson. A Gullah Healer Woman and an Afro-Cuban Priest forge a new world of magic &amp; dreams in Jim Crow Miami."/>
    <x v="57"/>
    <x v="2353"/>
    <x v="0"/>
    <s v="US"/>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x v="18"/>
    <x v="1929"/>
    <x v="0"/>
    <s v="GB"/>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x v="28"/>
    <x v="831"/>
    <x v="0"/>
    <s v="AU"/>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x v="50"/>
    <x v="2354"/>
    <x v="0"/>
    <s v="CA"/>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x v="30"/>
    <x v="1904"/>
    <x v="0"/>
    <s v="US"/>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x v="415"/>
    <x v="2355"/>
    <x v="0"/>
    <s v="GB"/>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x v="2"/>
    <x v="2356"/>
    <x v="0"/>
    <s v="GB"/>
    <s v="GBP"/>
    <n v="1470078000"/>
    <n v="1467648456"/>
    <b v="0"/>
    <n v="25"/>
    <b v="1"/>
    <x v="6"/>
    <n v="105.49000000000002"/>
    <n v="21.098000000000003"/>
    <x v="1"/>
    <x v="6"/>
    <x v="3563"/>
    <x v="3549"/>
  </r>
  <r>
    <n v="3564"/>
    <s v="The Pillowman Aberdeen"/>
    <s v="Multi Award-Winng play THE PILLOWMAN coming to the Arts Centre Theatre, Aberdeen"/>
    <x v="28"/>
    <x v="2025"/>
    <x v="0"/>
    <s v="GB"/>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x v="42"/>
    <x v="1156"/>
    <x v="0"/>
    <s v="US"/>
    <s v="USD"/>
    <n v="1420048208"/>
    <n v="1417456208"/>
    <b v="0"/>
    <n v="12"/>
    <b v="1"/>
    <x v="6"/>
    <n v="130.55555555555557"/>
    <n v="97.916666666666671"/>
    <x v="1"/>
    <x v="6"/>
    <x v="3565"/>
    <x v="3551"/>
  </r>
  <r>
    <n v="3566"/>
    <s v="VANITY BITES BACK by Helen Duff"/>
    <s v="A &quot;bold, subversive and very funny&quot; clown cookery show about searching for self worth in a cheesecake - VAULT Festival &amp; Tour 2015"/>
    <x v="13"/>
    <x v="2357"/>
    <x v="0"/>
    <s v="GB"/>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x v="28"/>
    <x v="2358"/>
    <x v="0"/>
    <s v="GB"/>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x v="28"/>
    <x v="2359"/>
    <x v="0"/>
    <s v="US"/>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x v="10"/>
    <x v="2360"/>
    <x v="0"/>
    <s v="US"/>
    <s v="USD"/>
    <n v="1420734696"/>
    <n v="1418142696"/>
    <b v="0"/>
    <n v="41"/>
    <b v="1"/>
    <x v="6"/>
    <n v="100.47999999999999"/>
    <n v="122.53658536585365"/>
    <x v="1"/>
    <x v="6"/>
    <x v="3569"/>
    <x v="3555"/>
  </r>
  <r>
    <n v="3570"/>
    <s v="The Lower Depths"/>
    <s v="Theatre Machine presents an all-new adaptation of Maxim Gorky's classic of Russian theatre, The Lower Depths."/>
    <x v="13"/>
    <x v="2361"/>
    <x v="0"/>
    <s v="US"/>
    <s v="USD"/>
    <n v="1420009200"/>
    <n v="1417593483"/>
    <b v="0"/>
    <n v="26"/>
    <b v="1"/>
    <x v="6"/>
    <n v="114.35"/>
    <n v="87.961538461538467"/>
    <x v="1"/>
    <x v="6"/>
    <x v="3570"/>
    <x v="3556"/>
  </r>
  <r>
    <n v="3571"/>
    <s v="Cans at Theatre503"/>
    <s v="Support Kuleshovâ€™s first full length production; help to build the set and bring a fierce and important new play to life"/>
    <x v="15"/>
    <x v="2362"/>
    <x v="0"/>
    <s v="GB"/>
    <s v="GBP"/>
    <n v="1414701413"/>
    <n v="1412109413"/>
    <b v="0"/>
    <n v="25"/>
    <b v="1"/>
    <x v="6"/>
    <n v="122.06666666666666"/>
    <n v="73.239999999999995"/>
    <x v="1"/>
    <x v="6"/>
    <x v="3571"/>
    <x v="3557"/>
  </r>
  <r>
    <n v="3572"/>
    <s v="Monster"/>
    <s v="A darkly comic one woman show by Abram Rooney as part of The Camden Fringe 2015."/>
    <x v="2"/>
    <x v="83"/>
    <x v="0"/>
    <s v="GB"/>
    <s v="GBP"/>
    <n v="1434894082"/>
    <n v="1432302082"/>
    <b v="0"/>
    <n v="9"/>
    <b v="1"/>
    <x v="6"/>
    <n v="100"/>
    <n v="55.555555555555557"/>
    <x v="1"/>
    <x v="6"/>
    <x v="3572"/>
    <x v="3558"/>
  </r>
  <r>
    <n v="3573"/>
    <s v="Licensed To Ill"/>
    <s v="London based theatre makers collaborating to create a new show about the history of HipHop."/>
    <x v="9"/>
    <x v="2363"/>
    <x v="0"/>
    <s v="GB"/>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x v="238"/>
    <x v="2364"/>
    <x v="0"/>
    <s v="US"/>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x v="3"/>
    <x v="2365"/>
    <x v="0"/>
    <s v="US"/>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x v="213"/>
    <x v="173"/>
    <x v="0"/>
    <s v="US"/>
    <s v="USD"/>
    <n v="1480947054"/>
    <n v="1475759454"/>
    <b v="0"/>
    <n v="5"/>
    <b v="1"/>
    <x v="6"/>
    <n v="100"/>
    <n v="20"/>
    <x v="1"/>
    <x v="6"/>
    <x v="3576"/>
    <x v="3562"/>
  </r>
  <r>
    <n v="3577"/>
    <s v="The Laramie Project in Utah County"/>
    <s v="Our goal is to bring this story of one town's processing of tragedy and their own community identity to Utah County."/>
    <x v="20"/>
    <x v="1911"/>
    <x v="0"/>
    <s v="US"/>
    <s v="USD"/>
    <n v="1430029680"/>
    <n v="1427741583"/>
    <b v="0"/>
    <n v="27"/>
    <b v="1"/>
    <x v="6"/>
    <n v="130"/>
    <n v="28.888888888888889"/>
    <x v="1"/>
    <x v="6"/>
    <x v="3577"/>
    <x v="3563"/>
  </r>
  <r>
    <n v="3578"/>
    <s v="Home"/>
    <s v="An unsparing, slightly surreal look at the effects of the private rented sector on two young women. Based on real events."/>
    <x v="15"/>
    <x v="2366"/>
    <x v="0"/>
    <s v="GB"/>
    <s v="GBP"/>
    <n v="1462037777"/>
    <n v="1459445777"/>
    <b v="0"/>
    <n v="37"/>
    <b v="1"/>
    <x v="6"/>
    <n v="100.01333333333334"/>
    <n v="40.545945945945945"/>
    <x v="1"/>
    <x v="6"/>
    <x v="3578"/>
    <x v="3564"/>
  </r>
  <r>
    <n v="3579"/>
    <s v="fEast Theatre presents &quot;Winter '53&quot;, a new play by Rob John"/>
    <s v="Following success with 'The Canada Boys' and 'Parachute', we are looking for financial help from the community with our new production"/>
    <x v="2"/>
    <x v="83"/>
    <x v="0"/>
    <s v="GB"/>
    <s v="GBP"/>
    <n v="1459444656"/>
    <n v="1456856256"/>
    <b v="0"/>
    <n v="14"/>
    <b v="1"/>
    <x v="6"/>
    <n v="100"/>
    <n v="35.714285714285715"/>
    <x v="1"/>
    <x v="6"/>
    <x v="3579"/>
    <x v="3565"/>
  </r>
  <r>
    <n v="3580"/>
    <s v="Annabel Lost"/>
    <s v="Annabel Lost combines visual art and performance poetry to tell the story of two orphaned refugees, Quetzal and Rhime."/>
    <x v="42"/>
    <x v="581"/>
    <x v="0"/>
    <s v="US"/>
    <s v="USD"/>
    <n v="1425185940"/>
    <n v="1421900022"/>
    <b v="0"/>
    <n v="27"/>
    <b v="1"/>
    <x v="6"/>
    <n v="113.88888888888889"/>
    <n v="37.962962962962962"/>
    <x v="1"/>
    <x v="6"/>
    <x v="3580"/>
    <x v="3566"/>
  </r>
  <r>
    <n v="3581"/>
    <s v="Get FREAK to the Edinburgh Fringe"/>
    <s v="An extraordinary, punchy and provocative new play, providing a voice for women to address their sexuality and self worth. #EDFREAK"/>
    <x v="15"/>
    <x v="646"/>
    <x v="0"/>
    <s v="GB"/>
    <s v="GBP"/>
    <n v="1406719110"/>
    <n v="1405509510"/>
    <b v="0"/>
    <n v="45"/>
    <b v="1"/>
    <x v="6"/>
    <n v="100"/>
    <n v="33.333333333333336"/>
    <x v="1"/>
    <x v="6"/>
    <x v="3581"/>
    <x v="3567"/>
  </r>
  <r>
    <n v="3582"/>
    <s v="REALLY REALLY"/>
    <s v="A contemporary American play touching on the scorching realities of growing up in the Millennial generation."/>
    <x v="28"/>
    <x v="2367"/>
    <x v="0"/>
    <s v="US"/>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x v="9"/>
    <x v="2259"/>
    <x v="0"/>
    <s v="US"/>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x v="9"/>
    <x v="2368"/>
    <x v="0"/>
    <s v="GB"/>
    <s v="GBP"/>
    <n v="1436772944"/>
    <n v="1434180944"/>
    <b v="0"/>
    <n v="112"/>
    <b v="1"/>
    <x v="6"/>
    <n v="115.5"/>
    <n v="30.9375"/>
    <x v="1"/>
    <x v="6"/>
    <x v="3584"/>
    <x v="3570"/>
  </r>
  <r>
    <n v="3585"/>
    <s v="The Lost Boy (a play)"/>
    <s v="The world premiere of a play, a true story about love, loss, and a man reaching back in time as the only way to move forward."/>
    <x v="104"/>
    <x v="909"/>
    <x v="0"/>
    <s v="US"/>
    <s v="USD"/>
    <n v="1419181890"/>
    <n v="1416589890"/>
    <b v="0"/>
    <n v="23"/>
    <b v="1"/>
    <x v="6"/>
    <n v="119.11764705882352"/>
    <n v="176.08695652173913"/>
    <x v="1"/>
    <x v="6"/>
    <x v="3585"/>
    <x v="3571"/>
  </r>
  <r>
    <n v="3586"/>
    <s v="Actors &amp; Musicians who are Blind or Autistic"/>
    <s v="See Theatre In A New Light"/>
    <x v="51"/>
    <x v="2369"/>
    <x v="0"/>
    <s v="US"/>
    <s v="USD"/>
    <n v="1474649070"/>
    <n v="1469465070"/>
    <b v="0"/>
    <n v="54"/>
    <b v="1"/>
    <x v="6"/>
    <n v="109.42666666666668"/>
    <n v="151.9814814814815"/>
    <x v="1"/>
    <x v="6"/>
    <x v="3586"/>
    <x v="3572"/>
  </r>
  <r>
    <n v="3587"/>
    <s v="Blue Stockings @ The Cockpit Theatre"/>
    <s v="The GSA BA (Hons) Acting class of 2016 are taking a transfer of their GSA Production to The Cockpit Theatre in London"/>
    <x v="2"/>
    <x v="1508"/>
    <x v="0"/>
    <s v="GB"/>
    <s v="GBP"/>
    <n v="1467054000"/>
    <n v="1463144254"/>
    <b v="0"/>
    <n v="28"/>
    <b v="1"/>
    <x v="6"/>
    <n v="126.6"/>
    <n v="22.607142857142858"/>
    <x v="1"/>
    <x v="6"/>
    <x v="3587"/>
    <x v="3573"/>
  </r>
  <r>
    <n v="3588"/>
    <s v="MENTAL Play short-tour 2015!"/>
    <s v="Touring the fast-paced, playful and poignant story of three twenty-somethings in a mental-health support group."/>
    <x v="48"/>
    <x v="1671"/>
    <x v="0"/>
    <s v="GB"/>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x v="23"/>
    <x v="1977"/>
    <x v="0"/>
    <s v="US"/>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x v="10"/>
    <x v="2370"/>
    <x v="0"/>
    <s v="GB"/>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x v="176"/>
    <x v="1281"/>
    <x v="0"/>
    <s v="US"/>
    <s v="USD"/>
    <n v="1422075540"/>
    <n v="1419979544"/>
    <b v="0"/>
    <n v="18"/>
    <b v="1"/>
    <x v="6"/>
    <n v="175"/>
    <n v="68.055555555555557"/>
    <x v="1"/>
    <x v="6"/>
    <x v="3591"/>
    <x v="3577"/>
  </r>
  <r>
    <n v="3592"/>
    <s v="boom- a play by Peter Sinn Nachtrieb"/>
    <s v="Sex. Fish. A COMET THAT DESTROYS THE WORLD. boom a play by Peter Sinn Nachtrieb- Feb 19-21 at The Bridge in NYC."/>
    <x v="13"/>
    <x v="2371"/>
    <x v="0"/>
    <s v="US"/>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x v="9"/>
    <x v="1830"/>
    <x v="0"/>
    <s v="US"/>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x v="183"/>
    <x v="1132"/>
    <x v="0"/>
    <s v="US"/>
    <s v="USD"/>
    <n v="1472952982"/>
    <n v="1470792982"/>
    <b v="0"/>
    <n v="36"/>
    <b v="1"/>
    <x v="6"/>
    <n v="125.93749999999999"/>
    <n v="55.972222222222221"/>
    <x v="1"/>
    <x v="6"/>
    <x v="3594"/>
    <x v="3580"/>
  </r>
  <r>
    <n v="3595"/>
    <s v="The Flu Season"/>
    <s v="A new theatre company staging Will Eno's The Flu Season in Seattle"/>
    <x v="27"/>
    <x v="2372"/>
    <x v="0"/>
    <s v="US"/>
    <s v="USD"/>
    <n v="1426229940"/>
    <n v="1423959123"/>
    <b v="0"/>
    <n v="62"/>
    <b v="1"/>
    <x v="6"/>
    <n v="118.5"/>
    <n v="49.693548387096776"/>
    <x v="1"/>
    <x v="6"/>
    <x v="3595"/>
    <x v="3581"/>
  </r>
  <r>
    <n v="3596"/>
    <s v="SHADFLY - NEW PLAY AT THE ARTS PROJECT"/>
    <s v="A play about the last eight years of the life of Egon Schiele, one of the most influential Austrian Expressionist artists."/>
    <x v="184"/>
    <x v="1699"/>
    <x v="0"/>
    <s v="CA"/>
    <s v="CAD"/>
    <n v="1409072982"/>
    <n v="1407258582"/>
    <b v="0"/>
    <n v="15"/>
    <b v="1"/>
    <x v="6"/>
    <n v="107.72727272727273"/>
    <n v="79"/>
    <x v="1"/>
    <x v="6"/>
    <x v="3596"/>
    <x v="3582"/>
  </r>
  <r>
    <n v="3597"/>
    <s v="Akvavit Theatre presents NOTHING OF ME by Arne Lygre"/>
    <s v="&quot;I think that I have my own will. I can stop this, I tell myself. But it's not true.&quot;"/>
    <x v="30"/>
    <x v="1644"/>
    <x v="0"/>
    <s v="US"/>
    <s v="USD"/>
    <n v="1456984740"/>
    <n v="1455717790"/>
    <b v="0"/>
    <n v="33"/>
    <b v="1"/>
    <x v="6"/>
    <n v="102.60000000000001"/>
    <n v="77.727272727272734"/>
    <x v="1"/>
    <x v="6"/>
    <x v="3597"/>
    <x v="3583"/>
  </r>
  <r>
    <n v="3598"/>
    <s v="Cinderella"/>
    <s v="River City Theatre Company needs your support as we embark on our thirteenth production, CINDERELLA!"/>
    <x v="28"/>
    <x v="1666"/>
    <x v="0"/>
    <s v="US"/>
    <s v="USD"/>
    <n v="1409720340"/>
    <n v="1408129822"/>
    <b v="0"/>
    <n v="27"/>
    <b v="1"/>
    <x v="6"/>
    <n v="110.1"/>
    <n v="40.777777777777779"/>
    <x v="1"/>
    <x v="6"/>
    <x v="3598"/>
    <x v="3584"/>
  </r>
  <r>
    <n v="3599"/>
    <s v="Promised Land"/>
    <s v="Help Chrysalis get this production off the ground!  An original play, we only need $500 to get this production on its feet!"/>
    <x v="2"/>
    <x v="2373"/>
    <x v="0"/>
    <s v="US"/>
    <s v="USD"/>
    <n v="1440892800"/>
    <n v="1438715077"/>
    <b v="0"/>
    <n v="17"/>
    <b v="1"/>
    <x v="6"/>
    <n v="202"/>
    <n v="59.411764705882355"/>
    <x v="1"/>
    <x v="6"/>
    <x v="3599"/>
    <x v="3585"/>
  </r>
  <r>
    <n v="3600"/>
    <s v="Pariah"/>
    <s v="The First Play From The Man Who Brought You The Black James Bond!"/>
    <x v="185"/>
    <x v="31"/>
    <x v="0"/>
    <s v="US"/>
    <s v="USD"/>
    <n v="1476390164"/>
    <n v="1473970964"/>
    <b v="0"/>
    <n v="4"/>
    <b v="1"/>
    <x v="6"/>
    <n v="130"/>
    <n v="3.25"/>
    <x v="1"/>
    <x v="6"/>
    <x v="3600"/>
    <x v="3586"/>
  </r>
  <r>
    <n v="3601"/>
    <s v="Pink Confetti at The Courtyard Theatre, Hoxton"/>
    <s v="New play 'Pink Confetti' by Paul Roberts at The Courtyard Theatre produced by Etch and directed by Oliver Dawe."/>
    <x v="13"/>
    <x v="2374"/>
    <x v="0"/>
    <s v="GB"/>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x v="23"/>
    <x v="2375"/>
    <x v="0"/>
    <s v="US"/>
    <s v="USD"/>
    <n v="1463520479"/>
    <n v="1458336479"/>
    <b v="0"/>
    <n v="49"/>
    <b v="1"/>
    <x v="6"/>
    <n v="100.05"/>
    <n v="81.673469387755105"/>
    <x v="1"/>
    <x v="6"/>
    <x v="3602"/>
    <x v="3588"/>
  </r>
  <r>
    <n v="3603"/>
    <s v="Thank You For Waiting"/>
    <s v="Help produce &quot;Thank You For Waiting,&quot; a new play that explores friendship, loss, and mental illness, at the 2016 Frigid Festival!"/>
    <x v="15"/>
    <x v="1904"/>
    <x v="0"/>
    <s v="US"/>
    <s v="USD"/>
    <n v="1446759880"/>
    <n v="1444164280"/>
    <b v="0"/>
    <n v="57"/>
    <b v="1"/>
    <x v="6"/>
    <n v="170.66666666666669"/>
    <n v="44.912280701754383"/>
    <x v="1"/>
    <x v="6"/>
    <x v="3603"/>
    <x v="3589"/>
  </r>
  <r>
    <n v="3604"/>
    <s v="Suddenly Split &amp; Swiping Over"/>
    <s v="â€œSuddenly Split &amp; Swiping Overâ€ is a sassy and heartfelt one-woman show about ending a longterm relationship and starting over."/>
    <x v="9"/>
    <x v="1477"/>
    <x v="0"/>
    <s v="US"/>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x v="49"/>
    <x v="75"/>
    <x v="0"/>
    <s v="GB"/>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x v="9"/>
    <x v="2376"/>
    <x v="0"/>
    <s v="GB"/>
    <s v="GBP"/>
    <n v="1471185057"/>
    <n v="1468593057"/>
    <b v="0"/>
    <n v="64"/>
    <b v="1"/>
    <x v="6"/>
    <n v="130.26666666666665"/>
    <n v="61.0625"/>
    <x v="1"/>
    <x v="6"/>
    <x v="3606"/>
    <x v="3592"/>
  </r>
  <r>
    <n v="3607"/>
    <s v="E15 at The Pleasance and CPT"/>
    <s v="'E15' is a verbatim project that looks at the story of the Focus E15 Campaign"/>
    <x v="131"/>
    <x v="2377"/>
    <x v="0"/>
    <s v="GB"/>
    <s v="GBP"/>
    <n v="1450137600"/>
    <n v="1448924882"/>
    <b v="0"/>
    <n v="20"/>
    <b v="1"/>
    <x v="6"/>
    <n v="105.45454545454544"/>
    <n v="29"/>
    <x v="1"/>
    <x v="6"/>
    <x v="3607"/>
    <x v="3593"/>
  </r>
  <r>
    <n v="3608"/>
    <s v="Petrification"/>
    <s v="Help us get the show on the road! Petrification is a new play about home, memory and identity and we need your help to tour."/>
    <x v="134"/>
    <x v="25"/>
    <x v="0"/>
    <s v="GB"/>
    <s v="GBP"/>
    <n v="1466172000"/>
    <n v="1463418090"/>
    <b v="0"/>
    <n v="27"/>
    <b v="1"/>
    <x v="6"/>
    <n v="100"/>
    <n v="29.62962962962963"/>
    <x v="1"/>
    <x v="6"/>
    <x v="3608"/>
    <x v="3594"/>
  </r>
  <r>
    <n v="3609"/>
    <s v="KHOJALY - Giving a voice to refugees across the world"/>
    <s v="KHOJALY is a new play that gives a voice to refugees the world over, telling the story of the survivors of the 1992 massacre in Khojaly"/>
    <x v="416"/>
    <x v="2378"/>
    <x v="0"/>
    <s v="GB"/>
    <s v="GBP"/>
    <n v="1459378085"/>
    <n v="1456789685"/>
    <b v="0"/>
    <n v="21"/>
    <b v="1"/>
    <x v="6"/>
    <n v="153.31632653061226"/>
    <n v="143.0952380952381"/>
    <x v="1"/>
    <x v="6"/>
    <x v="3609"/>
    <x v="3595"/>
  </r>
  <r>
    <n v="3610"/>
    <s v="The Florence Company presents 'America'"/>
    <s v="The Florence Company premieres its first stage play at the Chelsea Theatre in London with an original piece of writing"/>
    <x v="28"/>
    <x v="2379"/>
    <x v="0"/>
    <s v="GB"/>
    <s v="GBP"/>
    <n v="1439806936"/>
    <n v="1437214936"/>
    <b v="0"/>
    <n v="31"/>
    <b v="1"/>
    <x v="6"/>
    <n v="162.30000000000001"/>
    <n v="52.354838709677416"/>
    <x v="1"/>
    <x v="6"/>
    <x v="3610"/>
    <x v="3596"/>
  </r>
  <r>
    <n v="3611"/>
    <s v="Xavier Project: Leftovers"/>
    <s v="How do you retain a sense identity after losing your home, your family and your country? Leftovers is a play about refugees in Nairobi."/>
    <x v="30"/>
    <x v="95"/>
    <x v="0"/>
    <s v="GB"/>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x v="10"/>
    <x v="2380"/>
    <x v="0"/>
    <s v="CA"/>
    <s v="CAD"/>
    <n v="1402334811"/>
    <n v="1401470811"/>
    <b v="0"/>
    <n v="57"/>
    <b v="1"/>
    <x v="6"/>
    <n v="144.4"/>
    <n v="126.66666666666667"/>
    <x v="1"/>
    <x v="6"/>
    <x v="3612"/>
    <x v="3598"/>
  </r>
  <r>
    <n v="3613"/>
    <s v="HIS NAME IS ARTHUR HOLMBERG"/>
    <s v="a woman walks into a bar except she looks like a man and no one's serving drinks. one night only"/>
    <x v="21"/>
    <x v="380"/>
    <x v="0"/>
    <s v="US"/>
    <s v="USD"/>
    <n v="1403964574"/>
    <n v="1401372574"/>
    <b v="0"/>
    <n v="20"/>
    <b v="1"/>
    <x v="6"/>
    <n v="100"/>
    <n v="62.5"/>
    <x v="1"/>
    <x v="6"/>
    <x v="3613"/>
    <x v="3599"/>
  </r>
  <r>
    <n v="3614"/>
    <s v="Gruesome Playground Injuries"/>
    <s v="A production of &quot;Gruesome Playground Injuries&quot; by Rajiv Joseph July 24th-August 9th at The Bakery in Denver, CO."/>
    <x v="30"/>
    <x v="2381"/>
    <x v="0"/>
    <s v="US"/>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x v="30"/>
    <x v="1293"/>
    <x v="0"/>
    <s v="GB"/>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x v="30"/>
    <x v="2119"/>
    <x v="0"/>
    <s v="GB"/>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x v="417"/>
    <x v="2382"/>
    <x v="0"/>
    <s v="GB"/>
    <s v="GBP"/>
    <n v="1488240000"/>
    <n v="1486996729"/>
    <b v="0"/>
    <n v="51"/>
    <b v="1"/>
    <x v="6"/>
    <n v="118.91891891891892"/>
    <n v="17.254901960784313"/>
    <x v="1"/>
    <x v="6"/>
    <x v="3617"/>
    <x v="3603"/>
  </r>
  <r>
    <n v="3618"/>
    <s v="Checkpoint 22"/>
    <s v="The play yet to be described as &quot;A surefire Edinburgh Fringe Festival Cult Hit&quot;. Coming to the Underbelly, Edinburgh, 5th-30th August."/>
    <x v="13"/>
    <x v="895"/>
    <x v="0"/>
    <s v="GB"/>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x v="28"/>
    <x v="932"/>
    <x v="0"/>
    <s v="US"/>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x v="124"/>
    <x v="2383"/>
    <x v="0"/>
    <s v="US"/>
    <s v="USD"/>
    <n v="1425528000"/>
    <n v="1422916261"/>
    <b v="0"/>
    <n v="197"/>
    <b v="1"/>
    <x v="6"/>
    <n v="105.19047619047619"/>
    <n v="56.065989847715734"/>
    <x v="1"/>
    <x v="6"/>
    <x v="3620"/>
    <x v="3606"/>
  </r>
  <r>
    <n v="3621"/>
    <s v="EverScape"/>
    <s v="Bare Theatre and Sonorous Road collaborate on the NC debut of  Allan Maule's gamer fantasy play that was extended in New York."/>
    <x v="9"/>
    <x v="2384"/>
    <x v="0"/>
    <s v="US"/>
    <s v="USD"/>
    <n v="1475269200"/>
    <n v="1473200844"/>
    <b v="0"/>
    <n v="70"/>
    <b v="1"/>
    <x v="6"/>
    <n v="109.73333333333332"/>
    <n v="47.028571428571432"/>
    <x v="1"/>
    <x v="6"/>
    <x v="3621"/>
    <x v="3607"/>
  </r>
  <r>
    <n v="3622"/>
    <s v="Shakespeare's Pericles, Prince of Tyre"/>
    <s v="5 actors. 39 characters. 1 epic adventure. Presented by the Cradle Theatre Company."/>
    <x v="28"/>
    <x v="2385"/>
    <x v="0"/>
    <s v="US"/>
    <s v="USD"/>
    <n v="1411874580"/>
    <n v="1409030371"/>
    <b v="0"/>
    <n v="21"/>
    <b v="1"/>
    <x v="6"/>
    <n v="100.099"/>
    <n v="47.666190476190479"/>
    <x v="1"/>
    <x v="6"/>
    <x v="3622"/>
    <x v="3608"/>
  </r>
  <r>
    <n v="3623"/>
    <s v="Since I've Been Here"/>
    <s v="An original play exploring the complications of romantic relationships in all forms."/>
    <x v="30"/>
    <x v="142"/>
    <x v="0"/>
    <s v="US"/>
    <s v="USD"/>
    <n v="1406358000"/>
    <n v="1404841270"/>
    <b v="0"/>
    <n v="34"/>
    <b v="1"/>
    <x v="6"/>
    <n v="120"/>
    <n v="88.235294117647058"/>
    <x v="1"/>
    <x v="6"/>
    <x v="3623"/>
    <x v="3609"/>
  </r>
  <r>
    <n v="3624"/>
    <s v="&quot;The Next Event&quot;"/>
    <s v="â€œThe Event of a Lifetimeâ€¦â€_x000a__x000a_After the books stopped selling, and family disappears..the next event is closer than expected for him."/>
    <x v="9"/>
    <x v="2386"/>
    <x v="0"/>
    <s v="US"/>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x v="9"/>
    <x v="2329"/>
    <x v="0"/>
    <s v="GB"/>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x v="23"/>
    <x v="2387"/>
    <x v="0"/>
    <s v="GB"/>
    <s v="GBP"/>
    <n v="1408204857"/>
    <n v="1406390457"/>
    <b v="0"/>
    <n v="48"/>
    <b v="1"/>
    <x v="6"/>
    <n v="101.82500000000002"/>
    <n v="84.854166666666671"/>
    <x v="1"/>
    <x v="6"/>
    <x v="3626"/>
    <x v="3612"/>
  </r>
  <r>
    <n v="3627"/>
    <s v="One Shot Theatre Company"/>
    <s v="One Shot Theatre Company is an organization that promotes youth theatre for social change, putting on shows that open a social dialogue"/>
    <x v="13"/>
    <x v="41"/>
    <x v="0"/>
    <s v="US"/>
    <s v="USD"/>
    <n v="1463803140"/>
    <n v="1459446487"/>
    <b v="0"/>
    <n v="29"/>
    <b v="1"/>
    <x v="6"/>
    <n v="100"/>
    <n v="68.965517241379317"/>
    <x v="1"/>
    <x v="6"/>
    <x v="3627"/>
    <x v="3613"/>
  </r>
  <r>
    <n v="3628"/>
    <s v="Blast From the Past"/>
    <s v="I am asking for public funding to help put together a musical tribute titled &quot;Blast From The Past&quot; reenacting famous HipHop, RnB acts."/>
    <x v="57"/>
    <x v="117"/>
    <x v="2"/>
    <s v="US"/>
    <s v="USD"/>
    <n v="1450040396"/>
    <n v="1444852796"/>
    <b v="0"/>
    <n v="0"/>
    <b v="0"/>
    <x v="40"/>
    <n v="0"/>
    <e v="#DIV/0!"/>
    <x v="1"/>
    <x v="40"/>
    <x v="3628"/>
    <x v="3614"/>
  </r>
  <r>
    <n v="3629"/>
    <s v="Capricorn Horn- Entertainment for the World's Finest Gents"/>
    <s v="Introducing a high class environmentally friendly, vegan, adult cabaret theater in Chicago with unique on, and off stage entertainment."/>
    <x v="80"/>
    <x v="369"/>
    <x v="2"/>
    <s v="US"/>
    <s v="USD"/>
    <n v="1462467600"/>
    <n v="1457403364"/>
    <b v="0"/>
    <n v="2"/>
    <b v="0"/>
    <x v="40"/>
    <n v="1.9999999999999998E-4"/>
    <n v="1"/>
    <x v="1"/>
    <x v="40"/>
    <x v="3629"/>
    <x v="3615"/>
  </r>
  <r>
    <n v="3630"/>
    <s v="Jeremy Kyle- The Opera"/>
    <s v="The Jeremy Kyle Show offers so much subject matter to create an opera with.  Along with his brilliant put downs it could be excellent!"/>
    <x v="9"/>
    <x v="116"/>
    <x v="2"/>
    <s v="GB"/>
    <s v="GBP"/>
    <n v="1417295990"/>
    <n v="1414700390"/>
    <b v="0"/>
    <n v="1"/>
    <b v="0"/>
    <x v="40"/>
    <n v="3.3333333333333333E-2"/>
    <n v="1"/>
    <x v="1"/>
    <x v="40"/>
    <x v="3630"/>
    <x v="3616"/>
  </r>
  <r>
    <n v="3631"/>
    <s v="Evo: An Original Rock Opera"/>
    <s v="A revival of Shadowbox Live's Off-Broadway Rock Opera to uncompromisingly explore the darker urges of humankind. But we need your help!"/>
    <x v="418"/>
    <x v="2388"/>
    <x v="2"/>
    <s v="US"/>
    <s v="USD"/>
    <n v="1411444740"/>
    <n v="1409335497"/>
    <b v="0"/>
    <n v="59"/>
    <b v="0"/>
    <x v="40"/>
    <n v="51.023391812865491"/>
    <n v="147.88135593220338"/>
    <x v="1"/>
    <x v="40"/>
    <x v="3631"/>
    <x v="3617"/>
  </r>
  <r>
    <n v="3632"/>
    <s v="Some Enchanted Evening UK TOUR"/>
    <s v="A professional musical revue. First performed in 2013 as a short tour, to be embarking on a full length tour across the UK in 2015!"/>
    <x v="2"/>
    <x v="173"/>
    <x v="2"/>
    <s v="GB"/>
    <s v="GBP"/>
    <n v="1416781749"/>
    <n v="1415053749"/>
    <b v="0"/>
    <n v="1"/>
    <b v="0"/>
    <x v="40"/>
    <n v="20"/>
    <n v="100"/>
    <x v="1"/>
    <x v="40"/>
    <x v="3632"/>
    <x v="3618"/>
  </r>
  <r>
    <n v="3633"/>
    <s v="SMOKEY AND THE BANDIT: THE MUSICAL"/>
    <s v="SMOKEY AND THE BANDIT: THE MUSICAL_x000a_The classic film, characters and music you love, on stage, LIVE!"/>
    <x v="10"/>
    <x v="2389"/>
    <x v="2"/>
    <s v="US"/>
    <s v="USD"/>
    <n v="1479517200"/>
    <n v="1475765867"/>
    <b v="0"/>
    <n v="31"/>
    <b v="0"/>
    <x v="40"/>
    <n v="35.24"/>
    <n v="56.838709677419352"/>
    <x v="1"/>
    <x v="40"/>
    <x v="3633"/>
    <x v="3619"/>
  </r>
  <r>
    <n v="3634"/>
    <s v="Alice - A New Musical"/>
    <s v="Alice is an original musical for all ages with a unique new story based on Alice's Adventures in Wonderland, premiering in summer 2017."/>
    <x v="96"/>
    <x v="2390"/>
    <x v="2"/>
    <s v="CA"/>
    <s v="CAD"/>
    <n v="1484366340"/>
    <n v="1480219174"/>
    <b v="0"/>
    <n v="18"/>
    <b v="0"/>
    <x v="40"/>
    <n v="4.246666666666667"/>
    <n v="176.94444444444446"/>
    <x v="1"/>
    <x v="40"/>
    <x v="3634"/>
    <x v="3620"/>
  </r>
  <r>
    <n v="3635"/>
    <s v="Mary's Son"/>
    <s v="Mary's Son is a pop opera about Jesus and the hope he brings to all people."/>
    <x v="8"/>
    <x v="2391"/>
    <x v="2"/>
    <s v="US"/>
    <s v="USD"/>
    <n v="1461186676"/>
    <n v="1458594676"/>
    <b v="0"/>
    <n v="10"/>
    <b v="0"/>
    <x v="40"/>
    <n v="36.457142857142856"/>
    <n v="127.6"/>
    <x v="1"/>
    <x v="40"/>
    <x v="3635"/>
    <x v="3621"/>
  </r>
  <r>
    <n v="3636"/>
    <s v="The Brother's of B-Block"/>
    <s v="The Brotherâ€™s of B-block is a musical play. A new take on &quot;OZ&quot; _x000a_The Wizard of OZ meets HBO's OZ."/>
    <x v="60"/>
    <x v="117"/>
    <x v="2"/>
    <s v="US"/>
    <s v="USD"/>
    <n v="1442248829"/>
    <n v="1439224829"/>
    <b v="0"/>
    <n v="0"/>
    <b v="0"/>
    <x v="40"/>
    <n v="0"/>
    <e v="#DIV/0!"/>
    <x v="1"/>
    <x v="40"/>
    <x v="3636"/>
    <x v="3622"/>
  </r>
  <r>
    <n v="3637"/>
    <s v="The Ballad of Downtown Jake"/>
    <s v="THE BALLAD OF DOWNTOWN JAKE is a newly created contemporary music drama that is schedule to premiere in Phoenix, AZ in March 2015."/>
    <x v="9"/>
    <x v="1796"/>
    <x v="2"/>
    <s v="US"/>
    <s v="USD"/>
    <n v="1420130935"/>
    <n v="1417538935"/>
    <b v="0"/>
    <n v="14"/>
    <b v="0"/>
    <x v="40"/>
    <n v="30.866666666666664"/>
    <n v="66.142857142857139"/>
    <x v="1"/>
    <x v="40"/>
    <x v="3637"/>
    <x v="3623"/>
  </r>
  <r>
    <n v="3638"/>
    <s v="Project Hedwig and the Angry Inch"/>
    <s v="A rock and roll journey that explores love, loss, redemption, duality and ascension."/>
    <x v="126"/>
    <x v="1168"/>
    <x v="2"/>
    <s v="CA"/>
    <s v="CAD"/>
    <n v="1429456132"/>
    <n v="1424275732"/>
    <b v="0"/>
    <n v="2"/>
    <b v="0"/>
    <x v="40"/>
    <n v="6.5454545454545459"/>
    <n v="108"/>
    <x v="1"/>
    <x v="40"/>
    <x v="3638"/>
    <x v="3624"/>
  </r>
  <r>
    <n v="3639"/>
    <s v="POE!"/>
    <s v="POE is a tragicomic musical about the life and works of Edgar Poe, with Death as his therapist helping him find peace in the beyond."/>
    <x v="31"/>
    <x v="116"/>
    <x v="2"/>
    <s v="US"/>
    <s v="USD"/>
    <n v="1475853060"/>
    <n v="1470672906"/>
    <b v="0"/>
    <n v="1"/>
    <b v="0"/>
    <x v="40"/>
    <n v="4.0000000000000001E-3"/>
    <n v="1"/>
    <x v="1"/>
    <x v="40"/>
    <x v="3639"/>
    <x v="3625"/>
  </r>
  <r>
    <n v="3640"/>
    <s v="Spring Awakening Presented by Catoctin Mountain Players"/>
    <s v="Help us bring the SPRING AWAKENING to Frederick, MD! _x000a__x000a_We're producing a project for young adults and could use your help."/>
    <x v="28"/>
    <x v="434"/>
    <x v="2"/>
    <s v="US"/>
    <s v="USD"/>
    <n v="1431283530"/>
    <n v="1428691530"/>
    <b v="0"/>
    <n v="3"/>
    <b v="0"/>
    <x v="40"/>
    <n v="5.5"/>
    <n v="18.333333333333332"/>
    <x v="1"/>
    <x v="40"/>
    <x v="3640"/>
    <x v="3626"/>
  </r>
  <r>
    <n v="3641"/>
    <s v="THE PRYOR EMPIRE: A RICHARD PRYOR TRIBUTE"/>
    <s v="See Pryor from his teenage years to his last breath featuring his past wives, closest friends. &amp; his fan favorite character Mudbone."/>
    <x v="9"/>
    <x v="117"/>
    <x v="2"/>
    <s v="US"/>
    <s v="USD"/>
    <n v="1412485200"/>
    <n v="1410966179"/>
    <b v="0"/>
    <n v="0"/>
    <b v="0"/>
    <x v="40"/>
    <n v="0"/>
    <e v="#DIV/0!"/>
    <x v="1"/>
    <x v="40"/>
    <x v="3641"/>
    <x v="3627"/>
  </r>
  <r>
    <n v="3642"/>
    <s v="My own musical"/>
    <s v="All the world's a stage..._x000a_It is my biggest dream to perform my own, selfcreated musical with lots of kids as big as I am able to."/>
    <x v="176"/>
    <x v="493"/>
    <x v="2"/>
    <s v="DE"/>
    <s v="EUR"/>
    <n v="1448902800"/>
    <n v="1445369727"/>
    <b v="0"/>
    <n v="2"/>
    <b v="0"/>
    <x v="40"/>
    <n v="2.1428571428571428"/>
    <n v="7.5"/>
    <x v="1"/>
    <x v="40"/>
    <x v="3642"/>
    <x v="3628"/>
  </r>
  <r>
    <n v="3643"/>
    <s v="Puberty: The Musical"/>
    <s v="It feels like the first time. Like the very first time everyone's coming-of-age comes to the stage. Think 'Wicked', with bad acne."/>
    <x v="31"/>
    <x v="117"/>
    <x v="2"/>
    <s v="US"/>
    <s v="USD"/>
    <n v="1447734439"/>
    <n v="1444274839"/>
    <b v="0"/>
    <n v="0"/>
    <b v="0"/>
    <x v="40"/>
    <n v="0"/>
    <e v="#DIV/0!"/>
    <x v="1"/>
    <x v="40"/>
    <x v="3643"/>
    <x v="3629"/>
  </r>
  <r>
    <n v="3644"/>
    <s v="SHS presents Rodgers and Hammerstein's Cinderella"/>
    <s v="We are the Saugerties High School drama club. Please help us create our musical to keep theater alive!"/>
    <x v="10"/>
    <x v="378"/>
    <x v="2"/>
    <s v="US"/>
    <s v="USD"/>
    <n v="1457413140"/>
    <n v="1454996887"/>
    <b v="0"/>
    <n v="12"/>
    <b v="0"/>
    <x v="40"/>
    <n v="16.420000000000002"/>
    <n v="68.416666666666671"/>
    <x v="1"/>
    <x v="40"/>
    <x v="3644"/>
    <x v="3630"/>
  </r>
  <r>
    <n v="3645"/>
    <s v="If the Shoe Fits"/>
    <s v="This new musical comedy empowers women and girls of all ages to be themselves in their shoes, whatever shoes they choose."/>
    <x v="28"/>
    <x v="116"/>
    <x v="2"/>
    <s v="CA"/>
    <s v="CAD"/>
    <n v="1479773838"/>
    <n v="1477178238"/>
    <b v="0"/>
    <n v="1"/>
    <b v="0"/>
    <x v="40"/>
    <n v="0.1"/>
    <n v="1"/>
    <x v="1"/>
    <x v="40"/>
    <x v="3645"/>
    <x v="3631"/>
  </r>
  <r>
    <n v="3646"/>
    <s v="Our Sacred Honor"/>
    <s v="Develop demo materials for new, true story of teen Revolutionary War heroes - for hybrid film/live stage musical"/>
    <x v="3"/>
    <x v="517"/>
    <x v="2"/>
    <s v="US"/>
    <s v="USD"/>
    <n v="1434497400"/>
    <n v="1431770802"/>
    <b v="0"/>
    <n v="8"/>
    <b v="0"/>
    <x v="40"/>
    <n v="4.8099999999999996"/>
    <n v="60.125"/>
    <x v="1"/>
    <x v="40"/>
    <x v="3646"/>
    <x v="3632"/>
  </r>
  <r>
    <n v="3647"/>
    <s v="Zachariah Sheldon: A musical to chill your blood"/>
    <s v="Zachariah Sheldon is a brilliant, darkly twisted brand new musical with music from Mark Newton and script by Anthony Wilkes"/>
    <x v="2"/>
    <x v="134"/>
    <x v="2"/>
    <s v="GB"/>
    <s v="GBP"/>
    <n v="1475258327"/>
    <n v="1471370327"/>
    <b v="0"/>
    <n v="2"/>
    <b v="0"/>
    <x v="40"/>
    <n v="6"/>
    <n v="15"/>
    <x v="1"/>
    <x v="40"/>
    <x v="3647"/>
    <x v="3633"/>
  </r>
  <r>
    <n v="3648"/>
    <s v="Moth Theater Lives"/>
    <s v="Help Moth Live! Support Moth and its artist collective to achieve its 2014/15 season."/>
    <x v="79"/>
    <x v="2392"/>
    <x v="0"/>
    <s v="US"/>
    <s v="USD"/>
    <n v="1412492445"/>
    <n v="1409900445"/>
    <b v="0"/>
    <n v="73"/>
    <b v="1"/>
    <x v="6"/>
    <n v="100.38249999999999"/>
    <n v="550.04109589041093"/>
    <x v="1"/>
    <x v="6"/>
    <x v="3648"/>
    <x v="3634"/>
  </r>
  <r>
    <n v="3649"/>
    <s v="Honest Aesop's Fables - Tall tales for short people"/>
    <s v="Monies raised will help offset production costs of  transportation of set and actors, theatre rental and advertising costs."/>
    <x v="47"/>
    <x v="1911"/>
    <x v="0"/>
    <s v="CA"/>
    <s v="CAD"/>
    <n v="1402938394"/>
    <n v="1400691994"/>
    <b v="0"/>
    <n v="8"/>
    <b v="1"/>
    <x v="6"/>
    <n v="104"/>
    <n v="97.5"/>
    <x v="1"/>
    <x v="6"/>
    <x v="3649"/>
    <x v="3635"/>
  </r>
  <r>
    <n v="3650"/>
    <s v="Weald at The Finborough Theatre"/>
    <s v="A terse and delicate dissection of male emotions from a rural perspective: fathers and sons, legacy and heritage, molasses and mud."/>
    <x v="2"/>
    <x v="83"/>
    <x v="0"/>
    <s v="GB"/>
    <s v="GBP"/>
    <n v="1454412584"/>
    <n v="1452598184"/>
    <b v="0"/>
    <n v="17"/>
    <b v="1"/>
    <x v="6"/>
    <n v="100"/>
    <n v="29.411764705882351"/>
    <x v="1"/>
    <x v="6"/>
    <x v="3650"/>
    <x v="3636"/>
  </r>
  <r>
    <n v="3651"/>
    <s v="Staged Reading of &quot;The Rise and Fall of Little Voice&quot;"/>
    <s v="A Chicago staged reading of Jim Cartwright's 1992 play-with-music, &quot;The Rise and Fall of Little Voice.&quot;"/>
    <x v="2"/>
    <x v="624"/>
    <x v="0"/>
    <s v="US"/>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x v="43"/>
    <x v="2393"/>
    <x v="0"/>
    <s v="CA"/>
    <s v="CAD"/>
    <n v="1472097540"/>
    <n v="1471188502"/>
    <b v="0"/>
    <n v="17"/>
    <b v="1"/>
    <x v="6"/>
    <n v="250.66666666666669"/>
    <n v="44.235294117647058"/>
    <x v="1"/>
    <x v="6"/>
    <x v="3652"/>
    <x v="3638"/>
  </r>
  <r>
    <n v="3653"/>
    <s v="ALLIE"/>
    <s v="ALLIE is a new dark comedy play which will premiere at the Edinburgh Festival Fringe 2015. Written and produced by Ruaraidh Murray."/>
    <x v="13"/>
    <x v="1118"/>
    <x v="0"/>
    <s v="GB"/>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x v="15"/>
    <x v="2394"/>
    <x v="0"/>
    <s v="GB"/>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x v="10"/>
    <x v="2395"/>
    <x v="0"/>
    <s v="US"/>
    <s v="USD"/>
    <n v="1437202740"/>
    <n v="1434654998"/>
    <b v="0"/>
    <n v="79"/>
    <b v="1"/>
    <x v="6"/>
    <n v="116.26"/>
    <n v="73.582278481012665"/>
    <x v="1"/>
    <x v="6"/>
    <x v="3655"/>
    <x v="3641"/>
  </r>
  <r>
    <n v="3656"/>
    <s v="AG Theater RÃ¤mibÃ¼hl Projekt 2017"/>
    <s v="Auch dieses Jahr soll wieder unter der Leitung von Christian Seiler &amp; Bruno Catalano ein Projekt der AG Theater stattfinden."/>
    <x v="10"/>
    <x v="2396"/>
    <x v="0"/>
    <s v="CH"/>
    <s v="CHF"/>
    <n v="1485989940"/>
    <n v="1483393836"/>
    <b v="0"/>
    <n v="46"/>
    <b v="1"/>
    <x v="6"/>
    <n v="105.82000000000001"/>
    <n v="115.02173913043478"/>
    <x v="1"/>
    <x v="6"/>
    <x v="3656"/>
    <x v="3642"/>
  </r>
  <r>
    <n v="3657"/>
    <s v="Teaterforestilling: Shakespeare patchwork"/>
    <s v="Vi mindes 400-Ã¥ret for Shakespeares dÃ¸d ved at producere en forestilling, som indeholder alt det, som vi kender Shakespeare for."/>
    <x v="13"/>
    <x v="2397"/>
    <x v="0"/>
    <s v="DK"/>
    <s v="DKK"/>
    <n v="1464817320"/>
    <n v="1462806419"/>
    <b v="0"/>
    <n v="20"/>
    <b v="1"/>
    <x v="6"/>
    <n v="110.75"/>
    <n v="110.75"/>
    <x v="1"/>
    <x v="6"/>
    <x v="3657"/>
    <x v="3643"/>
  </r>
  <r>
    <n v="3658"/>
    <s v="Mr. Marmalade"/>
    <s v="Life is hard when your own imaginary friend can't make time for you."/>
    <x v="15"/>
    <x v="17"/>
    <x v="0"/>
    <s v="US"/>
    <s v="USD"/>
    <n v="1404273540"/>
    <n v="1400272580"/>
    <b v="0"/>
    <n v="20"/>
    <b v="1"/>
    <x v="6"/>
    <n v="100.66666666666666"/>
    <n v="75.5"/>
    <x v="1"/>
    <x v="6"/>
    <x v="3658"/>
    <x v="3644"/>
  </r>
  <r>
    <n v="3659"/>
    <s v="Reality of Love Remix (Love in Disguise)"/>
    <s v="We want you to analyze while we dramatize if people who romanticize can recognize true love in a disguise."/>
    <x v="9"/>
    <x v="2398"/>
    <x v="0"/>
    <s v="US"/>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x v="49"/>
    <x v="156"/>
    <x v="0"/>
    <s v="GB"/>
    <s v="GBP"/>
    <n v="1419368925"/>
    <n v="1417208925"/>
    <b v="0"/>
    <n v="22"/>
    <b v="1"/>
    <x v="6"/>
    <n v="100"/>
    <n v="11.363636363636363"/>
    <x v="1"/>
    <x v="6"/>
    <x v="3660"/>
    <x v="3646"/>
  </r>
  <r>
    <n v="3661"/>
    <s v="AENY's Production of An Invisible Piece of this World"/>
    <s v="AENY-Spanish Artists in NY brings Juan Diego Botto's &quot;brilliant script&quot; (El PaÃ­s) for &quot;An Invisible Piece of this World&quot; to the stage."/>
    <x v="9"/>
    <x v="2399"/>
    <x v="0"/>
    <s v="US"/>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x v="6"/>
    <x v="2400"/>
    <x v="0"/>
    <s v="CA"/>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x v="419"/>
    <x v="731"/>
    <x v="0"/>
    <s v="GB"/>
    <s v="GBP"/>
    <n v="1482321030"/>
    <n v="1477133430"/>
    <b v="0"/>
    <n v="9"/>
    <b v="1"/>
    <x v="6"/>
    <n v="104"/>
    <n v="26"/>
    <x v="1"/>
    <x v="6"/>
    <x v="3663"/>
    <x v="3649"/>
  </r>
  <r>
    <n v="3664"/>
    <s v="Cubs: an Original Work"/>
    <s v="An Original Short Play: two young women search for answers about sexuality, the history they are taught, and their animal instincts."/>
    <x v="134"/>
    <x v="983"/>
    <x v="0"/>
    <s v="US"/>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x v="420"/>
    <x v="2401"/>
    <x v="0"/>
    <s v="FR"/>
    <s v="EUR"/>
    <n v="1446062040"/>
    <n v="1445109822"/>
    <b v="0"/>
    <n v="14"/>
    <b v="1"/>
    <x v="6"/>
    <n v="115.16129032258064"/>
    <n v="51"/>
    <x v="1"/>
    <x v="6"/>
    <x v="3665"/>
    <x v="3651"/>
  </r>
  <r>
    <n v="3666"/>
    <s v="Israel LÃ³pez @ Ojai Playwrights Conference"/>
    <s v="Artistic Internship @ Ojai Playwrights Conference"/>
    <x v="38"/>
    <x v="647"/>
    <x v="0"/>
    <s v="US"/>
    <s v="USD"/>
    <n v="1406185200"/>
    <n v="1404337382"/>
    <b v="0"/>
    <n v="38"/>
    <b v="1"/>
    <x v="6"/>
    <n v="100"/>
    <n v="31.578947368421051"/>
    <x v="1"/>
    <x v="6"/>
    <x v="3666"/>
    <x v="3652"/>
  </r>
  <r>
    <n v="3667"/>
    <s v="The Stolen Inches, Edinburgh 2015"/>
    <s v="A short man takes his tall family to court for stealing his height. Help Small Things Theatre take this big story to EdFringe 2015!"/>
    <x v="9"/>
    <x v="2402"/>
    <x v="0"/>
    <s v="GB"/>
    <s v="GBP"/>
    <n v="1437261419"/>
    <n v="1434669419"/>
    <b v="0"/>
    <n v="58"/>
    <b v="1"/>
    <x v="6"/>
    <n v="103.17033333333335"/>
    <n v="53.363965517241382"/>
    <x v="1"/>
    <x v="6"/>
    <x v="3667"/>
    <x v="3653"/>
  </r>
  <r>
    <n v="3668"/>
    <s v="Lemming Theatrical's Smell of the Kill"/>
    <s v="A stunning production of Michele Lowe's biting play, The Smell of the Kill.  Brought to you by Michael Sheeks and his friends &amp; heroes."/>
    <x v="28"/>
    <x v="831"/>
    <x v="0"/>
    <s v="US"/>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x v="28"/>
    <x v="2403"/>
    <x v="0"/>
    <s v="GB"/>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x v="421"/>
    <x v="854"/>
    <x v="0"/>
    <s v="GB"/>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x v="8"/>
    <x v="2404"/>
    <x v="0"/>
    <s v="US"/>
    <s v="USD"/>
    <n v="1405915140"/>
    <n v="1404140667"/>
    <b v="0"/>
    <n v="40"/>
    <b v="1"/>
    <x v="6"/>
    <n v="100.85714285714286"/>
    <n v="88.25"/>
    <x v="1"/>
    <x v="6"/>
    <x v="3671"/>
    <x v="3657"/>
  </r>
  <r>
    <n v="3672"/>
    <s v="The Bombing of the Grand Hotel. A compelling new play"/>
    <s v="1984. An IRA bomb explodes at the Grand Hotel. Years on, the bomber and a victim's daughter meet. The meeting changes both their lives."/>
    <x v="9"/>
    <x v="2405"/>
    <x v="0"/>
    <s v="GB"/>
    <s v="GBP"/>
    <n v="1411771384"/>
    <n v="1409179384"/>
    <b v="0"/>
    <n v="57"/>
    <b v="1"/>
    <x v="6"/>
    <n v="101.53333333333335"/>
    <n v="53.438596491228068"/>
    <x v="1"/>
    <x v="6"/>
    <x v="3672"/>
    <x v="3658"/>
  </r>
  <r>
    <n v="3673"/>
    <s v="CHILD Z"/>
    <s v="Zoe is a teenage girl growing up in a deeply disturbing society. If those paid to protect her aren't listening, then who is?"/>
    <x v="23"/>
    <x v="2406"/>
    <x v="0"/>
    <s v="GB"/>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x v="37"/>
    <x v="605"/>
    <x v="0"/>
    <s v="DE"/>
    <s v="EUR"/>
    <n v="1472936229"/>
    <n v="1467752229"/>
    <b v="0"/>
    <n v="31"/>
    <b v="1"/>
    <x v="6"/>
    <n v="100"/>
    <n v="145.16129032258064"/>
    <x v="1"/>
    <x v="6"/>
    <x v="3674"/>
    <x v="3660"/>
  </r>
  <r>
    <n v="3675"/>
    <s v="Memoir of a Forgotten Past"/>
    <s v="3 decades, 3 generations, 3 friends, one house. Real Eyes Theatre explore how our lives are influenced by the decades we grow up in."/>
    <x v="45"/>
    <x v="119"/>
    <x v="0"/>
    <s v="GB"/>
    <s v="GBP"/>
    <n v="1463353200"/>
    <n v="1462285182"/>
    <b v="0"/>
    <n v="3"/>
    <b v="1"/>
    <x v="6"/>
    <n v="140"/>
    <n v="23.333333333333332"/>
    <x v="1"/>
    <x v="6"/>
    <x v="3675"/>
    <x v="3661"/>
  </r>
  <r>
    <n v="3676"/>
    <s v="The Black and White Theatre Company Inc."/>
    <s v="The Black and White Theatre Company Inc. is a small company who loves to perform and entertain, but needs your support to succeed!"/>
    <x v="134"/>
    <x v="1249"/>
    <x v="0"/>
    <s v="US"/>
    <s v="USD"/>
    <n v="1410550484"/>
    <n v="1408995284"/>
    <b v="0"/>
    <n v="16"/>
    <b v="1"/>
    <x v="6"/>
    <n v="128.75"/>
    <n v="64.375"/>
    <x v="1"/>
    <x v="6"/>
    <x v="3676"/>
    <x v="3662"/>
  </r>
  <r>
    <n v="3677"/>
    <s v="Goldfish Memory Productions"/>
    <s v="Goldfish Memory Productions seeks at least $12,000 to begin their first 3 professional projects."/>
    <x v="14"/>
    <x v="2407"/>
    <x v="0"/>
    <s v="US"/>
    <s v="USD"/>
    <n v="1404359940"/>
    <n v="1402580818"/>
    <b v="0"/>
    <n v="199"/>
    <b v="1"/>
    <x v="6"/>
    <n v="102.90416666666667"/>
    <n v="62.052763819095475"/>
    <x v="1"/>
    <x v="6"/>
    <x v="3677"/>
    <x v="3663"/>
  </r>
  <r>
    <n v="3678"/>
    <s v="Some big Some bang"/>
    <s v="The Ugly Collective takes Some big Some bang to the Underbelly Venues at the Edinburgh Fringe!"/>
    <x v="13"/>
    <x v="420"/>
    <x v="0"/>
    <s v="GB"/>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x v="13"/>
    <x v="2408"/>
    <x v="0"/>
    <s v="US"/>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x v="9"/>
    <x v="2409"/>
    <x v="0"/>
    <s v="US"/>
    <s v="USD"/>
    <n v="1475664834"/>
    <n v="1473850434"/>
    <b v="0"/>
    <n v="34"/>
    <b v="1"/>
    <x v="6"/>
    <n v="112.76666666666667"/>
    <n v="99.5"/>
    <x v="1"/>
    <x v="6"/>
    <x v="3680"/>
    <x v="3666"/>
  </r>
  <r>
    <n v="3681"/>
    <s v="&quot;So Amazing&quot; produced at the Kraine Theater NYC"/>
    <s v="HBOâ€™s Going Clear meets Netflixâ€™s Unbreakable Kimmy Schmidt in this one-woman comedy that takes you into and out of a destructive cult."/>
    <x v="28"/>
    <x v="2410"/>
    <x v="0"/>
    <s v="US"/>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x v="9"/>
    <x v="2411"/>
    <x v="0"/>
    <s v="US"/>
    <s v="USD"/>
    <n v="1402901940"/>
    <n v="1399998418"/>
    <b v="0"/>
    <n v="67"/>
    <b v="1"/>
    <x v="6"/>
    <n v="139.19999999999999"/>
    <n v="62.328358208955223"/>
    <x v="1"/>
    <x v="6"/>
    <x v="3682"/>
    <x v="3668"/>
  </r>
  <r>
    <n v="3683"/>
    <s v="A Krumpus Story - World Premiere"/>
    <s v="A Krumpus Story is a dark holiday comedy for anyone who wants a little more spice in their holiday fare."/>
    <x v="8"/>
    <x v="2412"/>
    <x v="0"/>
    <s v="US"/>
    <s v="USD"/>
    <n v="1476931696"/>
    <n v="1474339696"/>
    <b v="0"/>
    <n v="66"/>
    <b v="1"/>
    <x v="6"/>
    <n v="110.85714285714286"/>
    <n v="58.787878787878789"/>
    <x v="1"/>
    <x v="6"/>
    <x v="3683"/>
    <x v="3669"/>
  </r>
  <r>
    <n v="3684"/>
    <s v="Cassiopeia"/>
    <s v="Thespis Theater Festival presents Cassiopeia: A romantic tale of a bride finding her way to her unknown groom before it is too late."/>
    <x v="47"/>
    <x v="2413"/>
    <x v="0"/>
    <s v="US"/>
    <s v="USD"/>
    <n v="1441167586"/>
    <n v="1438575586"/>
    <b v="0"/>
    <n v="23"/>
    <b v="1"/>
    <x v="6"/>
    <n v="139.06666666666666"/>
    <n v="45.347826086956523"/>
    <x v="1"/>
    <x v="6"/>
    <x v="3684"/>
    <x v="3670"/>
  </r>
  <r>
    <n v="3685"/>
    <s v="Two Noble Kinsmen: Fire &amp; Shadows"/>
    <s v="Bare Theatre &amp; Cirque de Vol Studios are back for another outdoor adventure in the amphitheatre at Raleigh Little Theatre!"/>
    <x v="10"/>
    <x v="2414"/>
    <x v="0"/>
    <s v="US"/>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x v="18"/>
    <x v="2415"/>
    <x v="0"/>
    <s v="US"/>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x v="10"/>
    <x v="2416"/>
    <x v="0"/>
    <s v="US"/>
    <s v="USD"/>
    <n v="1403846055"/>
    <n v="1401254055"/>
    <b v="0"/>
    <n v="25"/>
    <b v="1"/>
    <x v="6"/>
    <n v="100.245"/>
    <n v="200.49"/>
    <x v="1"/>
    <x v="6"/>
    <x v="3687"/>
    <x v="3673"/>
  </r>
  <r>
    <n v="3688"/>
    <s v="The Tulip Tree 2014"/>
    <s v="The Tulip Tree is a project I have been passionate about for 5 years. It is an unforgettable story that has never been told."/>
    <x v="9"/>
    <x v="1980"/>
    <x v="0"/>
    <s v="GB"/>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x v="9"/>
    <x v="504"/>
    <x v="0"/>
    <s v="US"/>
    <s v="USD"/>
    <n v="1434925500"/>
    <n v="1432410639"/>
    <b v="0"/>
    <n v="62"/>
    <b v="1"/>
    <x v="6"/>
    <n v="118.33333333333333"/>
    <n v="57.258064516129032"/>
    <x v="1"/>
    <x v="6"/>
    <x v="3689"/>
    <x v="3675"/>
  </r>
  <r>
    <n v="3690"/>
    <s v="We Rise"/>
    <s v="A play honoring the lives and legacies of the activists and those remembered at the 1992 ACT UP Ashes Action at The White House"/>
    <x v="15"/>
    <x v="1122"/>
    <x v="0"/>
    <s v="US"/>
    <s v="USD"/>
    <n v="1417101683"/>
    <n v="1414506083"/>
    <b v="0"/>
    <n v="31"/>
    <b v="1"/>
    <x v="6"/>
    <n v="120"/>
    <n v="58.064516129032256"/>
    <x v="1"/>
    <x v="6"/>
    <x v="3690"/>
    <x v="3676"/>
  </r>
  <r>
    <n v="3691"/>
    <s v="Most Dangerous Man in America (WEB DuBois) by Amiri  Baraka"/>
    <s v="World Premiere of last play written by Amiri Baraka"/>
    <x v="79"/>
    <x v="2417"/>
    <x v="0"/>
    <s v="US"/>
    <s v="USD"/>
    <n v="1425272340"/>
    <n v="1421426929"/>
    <b v="0"/>
    <n v="274"/>
    <b v="1"/>
    <x v="6"/>
    <n v="127.96000000000001"/>
    <n v="186.80291970802921"/>
    <x v="1"/>
    <x v="6"/>
    <x v="3691"/>
    <x v="3677"/>
  </r>
  <r>
    <n v="3692"/>
    <s v="An Evening With Durang"/>
    <s v="Help us independently produce two great comedies by Christopher Durang."/>
    <x v="28"/>
    <x v="2343"/>
    <x v="0"/>
    <s v="US"/>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x v="422"/>
    <x v="357"/>
    <x v="0"/>
    <s v="GB"/>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x v="8"/>
    <x v="2418"/>
    <x v="0"/>
    <s v="US"/>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x v="23"/>
    <x v="2419"/>
    <x v="0"/>
    <s v="US"/>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x v="13"/>
    <x v="109"/>
    <x v="0"/>
    <s v="GB"/>
    <s v="GBP"/>
    <n v="1423838916"/>
    <n v="1418654916"/>
    <b v="0"/>
    <n v="78"/>
    <b v="1"/>
    <x v="6"/>
    <n v="155"/>
    <n v="39.743589743589745"/>
    <x v="1"/>
    <x v="6"/>
    <x v="3696"/>
    <x v="3682"/>
  </r>
  <r>
    <n v="3697"/>
    <s v="Sid the tour 2016"/>
    <s v="With your support this one-man show will tour various theatres in the UK - it's a story of hero worship and love beyond the grave."/>
    <x v="13"/>
    <x v="2420"/>
    <x v="0"/>
    <s v="GB"/>
    <s v="GBP"/>
    <n v="1462878648"/>
    <n v="1461064248"/>
    <b v="0"/>
    <n v="30"/>
    <b v="1"/>
    <x v="6"/>
    <n v="108"/>
    <n v="72"/>
    <x v="1"/>
    <x v="6"/>
    <x v="3697"/>
    <x v="3683"/>
  </r>
  <r>
    <n v="3698"/>
    <s v="CORIOLANUS | THE NORMAL HEART @ The Lab Theater"/>
    <s v="Two great political plays, separated in authorship by four hundred years but united in their urgency."/>
    <x v="10"/>
    <x v="2421"/>
    <x v="0"/>
    <s v="US"/>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x v="30"/>
    <x v="2381"/>
    <x v="0"/>
    <s v="US"/>
    <s v="USD"/>
    <n v="1413383216"/>
    <n v="1410791216"/>
    <b v="0"/>
    <n v="40"/>
    <b v="1"/>
    <x v="6"/>
    <n v="100.8"/>
    <n v="63"/>
    <x v="1"/>
    <x v="6"/>
    <x v="3699"/>
    <x v="3685"/>
  </r>
  <r>
    <n v="3700"/>
    <s v="Generations (Senior Project)"/>
    <s v="Help me produce the play I have written for my senior project!"/>
    <x v="2"/>
    <x v="2422"/>
    <x v="0"/>
    <s v="US"/>
    <s v="USD"/>
    <n v="1412092800"/>
    <n v="1409493800"/>
    <b v="0"/>
    <n v="18"/>
    <b v="1"/>
    <x v="6"/>
    <n v="121.2"/>
    <n v="33.666666666666664"/>
    <x v="1"/>
    <x v="6"/>
    <x v="3700"/>
    <x v="3686"/>
  </r>
  <r>
    <n v="3701"/>
    <s v="Dog Show"/>
    <s v="Part-silent film, part-thriller, Dog Show sees four actors play a community of dogs and their owners. One autumn, a killer strikes."/>
    <x v="15"/>
    <x v="2423"/>
    <x v="0"/>
    <s v="GB"/>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x v="9"/>
    <x v="1980"/>
    <x v="0"/>
    <s v="GB"/>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x v="405"/>
    <x v="2044"/>
    <x v="0"/>
    <s v="US"/>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x v="43"/>
    <x v="2424"/>
    <x v="0"/>
    <s v="GB"/>
    <s v="GBP"/>
    <n v="1464712394"/>
    <n v="1459528394"/>
    <b v="0"/>
    <n v="27"/>
    <b v="1"/>
    <x v="6"/>
    <n v="136.33666666666667"/>
    <n v="15.148518518518518"/>
    <x v="1"/>
    <x v="6"/>
    <x v="3704"/>
    <x v="3690"/>
  </r>
  <r>
    <n v="3705"/>
    <s v="Pennywinkle: A New Chicago Comedy"/>
    <s v="The play satirizes the Chicago improvisation scene exposing the rules of the craft and the eccentricities of its participants"/>
    <x v="423"/>
    <x v="2425"/>
    <x v="0"/>
    <s v="US"/>
    <s v="USD"/>
    <n v="1403546400"/>
    <n v="1401714114"/>
    <b v="0"/>
    <n v="35"/>
    <b v="1"/>
    <x v="6"/>
    <n v="103.46657233816768"/>
    <n v="83.571428571428569"/>
    <x v="1"/>
    <x v="6"/>
    <x v="3705"/>
    <x v="3691"/>
  </r>
  <r>
    <n v="3706"/>
    <s v="The Drama Factory presents : The Magic Flute"/>
    <s v="Our original dramatic adaption of this Mozart opera is staged to create visually stunning fun with live music."/>
    <x v="15"/>
    <x v="2426"/>
    <x v="0"/>
    <s v="US"/>
    <s v="USD"/>
    <n v="1410558949"/>
    <n v="1409262949"/>
    <b v="0"/>
    <n v="13"/>
    <b v="1"/>
    <x v="6"/>
    <n v="121.33333333333334"/>
    <n v="140"/>
    <x v="1"/>
    <x v="6"/>
    <x v="3706"/>
    <x v="3692"/>
  </r>
  <r>
    <n v="3707"/>
    <s v="A KC Fringe World Premiere: DESPERATE ACTS"/>
    <s v="Support this collection of new plays by Kansas City writers and the artists who are bringing it to life!"/>
    <x v="28"/>
    <x v="586"/>
    <x v="0"/>
    <s v="US"/>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x v="176"/>
    <x v="1740"/>
    <x v="0"/>
    <s v="US"/>
    <s v="USD"/>
    <n v="1404444286"/>
    <n v="1403234686"/>
    <b v="0"/>
    <n v="39"/>
    <b v="1"/>
    <x v="6"/>
    <n v="300"/>
    <n v="53.846153846153847"/>
    <x v="1"/>
    <x v="6"/>
    <x v="3708"/>
    <x v="3694"/>
  </r>
  <r>
    <n v="3709"/>
    <s v="The Ruby Darlings Show"/>
    <s v="The filthily talented Ruby and Darling, take you on a raunch-tastic musical discovery of life with a vagina. #sayno"/>
    <x v="28"/>
    <x v="2427"/>
    <x v="0"/>
    <s v="GB"/>
    <s v="GBP"/>
    <n v="1403715546"/>
    <n v="1401123546"/>
    <b v="0"/>
    <n v="35"/>
    <b v="1"/>
    <x v="6"/>
    <n v="108.25"/>
    <n v="30.928571428571427"/>
    <x v="1"/>
    <x v="6"/>
    <x v="3709"/>
    <x v="3695"/>
  </r>
  <r>
    <n v="3710"/>
    <s v="&quot;Loving Alanis&quot; Rocky Mountain Regional Premier"/>
    <s v="A comedy about, life, death, men, women, and the power of a good Kegel."/>
    <x v="46"/>
    <x v="2428"/>
    <x v="0"/>
    <s v="US"/>
    <s v="USD"/>
    <n v="1428068988"/>
    <n v="1425908988"/>
    <b v="0"/>
    <n v="27"/>
    <b v="1"/>
    <x v="6"/>
    <n v="141.15384615384616"/>
    <n v="67.962962962962962"/>
    <x v="1"/>
    <x v="6"/>
    <x v="3710"/>
    <x v="3696"/>
  </r>
  <r>
    <n v="3711"/>
    <s v="The Youth Shakespeare Project 2014"/>
    <s v="Two teachers and twenty kids bring one of Shakespeare's plays to life!"/>
    <x v="2"/>
    <x v="365"/>
    <x v="0"/>
    <s v="US"/>
    <s v="USD"/>
    <n v="1402848000"/>
    <n v="1400606573"/>
    <b v="0"/>
    <n v="21"/>
    <b v="1"/>
    <x v="6"/>
    <n v="113.99999999999999"/>
    <n v="27.142857142857142"/>
    <x v="1"/>
    <x v="6"/>
    <x v="3711"/>
    <x v="3174"/>
  </r>
  <r>
    <n v="3712"/>
    <s v="IT'S JUST MY LIFE"/>
    <s v="Married, Single, Divorced, Straight, Gay, Transgendered, Birth Mother, Adoptive Mother.... Everyone has a story.  These are ours."/>
    <x v="51"/>
    <x v="2429"/>
    <x v="0"/>
    <s v="US"/>
    <s v="USD"/>
    <n v="1433055540"/>
    <n v="1431230867"/>
    <b v="0"/>
    <n v="104"/>
    <b v="1"/>
    <x v="6"/>
    <n v="153.73333333333335"/>
    <n v="110.86538461538461"/>
    <x v="1"/>
    <x v="6"/>
    <x v="3712"/>
    <x v="3697"/>
  </r>
  <r>
    <n v="3713"/>
    <s v="Bring Matt Fotis's Nights on the Couch to NYC!"/>
    <s v="Matt Fotis's play, Nights on the Couch, was accepted to the 28th Annual Strawberry One Act Festival! Show your support!"/>
    <x v="13"/>
    <x v="1944"/>
    <x v="0"/>
    <s v="US"/>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x v="3"/>
    <x v="990"/>
    <x v="0"/>
    <s v="US"/>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x v="8"/>
    <x v="2430"/>
    <x v="0"/>
    <s v="GB"/>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x v="134"/>
    <x v="2431"/>
    <x v="0"/>
    <s v="US"/>
    <s v="USD"/>
    <n v="1453411109"/>
    <n v="1450819109"/>
    <b v="0"/>
    <n v="24"/>
    <b v="1"/>
    <x v="6"/>
    <n v="155.75"/>
    <n v="51.916666666666664"/>
    <x v="1"/>
    <x v="6"/>
    <x v="3716"/>
    <x v="3701"/>
  </r>
  <r>
    <n v="3717"/>
    <s v="Told Look Younger at Jermyn Street Theatre"/>
    <s v="A heart-warming comedy by award-winning writer about Love, Sex, Friendship of three old gay men in their 60s'!"/>
    <x v="23"/>
    <x v="2432"/>
    <x v="0"/>
    <s v="GB"/>
    <s v="GBP"/>
    <n v="1431204449"/>
    <n v="1428526049"/>
    <b v="0"/>
    <n v="13"/>
    <b v="1"/>
    <x v="6"/>
    <n v="100.75"/>
    <n v="310"/>
    <x v="1"/>
    <x v="6"/>
    <x v="3717"/>
    <x v="3702"/>
  </r>
  <r>
    <n v="3718"/>
    <s v="PUNK ROCK"/>
    <s v="William Carlisle has the world at his feet but its weight on his shoulders. He is intelligent, articulate and fucked."/>
    <x v="2"/>
    <x v="1890"/>
    <x v="0"/>
    <s v="GB"/>
    <s v="GBP"/>
    <n v="1425057075"/>
    <n v="1422465075"/>
    <b v="0"/>
    <n v="46"/>
    <b v="1"/>
    <x v="6"/>
    <n v="239.4"/>
    <n v="26.021739130434781"/>
    <x v="1"/>
    <x v="6"/>
    <x v="3718"/>
    <x v="3703"/>
  </r>
  <r>
    <n v="3719"/>
    <s v="Corium"/>
    <s v="A new piece of physical theatre about love, regret and longing."/>
    <x v="48"/>
    <x v="2433"/>
    <x v="0"/>
    <s v="GB"/>
    <s v="GBP"/>
    <n v="1434994266"/>
    <n v="1432402266"/>
    <b v="0"/>
    <n v="4"/>
    <b v="1"/>
    <x v="6"/>
    <n v="210"/>
    <n v="105"/>
    <x v="1"/>
    <x v="6"/>
    <x v="3719"/>
    <x v="3704"/>
  </r>
  <r>
    <n v="3720"/>
    <s v="Lakotas and the American Theatre"/>
    <s v="Breaking the American Indian stereotype in the American Theatre."/>
    <x v="126"/>
    <x v="2434"/>
    <x v="0"/>
    <s v="US"/>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x v="10"/>
    <x v="2435"/>
    <x v="0"/>
    <s v="US"/>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x v="15"/>
    <x v="2436"/>
    <x v="0"/>
    <s v="CA"/>
    <s v="CAD"/>
    <n v="1455231540"/>
    <n v="1452614847"/>
    <b v="0"/>
    <n v="35"/>
    <b v="1"/>
    <x v="6"/>
    <n v="111.20000000000002"/>
    <n v="47.657142857142858"/>
    <x v="1"/>
    <x v="6"/>
    <x v="3722"/>
    <x v="3707"/>
  </r>
  <r>
    <n v="3723"/>
    <s v="Beauty and the Beast"/>
    <s v="Saltmine Theatre Company present Beauty and the Beast:"/>
    <x v="37"/>
    <x v="2437"/>
    <x v="0"/>
    <s v="GB"/>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x v="270"/>
    <x v="2438"/>
    <x v="0"/>
    <s v="GB"/>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x v="43"/>
    <x v="1363"/>
    <x v="0"/>
    <s v="GB"/>
    <s v="GBP"/>
    <n v="1455831000"/>
    <n v="1454366467"/>
    <b v="0"/>
    <n v="15"/>
    <b v="1"/>
    <x v="6"/>
    <n v="127"/>
    <n v="25.4"/>
    <x v="1"/>
    <x v="6"/>
    <x v="3725"/>
    <x v="3710"/>
  </r>
  <r>
    <n v="3726"/>
    <s v="Howard's End 3.0"/>
    <s v="A week of rehearsal culminating in a staged reading of our three-actor adaptation of &quot;Howards End,&quot; for potential producers."/>
    <x v="16"/>
    <x v="2439"/>
    <x v="0"/>
    <s v="US"/>
    <s v="USD"/>
    <n v="1461963600"/>
    <n v="1459567371"/>
    <b v="0"/>
    <n v="46"/>
    <b v="1"/>
    <x v="6"/>
    <n v="338.70588235294122"/>
    <n v="62.586956521739133"/>
    <x v="1"/>
    <x v="6"/>
    <x v="3726"/>
    <x v="3711"/>
  </r>
  <r>
    <n v="3727"/>
    <s v="Star-Spangled Sitcoms: Huzzah &amp; John Adams"/>
    <s v="It's exactly what you think it is: a historical parody of your favorite sitcom about a bar and its psychiatrist spinoff!"/>
    <x v="13"/>
    <x v="1132"/>
    <x v="0"/>
    <s v="US"/>
    <s v="USD"/>
    <n v="1476939300"/>
    <n v="1474273294"/>
    <b v="0"/>
    <n v="33"/>
    <b v="1"/>
    <x v="6"/>
    <n v="100.75"/>
    <n v="61.060606060606062"/>
    <x v="1"/>
    <x v="6"/>
    <x v="3727"/>
    <x v="3712"/>
  </r>
  <r>
    <n v="3728"/>
    <s v="Bare Bones Shakespeare 2015-16 Season"/>
    <s v="Bare Bones Shakespeare's first season will start with a DFW school touring show: Romeo and Juliet."/>
    <x v="22"/>
    <x v="2440"/>
    <x v="2"/>
    <s v="US"/>
    <s v="USD"/>
    <n v="1439957176"/>
    <n v="1437365176"/>
    <b v="0"/>
    <n v="31"/>
    <b v="0"/>
    <x v="6"/>
    <n v="9.31"/>
    <n v="60.064516129032256"/>
    <x v="1"/>
    <x v="6"/>
    <x v="3728"/>
    <x v="3713"/>
  </r>
  <r>
    <n v="3729"/>
    <s v="Picasso at The Lapin Agile, a play by Steve Martin"/>
    <s v="Shoe-string, Independent theater with a focus on art that makes you think.  Next, we're putting on an award winning Steve Martin play!"/>
    <x v="10"/>
    <x v="2441"/>
    <x v="2"/>
    <s v="US"/>
    <s v="USD"/>
    <n v="1427082912"/>
    <n v="1423198512"/>
    <b v="0"/>
    <n v="5"/>
    <b v="0"/>
    <x v="6"/>
    <n v="7.24"/>
    <n v="72.400000000000006"/>
    <x v="1"/>
    <x v="6"/>
    <x v="3729"/>
    <x v="3714"/>
  </r>
  <r>
    <n v="3730"/>
    <s v="Mark Twain is Hell for the Company - Original Play"/>
    <s v="&quot;MARK TWAIN IS HELL FOR THE COMPANY&quot; is an original theatrical production created and under development by Jeff Lowe."/>
    <x v="28"/>
    <x v="173"/>
    <x v="2"/>
    <s v="US"/>
    <s v="USD"/>
    <n v="1439828159"/>
    <n v="1437236159"/>
    <b v="0"/>
    <n v="1"/>
    <b v="0"/>
    <x v="6"/>
    <n v="10"/>
    <n v="100"/>
    <x v="1"/>
    <x v="6"/>
    <x v="3730"/>
    <x v="3715"/>
  </r>
  <r>
    <n v="3731"/>
    <s v="The Rabbit on the Moon"/>
    <s v="A long distance wrong number leads to love, but with Emily flying in to finally meet, Nick somehow forgot to mention he's blind."/>
    <x v="62"/>
    <x v="972"/>
    <x v="2"/>
    <s v="US"/>
    <s v="USD"/>
    <n v="1420860180"/>
    <n v="1418234646"/>
    <b v="0"/>
    <n v="12"/>
    <b v="0"/>
    <x v="6"/>
    <n v="11.272727272727273"/>
    <n v="51.666666666666664"/>
    <x v="1"/>
    <x v="6"/>
    <x v="3731"/>
    <x v="3716"/>
  </r>
  <r>
    <n v="3732"/>
    <s v="Elektra Bekent - Afstudeervoorstelling"/>
    <s v="Mijn solo voorstelling gaat over Elektra (Sophokles) en hoe zij als jongere alles beleeft en meemaakt!"/>
    <x v="16"/>
    <x v="449"/>
    <x v="2"/>
    <s v="NL"/>
    <s v="EUR"/>
    <n v="1422100800"/>
    <n v="1416932133"/>
    <b v="0"/>
    <n v="4"/>
    <b v="0"/>
    <x v="6"/>
    <n v="15.411764705882353"/>
    <n v="32.75"/>
    <x v="1"/>
    <x v="6"/>
    <x v="3732"/>
    <x v="3717"/>
  </r>
  <r>
    <n v="3733"/>
    <s v="laughter in the hood"/>
    <s v="want to donate tickets to residents who live in the community that cant afford the 35.00 price of ticket"/>
    <x v="15"/>
    <x v="117"/>
    <x v="2"/>
    <s v="US"/>
    <s v="USD"/>
    <n v="1429396200"/>
    <n v="1428539708"/>
    <b v="0"/>
    <n v="0"/>
    <b v="0"/>
    <x v="6"/>
    <n v="0"/>
    <e v="#DIV/0!"/>
    <x v="1"/>
    <x v="6"/>
    <x v="3733"/>
    <x v="3718"/>
  </r>
  <r>
    <n v="3734"/>
    <s v="Shakespeare in Sarajevo"/>
    <s v="Shakespeare's plays have an important message for the world. Bosnia needs to hear. Bring Shakespeare to Sarajevo! Fund performances!"/>
    <x v="15"/>
    <x v="2442"/>
    <x v="2"/>
    <s v="US"/>
    <s v="USD"/>
    <n v="1432589896"/>
    <n v="1427405896"/>
    <b v="0"/>
    <n v="7"/>
    <b v="0"/>
    <x v="6"/>
    <n v="28.466666666666669"/>
    <n v="61"/>
    <x v="1"/>
    <x v="6"/>
    <x v="3734"/>
    <x v="3719"/>
  </r>
  <r>
    <n v="3735"/>
    <s v="Women Beware Women"/>
    <s v="Young Actor's taking on a Jacobean tragedy. Family, betrayal, love, lust, sex and death."/>
    <x v="325"/>
    <x v="170"/>
    <x v="2"/>
    <s v="GB"/>
    <s v="GBP"/>
    <n v="1432831089"/>
    <n v="1430239089"/>
    <b v="0"/>
    <n v="2"/>
    <b v="0"/>
    <x v="6"/>
    <n v="13.333333333333334"/>
    <n v="10"/>
    <x v="1"/>
    <x v="6"/>
    <x v="3735"/>
    <x v="3720"/>
  </r>
  <r>
    <n v="3736"/>
    <s v="Hot Dogs a new play by Suhayla El-Bushra"/>
    <s v="Hot Dogs is a new play that tackles sexism in schools and addresses issues that current sex/relationship education fails to."/>
    <x v="15"/>
    <x v="115"/>
    <x v="2"/>
    <s v="GB"/>
    <s v="GBP"/>
    <n v="1427133600"/>
    <n v="1423847093"/>
    <b v="0"/>
    <n v="1"/>
    <b v="0"/>
    <x v="6"/>
    <n v="0.66666666666666674"/>
    <n v="10"/>
    <x v="1"/>
    <x v="6"/>
    <x v="3736"/>
    <x v="3721"/>
  </r>
  <r>
    <n v="3737"/>
    <s v="Measure For Measure"/>
    <s v="The ASU Theatre and Shakespeare Club presents Measure For Measure directed by Jordyn Ochser."/>
    <x v="176"/>
    <x v="403"/>
    <x v="2"/>
    <s v="US"/>
    <s v="USD"/>
    <n v="1447311540"/>
    <n v="1445358903"/>
    <b v="0"/>
    <n v="4"/>
    <b v="0"/>
    <x v="6"/>
    <n v="21.428571428571427"/>
    <n v="37.5"/>
    <x v="1"/>
    <x v="6"/>
    <x v="3737"/>
    <x v="3722"/>
  </r>
  <r>
    <n v="3738"/>
    <s v="'GULF' - a new play by PIVOT THEATRE"/>
    <s v="A filmic, fast-paced exploration of trust, making its debut at Camden People's Theatre this July."/>
    <x v="15"/>
    <x v="795"/>
    <x v="2"/>
    <s v="GB"/>
    <s v="GBP"/>
    <n v="1405461600"/>
    <n v="1403562705"/>
    <b v="0"/>
    <n v="6"/>
    <b v="0"/>
    <x v="6"/>
    <n v="18"/>
    <n v="45"/>
    <x v="1"/>
    <x v="6"/>
    <x v="3738"/>
    <x v="3723"/>
  </r>
  <r>
    <n v="3739"/>
    <s v="Verge of Strife - The life and poetry of Rupert Brooke"/>
    <s v="Jonny Labey (Eastenders) leads this poetic production as WWI poet Rupert Brooke, in this dynamic, moving portrait of a flawed genius."/>
    <x v="23"/>
    <x v="1007"/>
    <x v="2"/>
    <s v="GB"/>
    <s v="GBP"/>
    <n v="1468752468"/>
    <n v="1467024468"/>
    <b v="0"/>
    <n v="8"/>
    <b v="0"/>
    <x v="6"/>
    <n v="20.125"/>
    <n v="100.625"/>
    <x v="1"/>
    <x v="6"/>
    <x v="3739"/>
    <x v="3724"/>
  </r>
  <r>
    <n v="3740"/>
    <s v="dasGROUP Theatre: Savage in Limbo"/>
    <s v="Savage in Limbo is the pilot production of dasGROUP Theatre; a Dallas-based production company with an eye for grit &amp; love of theatre."/>
    <x v="13"/>
    <x v="1812"/>
    <x v="2"/>
    <s v="US"/>
    <s v="USD"/>
    <n v="1407808438"/>
    <n v="1405217355"/>
    <b v="0"/>
    <n v="14"/>
    <b v="0"/>
    <x v="6"/>
    <n v="17.899999999999999"/>
    <n v="25.571428571428573"/>
    <x v="1"/>
    <x v="6"/>
    <x v="3740"/>
    <x v="3725"/>
  </r>
  <r>
    <n v="3741"/>
    <s v="Open House Theater"/>
    <s v="A small community with a love for theater would like to continue. Help the children of this community continue."/>
    <x v="22"/>
    <x v="117"/>
    <x v="2"/>
    <s v="US"/>
    <s v="USD"/>
    <n v="1450389950"/>
    <n v="1447797950"/>
    <b v="0"/>
    <n v="0"/>
    <b v="0"/>
    <x v="6"/>
    <n v="0"/>
    <e v="#DIV/0!"/>
    <x v="1"/>
    <x v="6"/>
    <x v="3741"/>
    <x v="3726"/>
  </r>
  <r>
    <n v="3742"/>
    <s v="The Jennings Family Reunion"/>
    <s v="In the midst of dealing with sending their son off to the army, Mitch and Melanie Jennings plan a family reunion to ease their sorrow."/>
    <x v="10"/>
    <x v="173"/>
    <x v="2"/>
    <s v="US"/>
    <s v="USD"/>
    <n v="1409980144"/>
    <n v="1407388144"/>
    <b v="0"/>
    <n v="4"/>
    <b v="0"/>
    <x v="6"/>
    <n v="2"/>
    <n v="25"/>
    <x v="1"/>
    <x v="6"/>
    <x v="3742"/>
    <x v="3727"/>
  </r>
  <r>
    <n v="3743"/>
    <s v="Down the Mississippi"/>
    <s v="I'm taking the Adventures of Huckleberry Finn puppet show down the Mississippi River!"/>
    <x v="41"/>
    <x v="117"/>
    <x v="2"/>
    <s v="US"/>
    <s v="USD"/>
    <n v="1404406964"/>
    <n v="1401814964"/>
    <b v="0"/>
    <n v="0"/>
    <b v="0"/>
    <x v="6"/>
    <n v="0"/>
    <e v="#DIV/0!"/>
    <x v="1"/>
    <x v="6"/>
    <x v="3743"/>
    <x v="3728"/>
  </r>
  <r>
    <n v="3744"/>
    <s v="The Game's Afoot - Spotlight"/>
    <s v="This summer, The Spotlight Players are celebrating Christmas in July with a presentation of Ken Ludwig's side splitting comedy."/>
    <x v="38"/>
    <x v="117"/>
    <x v="2"/>
    <s v="US"/>
    <s v="USD"/>
    <n v="1404532740"/>
    <n v="1401823952"/>
    <b v="0"/>
    <n v="0"/>
    <b v="0"/>
    <x v="6"/>
    <n v="0"/>
    <e v="#DIV/0!"/>
    <x v="1"/>
    <x v="6"/>
    <x v="3744"/>
    <x v="3729"/>
  </r>
  <r>
    <n v="3745"/>
    <s v="Tyke Theatre Web Show"/>
    <s v="Tyke wants to expand her puppet theater show to weekly online web shows and is looking for backers."/>
    <x v="213"/>
    <x v="115"/>
    <x v="2"/>
    <s v="US"/>
    <s v="USD"/>
    <n v="1407689102"/>
    <n v="1405097102"/>
    <b v="0"/>
    <n v="1"/>
    <b v="0"/>
    <x v="6"/>
    <n v="10"/>
    <n v="10"/>
    <x v="1"/>
    <x v="6"/>
    <x v="3745"/>
    <x v="3730"/>
  </r>
  <r>
    <n v="3746"/>
    <s v="Stage Play Production - &quot;I Love You to Death&quot;"/>
    <s v="Generational curses CAN be broken...right?"/>
    <x v="0"/>
    <x v="1672"/>
    <x v="2"/>
    <s v="US"/>
    <s v="USD"/>
    <n v="1475918439"/>
    <n v="1473326439"/>
    <b v="0"/>
    <n v="1"/>
    <b v="0"/>
    <x v="6"/>
    <n v="2.3764705882352941"/>
    <n v="202"/>
    <x v="1"/>
    <x v="6"/>
    <x v="3746"/>
    <x v="3731"/>
  </r>
  <r>
    <n v="3747"/>
    <s v="Counting Stars"/>
    <s v="The world premiere of an astonishing new play by acclaimed writer Atiha Sen Gupta."/>
    <x v="30"/>
    <x v="379"/>
    <x v="2"/>
    <s v="GB"/>
    <s v="GBP"/>
    <n v="1436137140"/>
    <n v="1433833896"/>
    <b v="0"/>
    <n v="1"/>
    <b v="0"/>
    <x v="6"/>
    <n v="1"/>
    <n v="25"/>
    <x v="1"/>
    <x v="6"/>
    <x v="3747"/>
    <x v="3732"/>
  </r>
  <r>
    <n v="3748"/>
    <s v="CAUCUS! THE MUSICAL"/>
    <s v="An irreverent look at the Iowa Caucuses and the oversized role this undersized state plays in the presidential election process."/>
    <x v="10"/>
    <x v="2443"/>
    <x v="0"/>
    <s v="US"/>
    <s v="USD"/>
    <n v="1455602340"/>
    <n v="1453827436"/>
    <b v="0"/>
    <n v="52"/>
    <b v="1"/>
    <x v="40"/>
    <n v="103.52"/>
    <n v="99.538461538461533"/>
    <x v="1"/>
    <x v="40"/>
    <x v="3748"/>
    <x v="3733"/>
  </r>
  <r>
    <n v="3749"/>
    <s v="Dante's Capstone Project: Who am I?"/>
    <s v="A night of music, fellowship, and a reflection of my experiences over the past 4 years at Ball State University."/>
    <x v="2"/>
    <x v="2"/>
    <x v="0"/>
    <s v="US"/>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x v="12"/>
    <x v="2444"/>
    <x v="0"/>
    <s v="US"/>
    <s v="USD"/>
    <n v="1423555140"/>
    <n v="1421105608"/>
    <b v="0"/>
    <n v="28"/>
    <b v="1"/>
    <x v="40"/>
    <n v="100.44999999999999"/>
    <n v="215.25"/>
    <x v="1"/>
    <x v="40"/>
    <x v="3750"/>
    <x v="3735"/>
  </r>
  <r>
    <n v="3751"/>
    <s v="GGC Productions 2016"/>
    <s v="I will be performing in TWO productions to kick off the 2016 season. NEED HELP TO FUND THESE GREAT SHOWS!"/>
    <x v="28"/>
    <x v="2445"/>
    <x v="0"/>
    <s v="US"/>
    <s v="USD"/>
    <n v="1459641073"/>
    <n v="1454460673"/>
    <b v="0"/>
    <n v="11"/>
    <b v="1"/>
    <x v="40"/>
    <n v="132.6"/>
    <n v="120.54545454545455"/>
    <x v="1"/>
    <x v="40"/>
    <x v="3751"/>
    <x v="3736"/>
  </r>
  <r>
    <n v="3752"/>
    <s v="POP! Community Cabaret Presents..."/>
    <s v="Welcome to POP! Community Cabaret: the &quot;friendliest mad bunch ever&quot;!_x000a_We are a cabaret group run by our community for our community."/>
    <x v="2"/>
    <x v="1941"/>
    <x v="0"/>
    <s v="GB"/>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x v="10"/>
    <x v="2446"/>
    <x v="0"/>
    <s v="US"/>
    <s v="USD"/>
    <n v="1433289600"/>
    <n v="1430768800"/>
    <b v="0"/>
    <n v="30"/>
    <b v="1"/>
    <x v="40"/>
    <n v="103.34"/>
    <n v="172.23333333333332"/>
    <x v="1"/>
    <x v="40"/>
    <x v="3753"/>
    <x v="3738"/>
  </r>
  <r>
    <n v="3754"/>
    <s v="Little Shop of Horrors"/>
    <s v="CitÃ© des Arts needs your help in funding their fall production of the hit musical comedy &quot;Little Shop of Horrors.&quot;"/>
    <x v="30"/>
    <x v="142"/>
    <x v="0"/>
    <s v="US"/>
    <s v="USD"/>
    <n v="1406350740"/>
    <n v="1403125737"/>
    <b v="0"/>
    <n v="27"/>
    <b v="1"/>
    <x v="40"/>
    <n v="120"/>
    <n v="111.11111111111111"/>
    <x v="1"/>
    <x v="40"/>
    <x v="3754"/>
    <x v="3739"/>
  </r>
  <r>
    <n v="3755"/>
    <s v="Retro Rhapsody"/>
    <s v="We have formed an innovative company that aims to create musical comedic performances suitable for a range of venues."/>
    <x v="131"/>
    <x v="2447"/>
    <x v="0"/>
    <s v="GB"/>
    <s v="GBP"/>
    <n v="1460753307"/>
    <n v="1458161307"/>
    <b v="0"/>
    <n v="28"/>
    <b v="1"/>
    <x v="40"/>
    <n v="129.63636363636363"/>
    <n v="25.464285714285715"/>
    <x v="1"/>
    <x v="40"/>
    <x v="3755"/>
    <x v="3740"/>
  </r>
  <r>
    <n v="3756"/>
    <s v="the purple light theatre company's Into the Woods"/>
    <s v="&quot;Into the Woods, it's time to go!&quot; purple light presents a reimagined take on Sondheim and Lapine's musical masterwork."/>
    <x v="37"/>
    <x v="2448"/>
    <x v="0"/>
    <s v="US"/>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x v="8"/>
    <x v="2449"/>
    <x v="0"/>
    <s v="US"/>
    <s v="USD"/>
    <n v="1417465515"/>
    <n v="1415737515"/>
    <b v="0"/>
    <n v="50"/>
    <b v="1"/>
    <x v="40"/>
    <n v="108.51428571428572"/>
    <n v="75.959999999999994"/>
    <x v="1"/>
    <x v="40"/>
    <x v="3757"/>
    <x v="3742"/>
  </r>
  <r>
    <n v="3758"/>
    <s v="Luigi's Ladies"/>
    <s v="LUIGI'S LADIES: an original one-woman musical comedy"/>
    <x v="15"/>
    <x v="317"/>
    <x v="0"/>
    <s v="US"/>
    <s v="USD"/>
    <n v="1400475600"/>
    <n v="1397819938"/>
    <b v="0"/>
    <n v="26"/>
    <b v="1"/>
    <x v="40"/>
    <n v="102.33333333333334"/>
    <n v="59.03846153846154"/>
    <x v="1"/>
    <x v="40"/>
    <x v="3758"/>
    <x v="3743"/>
  </r>
  <r>
    <n v="3759"/>
    <s v="Pared Down Productions"/>
    <s v="A production company specializing in small-scale musicals"/>
    <x v="23"/>
    <x v="2450"/>
    <x v="0"/>
    <s v="US"/>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x v="10"/>
    <x v="2451"/>
    <x v="0"/>
    <s v="US"/>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x v="2"/>
    <x v="83"/>
    <x v="0"/>
    <s v="GB"/>
    <s v="GBP"/>
    <n v="1439247600"/>
    <n v="1434625937"/>
    <b v="0"/>
    <n v="3"/>
    <b v="1"/>
    <x v="40"/>
    <n v="100"/>
    <n v="166.66666666666666"/>
    <x v="1"/>
    <x v="40"/>
    <x v="3761"/>
    <x v="3746"/>
  </r>
  <r>
    <n v="3762"/>
    <s v="iolite the musical"/>
    <s v="We are trying to raise money to perform a musical we have written, called &quot;Iolite&quot;, at the Edinburgh Fringe in 2015."/>
    <x v="21"/>
    <x v="2452"/>
    <x v="0"/>
    <s v="GB"/>
    <s v="GBP"/>
    <n v="1438543889"/>
    <n v="1436383889"/>
    <b v="0"/>
    <n v="28"/>
    <b v="1"/>
    <x v="40"/>
    <n v="106.24"/>
    <n v="47.428571428571431"/>
    <x v="1"/>
    <x v="40"/>
    <x v="3762"/>
    <x v="3747"/>
  </r>
  <r>
    <n v="3763"/>
    <s v="[title of show] â€” The Chicago Storefront Premiere"/>
    <s v="A musical about two guys writing a musical about...two guys writing a musical."/>
    <x v="10"/>
    <x v="97"/>
    <x v="0"/>
    <s v="US"/>
    <s v="USD"/>
    <n v="1427907626"/>
    <n v="1425319226"/>
    <b v="0"/>
    <n v="77"/>
    <b v="1"/>
    <x v="40"/>
    <n v="100"/>
    <n v="64.935064935064929"/>
    <x v="1"/>
    <x v="40"/>
    <x v="3763"/>
    <x v="3748"/>
  </r>
  <r>
    <n v="3764"/>
    <s v="Agape Performing Arts Company, a Ministry of OLG"/>
    <s v="Talented, hard-working performers for Into the Woods JR need your help in renting microphones for our show!"/>
    <x v="15"/>
    <x v="646"/>
    <x v="0"/>
    <s v="US"/>
    <s v="USD"/>
    <n v="1464482160"/>
    <n v="1462824832"/>
    <b v="0"/>
    <n v="27"/>
    <b v="1"/>
    <x v="40"/>
    <n v="100"/>
    <n v="55.555555555555557"/>
    <x v="1"/>
    <x v="40"/>
    <x v="3764"/>
    <x v="3749"/>
  </r>
  <r>
    <n v="3765"/>
    <s v="Before and After"/>
    <s v="An new musical from Laura Grill &amp; Misha Chowdhury about relationships, Relationships, and the moments that change everything."/>
    <x v="39"/>
    <x v="2453"/>
    <x v="0"/>
    <s v="US"/>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x v="3"/>
    <x v="2454"/>
    <x v="0"/>
    <s v="US"/>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x v="13"/>
    <x v="2455"/>
    <x v="0"/>
    <s v="US"/>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x v="23"/>
    <x v="2456"/>
    <x v="0"/>
    <s v="US"/>
    <s v="USD"/>
    <n v="1402594090"/>
    <n v="1400002090"/>
    <b v="0"/>
    <n v="58"/>
    <b v="1"/>
    <x v="40"/>
    <n v="107.65274999999998"/>
    <n v="74.243275862068955"/>
    <x v="1"/>
    <x v="40"/>
    <x v="3768"/>
    <x v="3752"/>
  </r>
  <r>
    <n v="3769"/>
    <s v="The Last Five Years Distinction Project"/>
    <s v="&quot;I wanted to tell the story of two people in love, who were never in the same place at the same time.&quot;- Jason Robert Brown"/>
    <x v="184"/>
    <x v="1742"/>
    <x v="0"/>
    <s v="US"/>
    <s v="USD"/>
    <n v="1460730079"/>
    <n v="1458138079"/>
    <b v="0"/>
    <n v="15"/>
    <b v="1"/>
    <x v="40"/>
    <n v="100"/>
    <n v="73.333333333333329"/>
    <x v="1"/>
    <x v="40"/>
    <x v="3769"/>
    <x v="3753"/>
  </r>
  <r>
    <n v="3770"/>
    <s v="The White Feather: a new musical"/>
    <s v="The incredible story of woman's fight to clear her brother from the charge of cowardice in the Great War, brought to life musically"/>
    <x v="13"/>
    <x v="41"/>
    <x v="0"/>
    <s v="GB"/>
    <s v="GBP"/>
    <n v="1434234010"/>
    <n v="1431642010"/>
    <b v="0"/>
    <n v="20"/>
    <b v="1"/>
    <x v="40"/>
    <n v="100"/>
    <n v="100"/>
    <x v="1"/>
    <x v="40"/>
    <x v="3770"/>
    <x v="3754"/>
  </r>
  <r>
    <n v="3771"/>
    <s v="COME OUT SWINGIN'!"/>
    <s v="I would like to make a demo recording of six songs from COME OUT SWINGIN'!"/>
    <x v="28"/>
    <x v="2457"/>
    <x v="0"/>
    <s v="US"/>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x v="10"/>
    <x v="2458"/>
    <x v="0"/>
    <s v="US"/>
    <s v="USD"/>
    <n v="1480399200"/>
    <n v="1478616506"/>
    <b v="0"/>
    <n v="33"/>
    <b v="1"/>
    <x v="40"/>
    <n v="110.2"/>
    <n v="166.96969696969697"/>
    <x v="1"/>
    <x v="40"/>
    <x v="3772"/>
    <x v="3756"/>
  </r>
  <r>
    <n v="3773"/>
    <s v="Dundee: A Hip-Hopera"/>
    <s v="A dramatic hip-hopera, inspired from monologues written by the performers."/>
    <x v="10"/>
    <x v="106"/>
    <x v="0"/>
    <s v="US"/>
    <s v="USD"/>
    <n v="1479175680"/>
    <n v="1476317247"/>
    <b v="0"/>
    <n v="57"/>
    <b v="1"/>
    <x v="40"/>
    <n v="108.2"/>
    <n v="94.912280701754383"/>
    <x v="1"/>
    <x v="40"/>
    <x v="3773"/>
    <x v="3757"/>
  </r>
  <r>
    <n v="3774"/>
    <s v="Mabel Moon Goes to Earth!"/>
    <s v="Mabel Moon and her co-pilot Silvertoes are coming to earth in the form of a 35 minute interactive and educational musical adventure  !"/>
    <x v="30"/>
    <x v="911"/>
    <x v="0"/>
    <s v="CA"/>
    <s v="CAD"/>
    <n v="1428606055"/>
    <n v="1427223655"/>
    <b v="0"/>
    <n v="25"/>
    <b v="1"/>
    <x v="40"/>
    <n v="100"/>
    <n v="100"/>
    <x v="1"/>
    <x v="40"/>
    <x v="3774"/>
    <x v="3758"/>
  </r>
  <r>
    <n v="3775"/>
    <s v="TRAVIS KENT : MY FIRST TIME live and unprotected at 54 BELOW"/>
    <s v="Travis Kent joins forces with some of today's brightest contemporary composers for an evening full of firsts at 54 Below."/>
    <x v="13"/>
    <x v="557"/>
    <x v="0"/>
    <s v="US"/>
    <s v="USD"/>
    <n v="1428552000"/>
    <n v="1426199843"/>
    <b v="0"/>
    <n v="14"/>
    <b v="1"/>
    <x v="40"/>
    <n v="100.25"/>
    <n v="143.21428571428572"/>
    <x v="1"/>
    <x v="40"/>
    <x v="3775"/>
    <x v="3759"/>
  </r>
  <r>
    <n v="3776"/>
    <s v="Peter Pan is out of pixie dust &amp; can't fly without your help"/>
    <s v="The volunteers of TACFA work to &quot;create community through the arts&quot; by putting on a Broadway show that everyone can afford to  attend."/>
    <x v="6"/>
    <x v="763"/>
    <x v="0"/>
    <s v="US"/>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x v="13"/>
    <x v="2459"/>
    <x v="0"/>
    <s v="US"/>
    <s v="USD"/>
    <n v="1411790400"/>
    <n v="1409884821"/>
    <b v="0"/>
    <n v="59"/>
    <b v="1"/>
    <x v="40"/>
    <n v="143.19999999999999"/>
    <n v="48.542372881355931"/>
    <x v="1"/>
    <x v="40"/>
    <x v="3777"/>
    <x v="3761"/>
  </r>
  <r>
    <n v="3778"/>
    <s v="Give a Puppet a Hand"/>
    <s v="Sponsor an AVENUE Q puppet for The Barn Players April 2015 production."/>
    <x v="262"/>
    <x v="570"/>
    <x v="0"/>
    <s v="US"/>
    <s v="USD"/>
    <n v="1423942780"/>
    <n v="1418758780"/>
    <b v="0"/>
    <n v="36"/>
    <b v="1"/>
    <x v="40"/>
    <n v="105.04166666666667"/>
    <n v="70.027777777777771"/>
    <x v="1"/>
    <x v="40"/>
    <x v="3778"/>
    <x v="3762"/>
  </r>
  <r>
    <n v="3779"/>
    <s v="&quot;The Last Adam&quot; A New Musical, NYC reading"/>
    <s v="A fresh, re-telling of the Jesus story for a new generation."/>
    <x v="36"/>
    <x v="2460"/>
    <x v="0"/>
    <s v="US"/>
    <s v="USD"/>
    <n v="1459010340"/>
    <n v="1456421940"/>
    <b v="0"/>
    <n v="115"/>
    <b v="1"/>
    <x v="40"/>
    <n v="103.98"/>
    <n v="135.62608695652173"/>
    <x v="1"/>
    <x v="40"/>
    <x v="3779"/>
    <x v="3763"/>
  </r>
  <r>
    <n v="3780"/>
    <s v="Melissa Youth OnSTAGE Season 5. Act Like you Mean it!"/>
    <s v="Melissa Youth OnSTAGE (MYO) provides kids in North Collin County with the very best in youth theatre opportunities."/>
    <x v="30"/>
    <x v="142"/>
    <x v="0"/>
    <s v="US"/>
    <s v="USD"/>
    <n v="1436817960"/>
    <n v="1433999785"/>
    <b v="0"/>
    <n v="30"/>
    <b v="1"/>
    <x v="40"/>
    <n v="120"/>
    <n v="100"/>
    <x v="1"/>
    <x v="40"/>
    <x v="3780"/>
    <x v="3764"/>
  </r>
  <r>
    <n v="3781"/>
    <s v="I GOT FIRED - Keith and Jenny are back!"/>
    <s v="Support Keith in his journey from unemployment to Off-Broadway in the triumphant return of I GOT FIRED: A SORT-OF-TRUE REVENGE MUSICAL."/>
    <x v="37"/>
    <x v="2461"/>
    <x v="0"/>
    <s v="US"/>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x v="13"/>
    <x v="1256"/>
    <x v="0"/>
    <s v="GB"/>
    <s v="GBP"/>
    <n v="1469401200"/>
    <n v="1466887297"/>
    <b v="0"/>
    <n v="27"/>
    <b v="1"/>
    <x v="40"/>
    <n v="101.75"/>
    <n v="75.370370370370367"/>
    <x v="1"/>
    <x v="40"/>
    <x v="3782"/>
    <x v="3766"/>
  </r>
  <r>
    <n v="3783"/>
    <s v="Help DORO &amp; DIEGA find their way to the Orlando FRINGE 2016"/>
    <s v="Help fund Doro &amp; Diega's journey to the Orlando Fringe 2016. A brand new choose-your-own adventure musical!"/>
    <x v="38"/>
    <x v="2462"/>
    <x v="0"/>
    <s v="US"/>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x v="28"/>
    <x v="1900"/>
    <x v="0"/>
    <s v="CA"/>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x v="13"/>
    <x v="10"/>
    <x v="0"/>
    <s v="GB"/>
    <s v="GBP"/>
    <n v="1470132180"/>
    <n v="1467040769"/>
    <b v="0"/>
    <n v="30"/>
    <b v="1"/>
    <x v="40"/>
    <n v="150.75"/>
    <n v="100.5"/>
    <x v="1"/>
    <x v="40"/>
    <x v="3785"/>
    <x v="3769"/>
  </r>
  <r>
    <n v="3786"/>
    <s v="Puberty the Musical: Original Cast Recording"/>
    <s v="The brainchild of Coleman Peterson and Janice Gilbert.  The funding will be used to professionally record the songs."/>
    <x v="12"/>
    <x v="2463"/>
    <x v="0"/>
    <s v="US"/>
    <s v="USD"/>
    <n v="1464310475"/>
    <n v="1461718475"/>
    <b v="0"/>
    <n v="71"/>
    <b v="1"/>
    <x v="40"/>
    <n v="110.96666666666665"/>
    <n v="93.774647887323937"/>
    <x v="1"/>
    <x v="40"/>
    <x v="3786"/>
    <x v="3770"/>
  </r>
  <r>
    <n v="3787"/>
    <s v="Happiest Show On Earth Production Sponsor"/>
    <s v="The Happiest Show on Earth is a Disney musical revue to benefit the Make-A-Wish foundation. Funds for production needed."/>
    <x v="18"/>
    <x v="574"/>
    <x v="0"/>
    <s v="US"/>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x v="96"/>
    <x v="83"/>
    <x v="2"/>
    <s v="US"/>
    <s v="USD"/>
    <n v="1450887480"/>
    <n v="1448469719"/>
    <b v="0"/>
    <n v="1"/>
    <b v="0"/>
    <x v="40"/>
    <n v="0.66666666666666674"/>
    <n v="500"/>
    <x v="1"/>
    <x v="40"/>
    <x v="3788"/>
    <x v="3771"/>
  </r>
  <r>
    <n v="3789"/>
    <s v="Austen a New Musical Play"/>
    <s v="This fabulous new play explores the little known love life of England's most famous romantic novelist, Jane Austen."/>
    <x v="424"/>
    <x v="851"/>
    <x v="2"/>
    <s v="GB"/>
    <s v="GBP"/>
    <n v="1434395418"/>
    <n v="1431630618"/>
    <b v="0"/>
    <n v="4"/>
    <b v="0"/>
    <x v="40"/>
    <n v="3.267605633802817"/>
    <n v="29"/>
    <x v="1"/>
    <x v="40"/>
    <x v="3789"/>
    <x v="3772"/>
  </r>
  <r>
    <n v="3790"/>
    <s v="Funding a Performing Arts Theatre for Children and Adults"/>
    <s v="As a non profit graduate student at Penn,my passion is the arts, we need support to fund our new CHILDREN's DINNER THEATRE"/>
    <x v="36"/>
    <x v="117"/>
    <x v="2"/>
    <s v="US"/>
    <s v="USD"/>
    <n v="1479834023"/>
    <n v="1477238423"/>
    <b v="0"/>
    <n v="0"/>
    <b v="0"/>
    <x v="40"/>
    <n v="0"/>
    <e v="#DIV/0!"/>
    <x v="1"/>
    <x v="40"/>
    <x v="3790"/>
    <x v="3773"/>
  </r>
  <r>
    <n v="3791"/>
    <s v="Spin! at The Cumming Playhouse"/>
    <s v="Spin! is an original musical comedy-drama presented by Blue Palm Productions."/>
    <x v="15"/>
    <x v="117"/>
    <x v="2"/>
    <s v="US"/>
    <s v="USD"/>
    <n v="1404664592"/>
    <n v="1399480592"/>
    <b v="0"/>
    <n v="0"/>
    <b v="0"/>
    <x v="40"/>
    <n v="0"/>
    <e v="#DIV/0!"/>
    <x v="1"/>
    <x v="40"/>
    <x v="3791"/>
    <x v="3774"/>
  </r>
  <r>
    <n v="3792"/>
    <s v="BorikÃ©n: The Show"/>
    <s v="A cultural and historic journey through Puerto Rico's music and dance!"/>
    <x v="78"/>
    <x v="428"/>
    <x v="2"/>
    <s v="US"/>
    <s v="USD"/>
    <n v="1436957022"/>
    <n v="1434365022"/>
    <b v="0"/>
    <n v="2"/>
    <b v="0"/>
    <x v="40"/>
    <n v="0.27999999999999997"/>
    <n v="17.5"/>
    <x v="1"/>
    <x v="40"/>
    <x v="3792"/>
    <x v="3775"/>
  </r>
  <r>
    <n v="3793"/>
    <s v="Carolyn German Songbook &quot;Go From Here&quot; Sheet Music &amp; Concert"/>
    <s v="Sheet Music portfolio of comedic tour-de-forces, intricate ballads &amp; more...launched live with a power-house Nashville-cast Concert."/>
    <x v="39"/>
    <x v="2411"/>
    <x v="2"/>
    <s v="US"/>
    <s v="USD"/>
    <n v="1418769129"/>
    <n v="1416954729"/>
    <b v="0"/>
    <n v="24"/>
    <b v="0"/>
    <x v="40"/>
    <n v="59.657142857142851"/>
    <n v="174"/>
    <x v="1"/>
    <x v="40"/>
    <x v="3793"/>
    <x v="3776"/>
  </r>
  <r>
    <n v="3794"/>
    <s v="Jack and the Beanstalk, The Family Pantomime December 2015"/>
    <s v="Local boy turned producer returns with a brand new show, another talented cast, dazzling costumes and brand new set! Please support!"/>
    <x v="10"/>
    <x v="155"/>
    <x v="2"/>
    <s v="GB"/>
    <s v="GBP"/>
    <n v="1433685354"/>
    <n v="1431093354"/>
    <b v="0"/>
    <n v="1"/>
    <b v="0"/>
    <x v="40"/>
    <n v="1"/>
    <n v="50"/>
    <x v="1"/>
    <x v="40"/>
    <x v="3794"/>
    <x v="3777"/>
  </r>
  <r>
    <n v="3795"/>
    <s v="Duodeca"/>
    <s v="Poppin Productions are currently entering the development stage of their very first production -  &quot;Duodeca&quot;."/>
    <x v="20"/>
    <x v="115"/>
    <x v="2"/>
    <s v="GB"/>
    <s v="GBP"/>
    <n v="1440801000"/>
    <n v="1437042490"/>
    <b v="0"/>
    <n v="2"/>
    <b v="0"/>
    <x v="40"/>
    <n v="1.6666666666666667"/>
    <n v="5"/>
    <x v="1"/>
    <x v="40"/>
    <x v="3795"/>
    <x v="3778"/>
  </r>
  <r>
    <n v="3796"/>
    <s v="A Staged Reading of &quot;CALL ME TANIA&quot;"/>
    <s v="Part Psychological Thriller - Part Heartbreaking Drama - Part Spectacular Farce - 100% New American Musical Theatre"/>
    <x v="290"/>
    <x v="116"/>
    <x v="2"/>
    <s v="US"/>
    <s v="USD"/>
    <n v="1484354556"/>
    <n v="1479170556"/>
    <b v="0"/>
    <n v="1"/>
    <b v="0"/>
    <x v="40"/>
    <n v="4.4444444444444444E-3"/>
    <n v="1"/>
    <x v="1"/>
    <x v="40"/>
    <x v="3796"/>
    <x v="3779"/>
  </r>
  <r>
    <n v="3797"/>
    <s v="FACING EAST: New LGBT Musical Eyes London Concert"/>
    <s v="FACING EAST, a dramatic new musical, follows an upstanding mormon couple facing the suicide of the gay son. Help us bring it to London!"/>
    <x v="12"/>
    <x v="2464"/>
    <x v="2"/>
    <s v="US"/>
    <s v="USD"/>
    <n v="1429564165"/>
    <n v="1426972165"/>
    <b v="0"/>
    <n v="37"/>
    <b v="0"/>
    <x v="40"/>
    <n v="89.666666666666657"/>
    <n v="145.40540540540542"/>
    <x v="1"/>
    <x v="40"/>
    <x v="3797"/>
    <x v="3780"/>
  </r>
  <r>
    <n v="3798"/>
    <s v="&quot;Final Day,&quot; A Dramatic Musical Play (Broadway,Theater, NYC)"/>
    <s v="Ceasefire WWII. Yet Nazis continue the Holocaust.  A German &amp; a girl try to stop the execution of Christian,Gay &amp; Jewish prisoners."/>
    <x v="54"/>
    <x v="581"/>
    <x v="2"/>
    <s v="US"/>
    <s v="USD"/>
    <n v="1407691248"/>
    <n v="1405099248"/>
    <b v="0"/>
    <n v="5"/>
    <b v="0"/>
    <x v="40"/>
    <n v="1.4642857142857144"/>
    <n v="205"/>
    <x v="1"/>
    <x v="40"/>
    <x v="3798"/>
    <x v="3781"/>
  </r>
  <r>
    <n v="3799"/>
    <s v="A Story Once Told"/>
    <s v="An original musical on it's way to the stage in Minneapolis, MN. Feel free to ask any questions."/>
    <x v="3"/>
    <x v="2465"/>
    <x v="2"/>
    <s v="US"/>
    <s v="USD"/>
    <n v="1457734843"/>
    <n v="1455142843"/>
    <b v="0"/>
    <n v="4"/>
    <b v="0"/>
    <x v="40"/>
    <n v="4.0199999999999996"/>
    <n v="100.5"/>
    <x v="1"/>
    <x v="40"/>
    <x v="3799"/>
    <x v="3782"/>
  </r>
  <r>
    <n v="3800"/>
    <s v="Be The Change ~ The Children's Campaign"/>
    <s v="Playground was established in 2007 on the back of paper napkins and has since provided opportunities for over 800 boys and girls."/>
    <x v="29"/>
    <x v="695"/>
    <x v="2"/>
    <s v="US"/>
    <s v="USD"/>
    <n v="1420952340"/>
    <n v="1418146883"/>
    <b v="0"/>
    <n v="16"/>
    <b v="0"/>
    <x v="40"/>
    <n v="4.004545454545454"/>
    <n v="55.0625"/>
    <x v="1"/>
    <x v="40"/>
    <x v="3800"/>
    <x v="3783"/>
  </r>
  <r>
    <n v="3801"/>
    <s v="The Imaginary A Musical"/>
    <s v="The Imaginary : A Musical is a new musical adaptation based on the novel written by A.F. Harrold.       TheImaginaryAMusical.com"/>
    <x v="10"/>
    <x v="446"/>
    <x v="2"/>
    <s v="US"/>
    <s v="USD"/>
    <n v="1420215216"/>
    <n v="1417536816"/>
    <b v="0"/>
    <n v="9"/>
    <b v="0"/>
    <x v="40"/>
    <n v="8.52"/>
    <n v="47.333333333333336"/>
    <x v="1"/>
    <x v="40"/>
    <x v="3801"/>
    <x v="3784"/>
  </r>
  <r>
    <n v="3802"/>
    <s v="The Lost Play of William Shakespeare"/>
    <s v="A musical about how Shakespeare was inspired to write only his own plays after the co-authored play Henry VI was taken."/>
    <x v="9"/>
    <x v="117"/>
    <x v="2"/>
    <s v="US"/>
    <s v="USD"/>
    <n v="1445482906"/>
    <n v="1442890906"/>
    <b v="0"/>
    <n v="0"/>
    <b v="0"/>
    <x v="40"/>
    <n v="0"/>
    <e v="#DIV/0!"/>
    <x v="1"/>
    <x v="40"/>
    <x v="3802"/>
    <x v="3785"/>
  </r>
  <r>
    <n v="3803"/>
    <s v="Benjamin Button the Musical Concept Album"/>
    <s v="A fully orchestrated concept album of Benjamin Button the Musical!"/>
    <x v="14"/>
    <x v="2466"/>
    <x v="2"/>
    <s v="US"/>
    <s v="USD"/>
    <n v="1457133568"/>
    <n v="1454541568"/>
    <b v="0"/>
    <n v="40"/>
    <b v="0"/>
    <x v="40"/>
    <n v="19.650000000000002"/>
    <n v="58.95"/>
    <x v="1"/>
    <x v="40"/>
    <x v="3803"/>
    <x v="3786"/>
  </r>
  <r>
    <n v="3804"/>
    <s v="Spring Awakening: The Hit Coming-of-Age Rock Musical"/>
    <s v="Basement Theatrics is producing Spring Awakening July 22-31, 2016 at 12th Ave Arts in Seattle, WA! Help make this the best it can be!"/>
    <x v="6"/>
    <x v="117"/>
    <x v="2"/>
    <s v="US"/>
    <s v="USD"/>
    <n v="1469948400"/>
    <n v="1465172024"/>
    <b v="0"/>
    <n v="0"/>
    <b v="0"/>
    <x v="40"/>
    <n v="0"/>
    <e v="#DIV/0!"/>
    <x v="1"/>
    <x v="40"/>
    <x v="3804"/>
    <x v="3787"/>
  </r>
  <r>
    <n v="3805"/>
    <s v="&quot;Sounds By The River&quot; ( Original Musical)"/>
    <s v="&quot;Sounds By The River&quot; tells the story of a Detroit composer through_x000a_his music, poetry, and dance."/>
    <x v="60"/>
    <x v="158"/>
    <x v="2"/>
    <s v="US"/>
    <s v="USD"/>
    <n v="1411852640"/>
    <n v="1406668640"/>
    <b v="0"/>
    <n v="2"/>
    <b v="0"/>
    <x v="40"/>
    <n v="2E-3"/>
    <n v="1.5"/>
    <x v="1"/>
    <x v="40"/>
    <x v="3805"/>
    <x v="3788"/>
  </r>
  <r>
    <n v="3806"/>
    <s v="The Rhythm of Revolution - Charity Musical Production"/>
    <s v="A truly multicultural experience - Hip Hop, Bollywood, Classical Dancers #liveband #Revoultionary Script 19th July@NationalTheatre"/>
    <x v="51"/>
    <x v="139"/>
    <x v="2"/>
    <s v="AU"/>
    <s v="AUD"/>
    <n v="1404022381"/>
    <n v="1402294381"/>
    <b v="0"/>
    <n v="1"/>
    <b v="0"/>
    <x v="40"/>
    <n v="6.6666666666666666E-2"/>
    <n v="5"/>
    <x v="1"/>
    <x v="40"/>
    <x v="3806"/>
    <x v="3789"/>
  </r>
  <r>
    <n v="3807"/>
    <s v="&quot;In the Heights&quot; at The University of Michigan"/>
    <s v="A vibrant, street-wise, and musical performance that follows the lives of stories of the community of Washington Heights..."/>
    <x v="15"/>
    <x v="2467"/>
    <x v="2"/>
    <s v="US"/>
    <s v="USD"/>
    <n v="1428097739"/>
    <n v="1427492939"/>
    <b v="0"/>
    <n v="9"/>
    <b v="0"/>
    <x v="40"/>
    <n v="30.333333333333336"/>
    <n v="50.555555555555557"/>
    <x v="1"/>
    <x v="40"/>
    <x v="3807"/>
    <x v="3790"/>
  </r>
  <r>
    <n v="3808"/>
    <s v="Time at the Bar! The road to Edinburgh"/>
    <s v="Following a sell-out run in Loughborough, Time at the Bar! is heading to this year's Fringe Festival... But we need your help!"/>
    <x v="28"/>
    <x v="325"/>
    <x v="0"/>
    <s v="GB"/>
    <s v="GBP"/>
    <n v="1429955619"/>
    <n v="1424775219"/>
    <b v="0"/>
    <n v="24"/>
    <b v="1"/>
    <x v="6"/>
    <n v="100"/>
    <n v="41.666666666666664"/>
    <x v="1"/>
    <x v="6"/>
    <x v="3808"/>
    <x v="3791"/>
  </r>
  <r>
    <n v="3809"/>
    <s v="15% of The Seagull Flies to Edinburgh"/>
    <s v="The story of two women trying to produce their own version of Chekhov's The Seagull with limited resources and unfettered enthusiasm."/>
    <x v="13"/>
    <x v="874"/>
    <x v="0"/>
    <s v="GB"/>
    <s v="GBP"/>
    <n v="1406761200"/>
    <n v="1402403907"/>
    <b v="0"/>
    <n v="38"/>
    <b v="1"/>
    <x v="6"/>
    <n v="101.25"/>
    <n v="53.289473684210527"/>
    <x v="1"/>
    <x v="6"/>
    <x v="3809"/>
    <x v="3792"/>
  </r>
  <r>
    <n v="3810"/>
    <s v="Romeo &amp; Juliet"/>
    <s v="Theater students of UMass present a large-scale theater collaboration that will revolutionize the way you see Shakespeare."/>
    <x v="15"/>
    <x v="2468"/>
    <x v="0"/>
    <s v="US"/>
    <s v="USD"/>
    <n v="1426965758"/>
    <n v="1424377358"/>
    <b v="0"/>
    <n v="26"/>
    <b v="1"/>
    <x v="6"/>
    <n v="121.73333333333333"/>
    <n v="70.230769230769226"/>
    <x v="1"/>
    <x v="6"/>
    <x v="3810"/>
    <x v="3793"/>
  </r>
  <r>
    <n v="3811"/>
    <s v="The Merchant of Venice"/>
    <s v="The University of Exeter Shakespeare Society is touring its acclaimed show The Merchant of Venice to Stratford-upon-Avon!"/>
    <x v="49"/>
    <x v="2469"/>
    <x v="0"/>
    <s v="GB"/>
    <s v="GBP"/>
    <n v="1464692400"/>
    <n v="1461769373"/>
    <b v="0"/>
    <n v="19"/>
    <b v="1"/>
    <x v="6"/>
    <n v="330"/>
    <n v="43.421052631578945"/>
    <x v="1"/>
    <x v="6"/>
    <x v="3811"/>
    <x v="3794"/>
  </r>
  <r>
    <n v="3812"/>
    <s v="Save &quot;The Stage Door&quot;"/>
    <s v="We are raising funds for our local theatre group &quot;The Stage Door&quot;. Funding required for lighting, stage equipment and productions."/>
    <x v="13"/>
    <x v="1539"/>
    <x v="0"/>
    <s v="CA"/>
    <s v="CAD"/>
    <n v="1433131140"/>
    <n v="1429120908"/>
    <b v="0"/>
    <n v="11"/>
    <b v="1"/>
    <x v="6"/>
    <n v="109.55"/>
    <n v="199.18181818181819"/>
    <x v="1"/>
    <x v="6"/>
    <x v="3812"/>
    <x v="2551"/>
  </r>
  <r>
    <n v="3813"/>
    <s v="SUCKIN INJUN"/>
    <s v="A comedic play about hillbilly vampires and the absurdity of judging by appearances. Wanna live forever? Better watch what you drink."/>
    <x v="190"/>
    <x v="2470"/>
    <x v="0"/>
    <s v="US"/>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x v="15"/>
    <x v="2083"/>
    <x v="0"/>
    <s v="US"/>
    <s v="USD"/>
    <n v="1427860740"/>
    <n v="1424727712"/>
    <b v="0"/>
    <n v="34"/>
    <b v="1"/>
    <x v="6"/>
    <n v="140.13333333333333"/>
    <n v="61.823529411764703"/>
    <x v="1"/>
    <x v="6"/>
    <x v="3814"/>
    <x v="3532"/>
  </r>
  <r>
    <n v="3815"/>
    <s v="The Canterbury Shakespeare Festival - first season"/>
    <s v="Come and help us make the Canterbury Shakespeare Festival a reality"/>
    <x v="28"/>
    <x v="2471"/>
    <x v="0"/>
    <s v="GB"/>
    <s v="GBP"/>
    <n v="1440111600"/>
    <n v="1437545657"/>
    <b v="0"/>
    <n v="20"/>
    <b v="1"/>
    <x v="6"/>
    <n v="100.001"/>
    <n v="50.000500000000002"/>
    <x v="1"/>
    <x v="6"/>
    <x v="3815"/>
    <x v="3796"/>
  </r>
  <r>
    <n v="3816"/>
    <s v="AFTER LIFE: Minnesota Fringe Festival 2014"/>
    <s v="A new play by Brandon Taitt._x000a_Presented by The Theatre Cosmic. _x000a_Premiering in August at the 2014 Minnesota Fringe Festival"/>
    <x v="15"/>
    <x v="2472"/>
    <x v="0"/>
    <s v="US"/>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x v="13"/>
    <x v="2473"/>
    <x v="0"/>
    <s v="US"/>
    <s v="USD"/>
    <n v="1445659140"/>
    <n v="1444236216"/>
    <b v="0"/>
    <n v="20"/>
    <b v="1"/>
    <x v="6"/>
    <n v="107.25"/>
    <n v="107.25"/>
    <x v="1"/>
    <x v="6"/>
    <x v="3817"/>
    <x v="3798"/>
  </r>
  <r>
    <n v="3818"/>
    <s v="The AOA Presents: The Maiden of Orleans"/>
    <s v="The Arthurian Order of Avalon is attempting to raise funds to put on the annual Human Chessboard in March 2015!"/>
    <x v="49"/>
    <x v="365"/>
    <x v="0"/>
    <s v="US"/>
    <s v="USD"/>
    <n v="1426187582"/>
    <n v="1423599182"/>
    <b v="0"/>
    <n v="10"/>
    <b v="1"/>
    <x v="6"/>
    <n v="227.99999999999997"/>
    <n v="57"/>
    <x v="1"/>
    <x v="6"/>
    <x v="3818"/>
    <x v="3799"/>
  </r>
  <r>
    <n v="3819"/>
    <s v="A Kansas City Fringe Festival premiere: &quot;The Art is a Lie&quot;"/>
    <s v="Support this collection of new plays by Kansas City writers and the artists who are bringing it to life!"/>
    <x v="28"/>
    <x v="2474"/>
    <x v="0"/>
    <s v="US"/>
    <s v="USD"/>
    <n v="1437166920"/>
    <n v="1435554104"/>
    <b v="0"/>
    <n v="26"/>
    <b v="1"/>
    <x v="6"/>
    <n v="106.4"/>
    <n v="40.92307692307692"/>
    <x v="1"/>
    <x v="6"/>
    <x v="3819"/>
    <x v="3800"/>
  </r>
  <r>
    <n v="3820"/>
    <s v="TUSENTACK THEATRE"/>
    <s v="Tusentack Theatre is a professional theatre company providing opportunities to adults who access Mental Health Services."/>
    <x v="43"/>
    <x v="357"/>
    <x v="0"/>
    <s v="GB"/>
    <s v="GBP"/>
    <n v="1436110717"/>
    <n v="1433518717"/>
    <b v="0"/>
    <n v="20"/>
    <b v="1"/>
    <x v="6"/>
    <n v="143.33333333333334"/>
    <n v="21.5"/>
    <x v="1"/>
    <x v="6"/>
    <x v="3820"/>
    <x v="3801"/>
  </r>
  <r>
    <n v="3821"/>
    <s v="Brooklyn Quartet, directed by reg e gaines. Spring of 2016"/>
    <s v="Brooklyn Quartet, directed by reg e gaines, in a collaboration of ambitious and unique storytelling, live music and cinematic staging,"/>
    <x v="8"/>
    <x v="2475"/>
    <x v="0"/>
    <s v="US"/>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x v="10"/>
    <x v="2476"/>
    <x v="0"/>
    <s v="DE"/>
    <s v="EUR"/>
    <n v="1453244340"/>
    <n v="1448136417"/>
    <b v="0"/>
    <n v="76"/>
    <b v="1"/>
    <x v="6"/>
    <n v="110.02000000000001"/>
    <n v="72.381578947368425"/>
    <x v="1"/>
    <x v="6"/>
    <x v="3822"/>
    <x v="3803"/>
  </r>
  <r>
    <n v="3823"/>
    <s v="FEED"/>
    <s v="Feed, a new play by Garrett Markgraf (based on the novel by M.T. Anderson), Directed by Anna Marck at Oakland University."/>
    <x v="30"/>
    <x v="2477"/>
    <x v="0"/>
    <s v="US"/>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x v="49"/>
    <x v="795"/>
    <x v="0"/>
    <s v="GB"/>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x v="10"/>
    <x v="2478"/>
    <x v="0"/>
    <s v="US"/>
    <s v="USD"/>
    <n v="1434505214"/>
    <n v="1432690814"/>
    <b v="0"/>
    <n v="49"/>
    <b v="1"/>
    <x v="6"/>
    <n v="105.42"/>
    <n v="107.57142857142857"/>
    <x v="1"/>
    <x v="6"/>
    <x v="3825"/>
    <x v="3806"/>
  </r>
  <r>
    <n v="3826"/>
    <s v="DAY OF THE DOG by Blue Sparrow Theatre Company"/>
    <s v="This is the story about the Westons. One family who live with mental illness on a daily basis."/>
    <x v="20"/>
    <x v="526"/>
    <x v="0"/>
    <s v="GB"/>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x v="9"/>
    <x v="2479"/>
    <x v="0"/>
    <s v="GB"/>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x v="10"/>
    <x v="97"/>
    <x v="0"/>
    <s v="US"/>
    <s v="USD"/>
    <n v="1420033187"/>
    <n v="1414845587"/>
    <b v="0"/>
    <n v="28"/>
    <b v="1"/>
    <x v="6"/>
    <n v="100"/>
    <n v="178.57142857142858"/>
    <x v="1"/>
    <x v="6"/>
    <x v="3828"/>
    <x v="3809"/>
  </r>
  <r>
    <n v="3829"/>
    <s v="Returning Home."/>
    <s v="A play that illustrates the symptoms of PTSD, shows its effect on families, and demonstrates some of the difficulties of treating it."/>
    <x v="2"/>
    <x v="2480"/>
    <x v="0"/>
    <s v="US"/>
    <s v="USD"/>
    <n v="1472676371"/>
    <n v="1470948371"/>
    <b v="0"/>
    <n v="8"/>
    <b v="1"/>
    <x v="6"/>
    <n v="100.2"/>
    <n v="62.625"/>
    <x v="1"/>
    <x v="6"/>
    <x v="3829"/>
    <x v="3810"/>
  </r>
  <r>
    <n v="3830"/>
    <s v="Run Away"/>
    <s v="The Aeon Theatre company is producing another original play by Parker Hale at the Manhattan Reportory Theatre"/>
    <x v="213"/>
    <x v="1175"/>
    <x v="0"/>
    <s v="US"/>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x v="2"/>
    <x v="2481"/>
    <x v="0"/>
    <s v="US"/>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x v="38"/>
    <x v="2482"/>
    <x v="0"/>
    <s v="US"/>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x v="38"/>
    <x v="2483"/>
    <x v="0"/>
    <s v="CA"/>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x v="9"/>
    <x v="2484"/>
    <x v="0"/>
    <s v="GB"/>
    <s v="GBP"/>
    <n v="1434624067"/>
    <n v="1432032067"/>
    <b v="0"/>
    <n v="57"/>
    <b v="1"/>
    <x v="6"/>
    <n v="109.03333333333333"/>
    <n v="57.385964912280699"/>
    <x v="1"/>
    <x v="6"/>
    <x v="3834"/>
    <x v="3815"/>
  </r>
  <r>
    <n v="3835"/>
    <s v="Support new theatre piece IT DOESN'T MATTER"/>
    <s v="IT DOESN'T MATTER is a new comedic piece of political theatre written by three enthusiastic students. Help us produce it at LIPA!"/>
    <x v="48"/>
    <x v="1002"/>
    <x v="0"/>
    <s v="GB"/>
    <s v="GBP"/>
    <n v="1461278208"/>
    <n v="1459463808"/>
    <b v="0"/>
    <n v="8"/>
    <b v="1"/>
    <x v="6"/>
    <n v="160"/>
    <n v="40"/>
    <x v="1"/>
    <x v="6"/>
    <x v="3835"/>
    <x v="3816"/>
  </r>
  <r>
    <n v="3836"/>
    <s v="Home (The Place Where My Stuff Resides)"/>
    <s v="&quot;The surveyor said the foundation was shaky&quot;. A woman finds what it means to rebuild her marriage."/>
    <x v="134"/>
    <x v="72"/>
    <x v="0"/>
    <s v="US"/>
    <s v="USD"/>
    <n v="1470197340"/>
    <n v="1467497652"/>
    <b v="0"/>
    <n v="14"/>
    <b v="1"/>
    <x v="6"/>
    <n v="112.5"/>
    <n v="64.285714285714292"/>
    <x v="1"/>
    <x v="6"/>
    <x v="3836"/>
    <x v="3817"/>
  </r>
  <r>
    <n v="3837"/>
    <s v="Farcical Elements Presents Boeing-Boeing"/>
    <s v="A high-flying French farce with the thrust of a well-tuned jet engine"/>
    <x v="13"/>
    <x v="2485"/>
    <x v="0"/>
    <s v="GB"/>
    <s v="GBP"/>
    <n v="1435947758"/>
    <n v="1432837358"/>
    <b v="0"/>
    <n v="17"/>
    <b v="1"/>
    <x v="6"/>
    <n v="102.1"/>
    <n v="120.11764705882354"/>
    <x v="1"/>
    <x v="6"/>
    <x v="3837"/>
    <x v="3818"/>
  </r>
  <r>
    <n v="3838"/>
    <s v="BlodsbrÃ¶llop pÃ¥ Fredriksdal / Blood Wedding at Fredriksdal"/>
    <s v="BlodsbrÃ¶llop - vi vill fÃ¶rverkliga vÃ¥r idÃ© om en passionerad berÃ¤ttelse i hÃ¶stfÃ¤rger - vill du?_x000a_A passionate story in autumncolours."/>
    <x v="57"/>
    <x v="2486"/>
    <x v="0"/>
    <s v="SE"/>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x v="13"/>
    <x v="874"/>
    <x v="0"/>
    <s v="US"/>
    <s v="USD"/>
    <n v="1438226724"/>
    <n v="1433042724"/>
    <b v="0"/>
    <n v="32"/>
    <b v="1"/>
    <x v="6"/>
    <n v="101.25"/>
    <n v="63.28125"/>
    <x v="1"/>
    <x v="6"/>
    <x v="3839"/>
    <x v="3820"/>
  </r>
  <r>
    <n v="3840"/>
    <s v="Tonight I'll be April"/>
    <s v="A gritty play looking at a modern day relationship, highlighting issues of mental health and abuse suffered by men."/>
    <x v="332"/>
    <x v="654"/>
    <x v="0"/>
    <s v="GB"/>
    <s v="GBP"/>
    <n v="1459180229"/>
    <n v="1457023829"/>
    <b v="0"/>
    <n v="3"/>
    <b v="1"/>
    <x v="6"/>
    <n v="6500"/>
    <n v="21.666666666666668"/>
    <x v="1"/>
    <x v="6"/>
    <x v="3840"/>
    <x v="3821"/>
  </r>
  <r>
    <n v="3841"/>
    <s v="&quot;If They Come Back&quot;"/>
    <s v="A play by award winning writer Eric Monte. _x000a_&quot;If they come back&quot; follows the lives of two teenage boys during the civil rights movement."/>
    <x v="3"/>
    <x v="2487"/>
    <x v="2"/>
    <s v="US"/>
    <s v="USD"/>
    <n v="1405882287"/>
    <n v="1400698287"/>
    <b v="1"/>
    <n v="34"/>
    <b v="0"/>
    <x v="6"/>
    <n v="8.7200000000000006"/>
    <n v="25.647058823529413"/>
    <x v="1"/>
    <x v="6"/>
    <x v="3841"/>
    <x v="3822"/>
  </r>
  <r>
    <n v="3842"/>
    <s v="Shakespeare's The Tempest: In-The-Round"/>
    <s v="Follow the sell-out Tree Folk Theatre, as we lead you through The Tempest with masks, puppetry and live music! 15th July - 3rd August"/>
    <x v="10"/>
    <x v="2488"/>
    <x v="2"/>
    <s v="GB"/>
    <s v="GBP"/>
    <n v="1399809052"/>
    <n v="1397217052"/>
    <b v="1"/>
    <n v="23"/>
    <b v="0"/>
    <x v="6"/>
    <n v="21.94"/>
    <n v="47.695652173913047"/>
    <x v="1"/>
    <x v="6"/>
    <x v="3842"/>
    <x v="3823"/>
  </r>
  <r>
    <n v="3843"/>
    <s v="Vengeance Can Wait"/>
    <s v="Vengeance Can Wait navigates Japanese sub-culture as it charts a dark, twisted and touching, â€œdifferentâ€ kind of love story."/>
    <x v="10"/>
    <x v="2489"/>
    <x v="2"/>
    <s v="US"/>
    <s v="USD"/>
    <n v="1401587064"/>
    <n v="1399427064"/>
    <b v="1"/>
    <n v="19"/>
    <b v="0"/>
    <x v="6"/>
    <n v="21.3"/>
    <n v="56.05263157894737"/>
    <x v="1"/>
    <x v="6"/>
    <x v="3843"/>
    <x v="3824"/>
  </r>
  <r>
    <n v="3844"/>
    <s v="Get &quot;Walken in His Shoes&quot; to Capital Fringe Festival in DC!"/>
    <s v="A comedy about a Christopher Walken Club.  This show was chosen to perform in DC!  Help the production get to our nation's capital."/>
    <x v="336"/>
    <x v="2490"/>
    <x v="2"/>
    <s v="US"/>
    <s v="USD"/>
    <n v="1401778740"/>
    <n v="1399474134"/>
    <b v="1"/>
    <n v="50"/>
    <b v="0"/>
    <x v="6"/>
    <n v="41.489795918367342"/>
    <n v="81.319999999999993"/>
    <x v="1"/>
    <x v="6"/>
    <x v="3844"/>
    <x v="3825"/>
  </r>
  <r>
    <n v="3845"/>
    <s v="Marilyn Madness &amp; Me"/>
    <s v="He met Marilyn. He became obsessed with Norma Jean. That changed everything._x000a__x000a_                                A play by Frank Furino"/>
    <x v="79"/>
    <x v="2491"/>
    <x v="2"/>
    <s v="US"/>
    <s v="USD"/>
    <n v="1443711774"/>
    <n v="1441119774"/>
    <b v="1"/>
    <n v="12"/>
    <b v="0"/>
    <x v="6"/>
    <n v="2.105"/>
    <n v="70.166666666666671"/>
    <x v="1"/>
    <x v="6"/>
    <x v="3845"/>
    <x v="3826"/>
  </r>
  <r>
    <n v="3846"/>
    <s v="My Insane Shakespeare"/>
    <s v="My Insane Shakespeare. An original play by Arthur Elbakyan premiering October 13th at United Solo, New York City."/>
    <x v="39"/>
    <x v="2492"/>
    <x v="2"/>
    <s v="US"/>
    <s v="USD"/>
    <n v="1412405940"/>
    <n v="1409721542"/>
    <b v="1"/>
    <n v="8"/>
    <b v="0"/>
    <x v="6"/>
    <n v="2.7"/>
    <n v="23.625"/>
    <x v="1"/>
    <x v="6"/>
    <x v="3846"/>
    <x v="3827"/>
  </r>
  <r>
    <n v="3847"/>
    <s v="Madame X"/>
    <s v="The production of the original play &quot;Madame X&quot; by Amanda Davison. Inspired by the painting by John Singer Sargent."/>
    <x v="124"/>
    <x v="1230"/>
    <x v="2"/>
    <s v="US"/>
    <s v="USD"/>
    <n v="1437283391"/>
    <n v="1433395391"/>
    <b v="1"/>
    <n v="9"/>
    <b v="0"/>
    <x v="6"/>
    <n v="16.161904761904761"/>
    <n v="188.55555555555554"/>
    <x v="1"/>
    <x v="6"/>
    <x v="3847"/>
    <x v="3828"/>
  </r>
  <r>
    <n v="3848"/>
    <s v="'LETTERS FROM WAR' Losing loved ones to Alzheimer's Disease"/>
    <s v="A Carnegie Mellon capstone play based on a woman's life as she slips from reality due to the degenerative effect of Alzheimer's Disease"/>
    <x v="93"/>
    <x v="2493"/>
    <x v="2"/>
    <s v="US"/>
    <s v="USD"/>
    <n v="1445196989"/>
    <n v="1442604989"/>
    <b v="1"/>
    <n v="43"/>
    <b v="0"/>
    <x v="6"/>
    <n v="16.376923076923077"/>
    <n v="49.511627906976742"/>
    <x v="1"/>
    <x v="6"/>
    <x v="3848"/>
    <x v="3829"/>
  </r>
  <r>
    <n v="3849"/>
    <s v="Auf geht's beim Schichtl"/>
    <s v="Bayerische KomÃ¶die im Schaustellermillieu vor historischem Hintergrund des Oktoberfestes von Winfried Frey. UrauffÃ¼hrung September 2015"/>
    <x v="11"/>
    <x v="2494"/>
    <x v="2"/>
    <s v="DE"/>
    <s v="EUR"/>
    <n v="1434047084"/>
    <n v="1431455084"/>
    <b v="1"/>
    <n v="28"/>
    <b v="0"/>
    <x v="6"/>
    <n v="7.043333333333333"/>
    <n v="75.464285714285708"/>
    <x v="1"/>
    <x v="6"/>
    <x v="3849"/>
    <x v="3830"/>
  </r>
  <r>
    <n v="3850"/>
    <s v="The Vagina Monologues 2015"/>
    <s v="V-Day is a global activist movement to end violence against women and girls."/>
    <x v="28"/>
    <x v="2495"/>
    <x v="2"/>
    <s v="US"/>
    <s v="USD"/>
    <n v="1420081143"/>
    <n v="1417489143"/>
    <b v="1"/>
    <n v="4"/>
    <b v="0"/>
    <x v="6"/>
    <n v="3.8"/>
    <n v="9.5"/>
    <x v="1"/>
    <x v="6"/>
    <x v="3850"/>
    <x v="3831"/>
  </r>
  <r>
    <n v="3851"/>
    <s v="Waving Goodbye"/>
    <s v="A play about the horrible choices we have to make every day. Should we take a risk, or take the road most travelled?"/>
    <x v="30"/>
    <x v="1483"/>
    <x v="2"/>
    <s v="GB"/>
    <s v="GBP"/>
    <n v="1437129179"/>
    <n v="1434537179"/>
    <b v="1"/>
    <n v="24"/>
    <b v="0"/>
    <x v="6"/>
    <n v="34.08"/>
    <n v="35.5"/>
    <x v="1"/>
    <x v="6"/>
    <x v="3851"/>
    <x v="3832"/>
  </r>
  <r>
    <n v="3852"/>
    <s v="Rob Base Presents Unequally Yoked The Stage Play"/>
    <s v="Writer/Director Lynette J. Blackwell presents the hilarious entangled love story of when evil and good attempt to coexist."/>
    <x v="3"/>
    <x v="170"/>
    <x v="2"/>
    <s v="US"/>
    <s v="USD"/>
    <n v="1427427276"/>
    <n v="1425270876"/>
    <b v="0"/>
    <n v="2"/>
    <b v="0"/>
    <x v="6"/>
    <n v="0.2"/>
    <n v="10"/>
    <x v="1"/>
    <x v="6"/>
    <x v="3852"/>
    <x v="3833"/>
  </r>
  <r>
    <n v="3853"/>
    <s v="The Original Laughter Therapist"/>
    <s v="A dose of One-woman &quot;Dramedy&quot; to cure those daily blues is just what the doctor ordered!"/>
    <x v="57"/>
    <x v="375"/>
    <x v="2"/>
    <s v="US"/>
    <s v="USD"/>
    <n v="1409602178"/>
    <n v="1406578178"/>
    <b v="0"/>
    <n v="2"/>
    <b v="0"/>
    <x v="6"/>
    <n v="2.5999999999999999E-2"/>
    <n v="13"/>
    <x v="1"/>
    <x v="6"/>
    <x v="3853"/>
    <x v="3834"/>
  </r>
  <r>
    <n v="3854"/>
    <s v="The Case Of Soghomon Tehlirian"/>
    <s v="A play dedicated to the 100th anniversary of the Armenian Genocide."/>
    <x v="34"/>
    <x v="2496"/>
    <x v="2"/>
    <s v="US"/>
    <s v="USD"/>
    <n v="1431206058"/>
    <n v="1428614058"/>
    <b v="0"/>
    <n v="20"/>
    <b v="0"/>
    <x v="6"/>
    <n v="16.254545454545454"/>
    <n v="89.4"/>
    <x v="1"/>
    <x v="6"/>
    <x v="3854"/>
    <x v="3835"/>
  </r>
  <r>
    <n v="3855"/>
    <s v="The Happy Family and Devoted Dreams new theater plays NYC"/>
    <s v="TWO NEW DARK COMEDIES OPENING IN NYC THIS APRIL AND MAY BY CHRISTOPHER B. LATRO _x000a_ABOUT FAMILY, AMBITION, LOVE AND GREED"/>
    <x v="28"/>
    <x v="379"/>
    <x v="2"/>
    <s v="US"/>
    <s v="USD"/>
    <n v="1427408271"/>
    <n v="1424819871"/>
    <b v="0"/>
    <n v="1"/>
    <b v="0"/>
    <x v="6"/>
    <n v="2.5"/>
    <n v="25"/>
    <x v="1"/>
    <x v="6"/>
    <x v="3855"/>
    <x v="3836"/>
  </r>
  <r>
    <n v="3856"/>
    <s v="&quot;Trouble at the Gate&quot; play"/>
    <s v="Thought-provoking drama about one who gets so caught up in churchwork, loses the true meaning of serving God, &amp; has TROUBLE AT THE GATE"/>
    <x v="10"/>
    <x v="116"/>
    <x v="2"/>
    <s v="US"/>
    <s v="USD"/>
    <n v="1425833403"/>
    <n v="1423245003"/>
    <b v="0"/>
    <n v="1"/>
    <b v="0"/>
    <x v="6"/>
    <n v="0.02"/>
    <n v="1"/>
    <x v="1"/>
    <x v="6"/>
    <x v="3856"/>
    <x v="3837"/>
  </r>
  <r>
    <n v="3857"/>
    <s v="I support Molding Heartz"/>
    <s v="The Ultimate Screenwriting Conference_x000a_is the experience showing screenwriters how to write and sell a screenplay in hollywood!"/>
    <x v="10"/>
    <x v="92"/>
    <x v="2"/>
    <s v="US"/>
    <s v="USD"/>
    <n v="1406913120"/>
    <n v="1404927690"/>
    <b v="0"/>
    <n v="4"/>
    <b v="0"/>
    <x v="6"/>
    <n v="5.2"/>
    <n v="65"/>
    <x v="1"/>
    <x v="6"/>
    <x v="3857"/>
    <x v="3838"/>
  </r>
  <r>
    <n v="3858"/>
    <s v="Hamlet by CattyWhamPuss (with non-traditional casting)"/>
    <s v="With non-gender specific casting, CattyWhamPuss Theatre dismiss traditional casting biases in this, their ambitious first venture."/>
    <x v="2"/>
    <x v="115"/>
    <x v="2"/>
    <s v="GB"/>
    <s v="GBP"/>
    <n v="1432328400"/>
    <n v="1430734844"/>
    <b v="0"/>
    <n v="1"/>
    <b v="0"/>
    <x v="6"/>
    <n v="2"/>
    <n v="10"/>
    <x v="1"/>
    <x v="6"/>
    <x v="3858"/>
    <x v="3839"/>
  </r>
  <r>
    <n v="3859"/>
    <s v="What Dreams Were Made Of"/>
    <s v="This is a play that will have each and everyone that sees it thinking about the dreams they had growing up. It's a dramady"/>
    <x v="30"/>
    <x v="116"/>
    <x v="2"/>
    <s v="US"/>
    <s v="USD"/>
    <n v="1403730000"/>
    <n v="1401485207"/>
    <b v="0"/>
    <n v="1"/>
    <b v="0"/>
    <x v="6"/>
    <n v="0.04"/>
    <n v="1"/>
    <x v="1"/>
    <x v="6"/>
    <x v="3859"/>
    <x v="3840"/>
  </r>
  <r>
    <n v="3860"/>
    <s v="Tennessee Williams' ONE ARM @ Minnesota Fringe"/>
    <s v="The unproduced screenplay by Tennessee Williams is given life for the first time on a Twin Cities stage by an ensemble of local actors."/>
    <x v="12"/>
    <x v="848"/>
    <x v="2"/>
    <s v="US"/>
    <s v="USD"/>
    <n v="1407858710"/>
    <n v="1405266710"/>
    <b v="0"/>
    <n v="13"/>
    <b v="0"/>
    <x v="6"/>
    <n v="17.666666666666668"/>
    <n v="81.538461538461533"/>
    <x v="1"/>
    <x v="6"/>
    <x v="3860"/>
    <x v="3841"/>
  </r>
  <r>
    <n v="3861"/>
    <s v="READY OR NOT HERE I COME"/>
    <s v="THE COMING OF THE LORD!"/>
    <x v="13"/>
    <x v="173"/>
    <x v="2"/>
    <s v="US"/>
    <s v="USD"/>
    <n v="1415828820"/>
    <n v="1412258977"/>
    <b v="0"/>
    <n v="1"/>
    <b v="0"/>
    <x v="6"/>
    <n v="5"/>
    <n v="100"/>
    <x v="1"/>
    <x v="6"/>
    <x v="3861"/>
    <x v="3842"/>
  </r>
  <r>
    <n v="3862"/>
    <s v="The Container Play"/>
    <s v="The hit immersive theatre experience of England comes to Corpus Christi!"/>
    <x v="51"/>
    <x v="116"/>
    <x v="2"/>
    <s v="US"/>
    <s v="USD"/>
    <n v="1473699540"/>
    <n v="1472451356"/>
    <b v="0"/>
    <n v="1"/>
    <b v="0"/>
    <x v="6"/>
    <n v="1.3333333333333334E-2"/>
    <n v="1"/>
    <x v="1"/>
    <x v="6"/>
    <x v="3862"/>
    <x v="3843"/>
  </r>
  <r>
    <n v="3863"/>
    <s v="Umma Yemaya"/>
    <s v="Umma Yemaya is  a play that examines the challenges of unconventional love. The Lady  and the Artist create their own world for love."/>
    <x v="12"/>
    <x v="117"/>
    <x v="2"/>
    <s v="US"/>
    <s v="USD"/>
    <n v="1446739905"/>
    <n v="1441552305"/>
    <b v="0"/>
    <n v="0"/>
    <b v="0"/>
    <x v="6"/>
    <n v="0"/>
    <e v="#DIV/0!"/>
    <x v="1"/>
    <x v="6"/>
    <x v="3863"/>
    <x v="3844"/>
  </r>
  <r>
    <n v="3864"/>
    <s v="Grammar Land Performances"/>
    <s v="I want to create a theatrical performance of the book Grammar Land and present it at schools to help children learn proper grammar."/>
    <x v="10"/>
    <x v="177"/>
    <x v="2"/>
    <s v="US"/>
    <s v="USD"/>
    <n v="1447799054"/>
    <n v="1445203454"/>
    <b v="0"/>
    <n v="3"/>
    <b v="0"/>
    <x v="6"/>
    <n v="1.2"/>
    <n v="20"/>
    <x v="1"/>
    <x v="6"/>
    <x v="3864"/>
    <x v="3845"/>
  </r>
  <r>
    <n v="3865"/>
    <s v="Fellatia's-Fantastic-Fun-Time-Show"/>
    <s v="Sissy Entertainment delivers a delicious cabaret that blends comedic monologue, song, and traditional sketch comedy."/>
    <x v="425"/>
    <x v="1084"/>
    <x v="2"/>
    <s v="CA"/>
    <s v="CAD"/>
    <n v="1409376600"/>
    <n v="1405957098"/>
    <b v="0"/>
    <n v="14"/>
    <b v="0"/>
    <x v="6"/>
    <n v="26.937422295897225"/>
    <n v="46.428571428571431"/>
    <x v="1"/>
    <x v="6"/>
    <x v="3865"/>
    <x v="3846"/>
  </r>
  <r>
    <n v="3866"/>
    <s v="a feminine ending, brought to you by the East End Theatre Co"/>
    <s v="A funny, moving, witty piece about a girl, her oboe, and her dreams."/>
    <x v="13"/>
    <x v="143"/>
    <x v="2"/>
    <s v="US"/>
    <s v="USD"/>
    <n v="1458703740"/>
    <n v="1454453021"/>
    <b v="0"/>
    <n v="2"/>
    <b v="0"/>
    <x v="6"/>
    <n v="0.54999999999999993"/>
    <n v="5.5"/>
    <x v="1"/>
    <x v="6"/>
    <x v="3866"/>
    <x v="3847"/>
  </r>
  <r>
    <n v="3867"/>
    <s v="RUSSIAN PLAY &quot;HOW TO BE BRAVE&quot;"/>
    <s v="What do you know about Russian Culture? Our project helps the American children to find out about Russian literature."/>
    <x v="13"/>
    <x v="2345"/>
    <x v="2"/>
    <s v="US"/>
    <s v="USD"/>
    <n v="1466278339"/>
    <n v="1463686339"/>
    <b v="0"/>
    <n v="5"/>
    <b v="0"/>
    <x v="6"/>
    <n v="12.55"/>
    <n v="50.2"/>
    <x v="1"/>
    <x v="6"/>
    <x v="3867"/>
    <x v="3848"/>
  </r>
  <r>
    <n v="3868"/>
    <s v="1000 words (Canceled)"/>
    <s v="New collection of music by Scott Evan Davis!"/>
    <x v="10"/>
    <x v="115"/>
    <x v="1"/>
    <s v="GB"/>
    <s v="GBP"/>
    <n v="1410191405"/>
    <n v="1408031405"/>
    <b v="0"/>
    <n v="1"/>
    <b v="0"/>
    <x v="40"/>
    <n v="0.2"/>
    <n v="10"/>
    <x v="1"/>
    <x v="40"/>
    <x v="3868"/>
    <x v="3849"/>
  </r>
  <r>
    <n v="3869"/>
    <s v="The Masturbation Musical (Canceled)"/>
    <s v="A Musical about 3 women who pursue their Pleasure and end up finding themselves."/>
    <x v="426"/>
    <x v="2497"/>
    <x v="1"/>
    <s v="US"/>
    <s v="USD"/>
    <n v="1426302660"/>
    <n v="1423761792"/>
    <b v="0"/>
    <n v="15"/>
    <b v="0"/>
    <x v="40"/>
    <n v="3.4474868431088401"/>
    <n v="30.133333333333333"/>
    <x v="1"/>
    <x v="40"/>
    <x v="3869"/>
    <x v="3850"/>
  </r>
  <r>
    <n v="3870"/>
    <s v="MARTIN, LOVE, SEX &amp; RHYTHM The Musical Performance"/>
    <s v="M,L,S&amp;R it's a sexy rock/pop musical confronting contemporary gay issues with an all male cast singing and dancing to top 40 songs."/>
    <x v="3"/>
    <x v="646"/>
    <x v="1"/>
    <s v="US"/>
    <s v="USD"/>
    <n v="1404360478"/>
    <n v="1401768478"/>
    <b v="0"/>
    <n v="10"/>
    <b v="0"/>
    <x v="40"/>
    <n v="15"/>
    <n v="150"/>
    <x v="1"/>
    <x v="40"/>
    <x v="3870"/>
    <x v="3851"/>
  </r>
  <r>
    <n v="3871"/>
    <s v="Pocket Monsters: A Musical Parody (Canceled)"/>
    <s v="Our musical is finally ready to come to life, and we're raising funds to help make that happen!"/>
    <x v="15"/>
    <x v="130"/>
    <x v="1"/>
    <s v="US"/>
    <s v="USD"/>
    <n v="1490809450"/>
    <n v="1485629050"/>
    <b v="0"/>
    <n v="3"/>
    <b v="0"/>
    <x v="40"/>
    <n v="2.666666666666667"/>
    <n v="13.333333333333334"/>
    <x v="1"/>
    <x v="40"/>
    <x v="3871"/>
    <x v="3852"/>
  </r>
  <r>
    <n v="3872"/>
    <s v="Shining Star Players (Canceled)"/>
    <s v="We are a brand new theatrical teen production company, and we need enough money to put on our first musical production."/>
    <x v="36"/>
    <x v="117"/>
    <x v="1"/>
    <s v="US"/>
    <s v="USD"/>
    <n v="1439522996"/>
    <n v="1435202996"/>
    <b v="0"/>
    <n v="0"/>
    <b v="0"/>
    <x v="40"/>
    <n v="0"/>
    <e v="#DIV/0!"/>
    <x v="1"/>
    <x v="40"/>
    <x v="3872"/>
    <x v="3853"/>
  </r>
  <r>
    <n v="3873"/>
    <s v="Dream Big, Work Hard Character Development Show Tour"/>
    <s v="Looking for $250 sponsors to help us provide in-house field trips to schools focusing on character development shows for children K-3."/>
    <x v="62"/>
    <x v="117"/>
    <x v="1"/>
    <s v="US"/>
    <s v="USD"/>
    <n v="1444322535"/>
    <n v="1441730535"/>
    <b v="0"/>
    <n v="0"/>
    <b v="0"/>
    <x v="40"/>
    <n v="0"/>
    <e v="#DIV/0!"/>
    <x v="1"/>
    <x v="40"/>
    <x v="3873"/>
    <x v="3854"/>
  </r>
  <r>
    <n v="3874"/>
    <s v="HEAL event - Selfless Acts of Love - Musical Extravaganza"/>
    <s v="An exploration of arts, dance, music and theater bought to you by a talented team of performing arts enthusiasts - a FUNdraising event"/>
    <x v="420"/>
    <x v="117"/>
    <x v="1"/>
    <s v="NZ"/>
    <s v="NZD"/>
    <n v="1422061200"/>
    <n v="1420244622"/>
    <b v="0"/>
    <n v="0"/>
    <b v="0"/>
    <x v="40"/>
    <n v="0"/>
    <e v="#DIV/0!"/>
    <x v="1"/>
    <x v="40"/>
    <x v="3874"/>
    <x v="3855"/>
  </r>
  <r>
    <n v="3875"/>
    <s v="&quot;Sweeney Todd&quot; - NÃ¸rrebro Musicalteater (Canceled)"/>
    <s v="Det nystartede vÃ¦kstlagsteater NÃ¸rrebro Musicalteater's hÃ¥rrejsende opsÃ¦tning af horror-musicalen &quot;Sweeney Todd&quot;!"/>
    <x v="11"/>
    <x v="117"/>
    <x v="1"/>
    <s v="DK"/>
    <s v="DKK"/>
    <n v="1472896800"/>
    <n v="1472804365"/>
    <b v="0"/>
    <n v="0"/>
    <b v="0"/>
    <x v="40"/>
    <n v="0"/>
    <e v="#DIV/0!"/>
    <x v="1"/>
    <x v="40"/>
    <x v="3875"/>
    <x v="3856"/>
  </r>
  <r>
    <n v="3876"/>
    <s v="Drinking with Angelika - Marlowe Studio Canterbury May 2016"/>
    <s v="Hopefully a successful Campaign will bring this original musical back to the stage for performances on 26th, 27th and 28th May 2016."/>
    <x v="195"/>
    <x v="2498"/>
    <x v="1"/>
    <s v="GB"/>
    <s v="GBP"/>
    <n v="1454425128"/>
    <n v="1451833128"/>
    <b v="0"/>
    <n v="46"/>
    <b v="0"/>
    <x v="40"/>
    <n v="52.794871794871788"/>
    <n v="44.760869565217391"/>
    <x v="1"/>
    <x v="40"/>
    <x v="3876"/>
    <x v="3857"/>
  </r>
  <r>
    <n v="3877"/>
    <s v="Does NY Heart Me? The Musical (Canceled)"/>
    <s v="Help us record the concept album and stage grand concerts with a fantastic cast and orchestra. Get your tickets, music and more!"/>
    <x v="31"/>
    <x v="2499"/>
    <x v="1"/>
    <s v="US"/>
    <s v="USD"/>
    <n v="1481213752"/>
    <n v="1478621752"/>
    <b v="0"/>
    <n v="14"/>
    <b v="0"/>
    <x v="40"/>
    <n v="4.9639999999999995"/>
    <n v="88.642857142857139"/>
    <x v="1"/>
    <x v="40"/>
    <x v="3877"/>
    <x v="3858"/>
  </r>
  <r>
    <n v="3878"/>
    <s v="Boys In The Arts Scholarship Program (Canceled)"/>
    <s v="Encouraging young males to engage in vocational development in the art of musical theater and related dance classes."/>
    <x v="102"/>
    <x v="115"/>
    <x v="1"/>
    <s v="US"/>
    <s v="USD"/>
    <n v="1435636740"/>
    <n v="1433014746"/>
    <b v="0"/>
    <n v="1"/>
    <b v="0"/>
    <x v="40"/>
    <n v="5.5555555555555552E-2"/>
    <n v="10"/>
    <x v="1"/>
    <x v="40"/>
    <x v="3878"/>
    <x v="3859"/>
  </r>
  <r>
    <n v="3879"/>
    <s v="Theatre 'Portable' Royal (Canceled)"/>
    <s v="Theatre â€˜Portableâ€™ Royal is a portable, fully working, 40 seater theatre which will tour the UK and beyond!"/>
    <x v="36"/>
    <x v="117"/>
    <x v="1"/>
    <s v="GB"/>
    <s v="GBP"/>
    <n v="1422218396"/>
    <n v="1419626396"/>
    <b v="0"/>
    <n v="0"/>
    <b v="0"/>
    <x v="40"/>
    <n v="0"/>
    <e v="#DIV/0!"/>
    <x v="1"/>
    <x v="40"/>
    <x v="3879"/>
    <x v="3860"/>
  </r>
  <r>
    <n v="3880"/>
    <s v="Thoroughly Modern Millie (Canceled)"/>
    <s v="With Russell Grant as Mrs Meers, this classic musical taps into London's Theatro Technis 1-25 October 2014 for its UK fringe premiere!"/>
    <x v="51"/>
    <x v="1255"/>
    <x v="1"/>
    <s v="GB"/>
    <s v="GBP"/>
    <n v="1406761200"/>
    <n v="1403724820"/>
    <b v="0"/>
    <n v="17"/>
    <b v="0"/>
    <x v="40"/>
    <n v="13.066666666666665"/>
    <n v="57.647058823529413"/>
    <x v="1"/>
    <x v="40"/>
    <x v="3880"/>
    <x v="3792"/>
  </r>
  <r>
    <n v="3881"/>
    <s v="My Real Mother's Name is... (Canceled)"/>
    <s v="A musical journey coming to the Blue Venue at the 2017 Orlando Fringe Festival!"/>
    <x v="2"/>
    <x v="379"/>
    <x v="1"/>
    <s v="US"/>
    <s v="USD"/>
    <n v="1487550399"/>
    <n v="1484958399"/>
    <b v="0"/>
    <n v="1"/>
    <b v="0"/>
    <x v="40"/>
    <n v="5"/>
    <n v="25"/>
    <x v="1"/>
    <x v="40"/>
    <x v="3881"/>
    <x v="3861"/>
  </r>
  <r>
    <n v="3882"/>
    <s v="Mephistopheles by R. Garth &amp; The S.O.L. (Canceled)"/>
    <s v="A musical vision of the Faust tale... how he signed his soul to the devil Mephistopheles to find Lori, the love of his life."/>
    <x v="11"/>
    <x v="117"/>
    <x v="1"/>
    <s v="AU"/>
    <s v="AUD"/>
    <n v="1454281380"/>
    <n v="1451950570"/>
    <b v="0"/>
    <n v="0"/>
    <b v="0"/>
    <x v="40"/>
    <n v="0"/>
    <e v="#DIV/0!"/>
    <x v="1"/>
    <x v="40"/>
    <x v="3882"/>
    <x v="3862"/>
  </r>
  <r>
    <n v="3883"/>
    <s v="CAGED - A New Musical (Canceled)"/>
    <s v="CAGED - A New Musical is the story of One Passion, One Voice, One Dream. - One man's quest to become the woman he always wanted to be."/>
    <x v="36"/>
    <x v="117"/>
    <x v="1"/>
    <s v="GB"/>
    <s v="GBP"/>
    <n v="1409668069"/>
    <n v="1407076069"/>
    <b v="0"/>
    <n v="0"/>
    <b v="0"/>
    <x v="40"/>
    <n v="0"/>
    <e v="#DIV/0!"/>
    <x v="1"/>
    <x v="40"/>
    <x v="3883"/>
    <x v="3863"/>
  </r>
  <r>
    <n v="3884"/>
    <s v="Alive Portrait Of Christ in Pembroke Township, IL (Canceled)"/>
    <s v="The Group M3 is striving to give one of the poorest towns in the country hope again this Easter Holiday."/>
    <x v="3"/>
    <x v="117"/>
    <x v="1"/>
    <s v="US"/>
    <s v="USD"/>
    <n v="1427479192"/>
    <n v="1425322792"/>
    <b v="0"/>
    <n v="0"/>
    <b v="0"/>
    <x v="40"/>
    <n v="0"/>
    <e v="#DIV/0!"/>
    <x v="1"/>
    <x v="40"/>
    <x v="3884"/>
    <x v="3864"/>
  </r>
  <r>
    <n v="3885"/>
    <s v="THE SESSIONS - The Beatles at Abbey Road Studios (Canceled)"/>
    <s v="A LIVE musical spectacular theatrical experience of The Beatles recording sessions at Abbey Road Studios."/>
    <x v="427"/>
    <x v="117"/>
    <x v="1"/>
    <s v="US"/>
    <s v="USD"/>
    <n v="1462834191"/>
    <n v="1460242191"/>
    <b v="0"/>
    <n v="0"/>
    <b v="0"/>
    <x v="40"/>
    <n v="0"/>
    <e v="#DIV/0!"/>
    <x v="1"/>
    <x v="40"/>
    <x v="3885"/>
    <x v="3865"/>
  </r>
  <r>
    <n v="3886"/>
    <s v="a (Canceled)"/>
    <n v="1"/>
    <x v="3"/>
    <x v="117"/>
    <x v="1"/>
    <s v="AU"/>
    <s v="AUD"/>
    <n v="1418275702"/>
    <n v="1415683702"/>
    <b v="0"/>
    <n v="0"/>
    <b v="0"/>
    <x v="40"/>
    <n v="0"/>
    <e v="#DIV/0!"/>
    <x v="1"/>
    <x v="40"/>
    <x v="3886"/>
    <x v="3866"/>
  </r>
  <r>
    <n v="3887"/>
    <s v="SUPER!: An Original Musical (KC Fringe 2015) (Canceled)"/>
    <s v="&quot;SUPER!: An Original Musical&quot; is an original work written by Ryan Hruza. This campaign is to fund the production and pay the cast/crew!"/>
    <x v="13"/>
    <x v="428"/>
    <x v="1"/>
    <s v="US"/>
    <s v="USD"/>
    <n v="1430517600"/>
    <n v="1426538129"/>
    <b v="0"/>
    <n v="2"/>
    <b v="0"/>
    <x v="40"/>
    <n v="1.7500000000000002"/>
    <n v="17.5"/>
    <x v="1"/>
    <x v="40"/>
    <x v="3887"/>
    <x v="3867"/>
  </r>
  <r>
    <n v="3888"/>
    <s v="Popinjay Productions' The Odyssey"/>
    <s v="We are devising a vibrant new adaptation of Homer's The Odyssey featuring dynamic storytelling, stunning visuals and original music."/>
    <x v="13"/>
    <x v="2500"/>
    <x v="2"/>
    <s v="GB"/>
    <s v="GBP"/>
    <n v="1488114358"/>
    <n v="1485522358"/>
    <b v="0"/>
    <n v="14"/>
    <b v="0"/>
    <x v="6"/>
    <n v="27.1"/>
    <n v="38.714285714285715"/>
    <x v="1"/>
    <x v="6"/>
    <x v="3888"/>
    <x v="3868"/>
  </r>
  <r>
    <n v="3889"/>
    <s v="Sherri's Playhouse Present's A Heavenly Hand!"/>
    <s v="A romantic comedy about a girl trying to figure out what to do with her life and an angel who comes to help her."/>
    <x v="6"/>
    <x v="1497"/>
    <x v="2"/>
    <s v="US"/>
    <s v="USD"/>
    <n v="1420413960"/>
    <n v="1417651630"/>
    <b v="0"/>
    <n v="9"/>
    <b v="0"/>
    <x v="6"/>
    <n v="1.4749999999999999"/>
    <n v="13.111111111111111"/>
    <x v="1"/>
    <x v="6"/>
    <x v="3889"/>
    <x v="3869"/>
  </r>
  <r>
    <n v="3890"/>
    <s v="Something Wicked This Way Comes"/>
    <s v="Will Power Troupe is the only US group invited to perform in London's Shakespeare Festival. We need your help to bring the USA to UK!"/>
    <x v="36"/>
    <x v="2501"/>
    <x v="2"/>
    <s v="US"/>
    <s v="USD"/>
    <n v="1439662344"/>
    <n v="1434478344"/>
    <b v="0"/>
    <n v="8"/>
    <b v="0"/>
    <x v="6"/>
    <n v="16.826666666666668"/>
    <n v="315.5"/>
    <x v="1"/>
    <x v="6"/>
    <x v="3890"/>
    <x v="3870"/>
  </r>
  <r>
    <n v="3891"/>
    <s v="Out of the Box: A Mime Story"/>
    <s v="A comedy about a mime who dreams of becoming a stand up comedian."/>
    <x v="134"/>
    <x v="92"/>
    <x v="2"/>
    <s v="US"/>
    <s v="USD"/>
    <n v="1427086740"/>
    <n v="1424488244"/>
    <b v="0"/>
    <n v="7"/>
    <b v="0"/>
    <x v="6"/>
    <n v="32.5"/>
    <n v="37.142857142857146"/>
    <x v="1"/>
    <x v="6"/>
    <x v="3891"/>
    <x v="3871"/>
  </r>
  <r>
    <n v="3892"/>
    <s v="The Sea Horse, presented by Different Stages"/>
    <s v="Saloon owner Gertude Blum mistrusts all men and scorns love, but sailor Harry Bales' romantic dreams force her to face her tragic past."/>
    <x v="28"/>
    <x v="117"/>
    <x v="2"/>
    <s v="US"/>
    <s v="USD"/>
    <n v="1408863600"/>
    <n v="1408203557"/>
    <b v="0"/>
    <n v="0"/>
    <b v="0"/>
    <x v="6"/>
    <n v="0"/>
    <e v="#DIV/0!"/>
    <x v="1"/>
    <x v="6"/>
    <x v="3892"/>
    <x v="3872"/>
  </r>
  <r>
    <n v="3893"/>
    <s v="MY PRIVATE REVOLUTION"/>
    <s v="An inspiring story of a young girl's journey from childhood to adulthood told through monologue, dialogue, poetry and music and dance."/>
    <x v="63"/>
    <x v="2502"/>
    <x v="2"/>
    <s v="US"/>
    <s v="USD"/>
    <n v="1404194400"/>
    <n v="1400600840"/>
    <b v="0"/>
    <n v="84"/>
    <b v="0"/>
    <x v="6"/>
    <n v="21.55"/>
    <n v="128.27380952380952"/>
    <x v="1"/>
    <x v="6"/>
    <x v="3893"/>
    <x v="3873"/>
  </r>
  <r>
    <n v="3894"/>
    <s v="MADE-UP: A Sitcom Theater Special"/>
    <s v="Ryan and Vanessa are hosting Christmas for the first time but instead of a happy celebration, they get a hilarious survival situation."/>
    <x v="36"/>
    <x v="624"/>
    <x v="2"/>
    <s v="US"/>
    <s v="USD"/>
    <n v="1481000340"/>
    <n v="1478386812"/>
    <b v="0"/>
    <n v="11"/>
    <b v="0"/>
    <x v="6"/>
    <n v="3.4666666666666663"/>
    <n v="47.272727272727273"/>
    <x v="1"/>
    <x v="6"/>
    <x v="3894"/>
    <x v="3874"/>
  </r>
  <r>
    <n v="3895"/>
    <s v="Vestige"/>
    <s v="A Transgender makeup artist calls into question the loyalty of her best friend in a 1980's circus while dealing with her dying mother."/>
    <x v="28"/>
    <x v="155"/>
    <x v="2"/>
    <s v="US"/>
    <s v="USD"/>
    <n v="1425103218"/>
    <n v="1422424818"/>
    <b v="0"/>
    <n v="1"/>
    <b v="0"/>
    <x v="6"/>
    <n v="5"/>
    <n v="50"/>
    <x v="1"/>
    <x v="6"/>
    <x v="3895"/>
    <x v="3875"/>
  </r>
  <r>
    <n v="3896"/>
    <s v="Yorick and Company"/>
    <s v="Yorick and Co. is a comedy about a struggling theatre company whose mysterious benefactor starts haunting the show!"/>
    <x v="183"/>
    <x v="575"/>
    <x v="2"/>
    <s v="US"/>
    <s v="USD"/>
    <n v="1402979778"/>
    <n v="1401770178"/>
    <b v="0"/>
    <n v="4"/>
    <b v="0"/>
    <x v="6"/>
    <n v="10.625"/>
    <n v="42.5"/>
    <x v="1"/>
    <x v="6"/>
    <x v="3896"/>
    <x v="3876"/>
  </r>
  <r>
    <n v="3897"/>
    <s v="Terry Pratchett's Wyrd Sisters at Paeroa Little Theatre"/>
    <s v="Help us to put on a production of Terry Pratchett's Wyrd Sisters, an ambitions show for our theatre but one I believe we can do."/>
    <x v="30"/>
    <x v="1901"/>
    <x v="2"/>
    <s v="NZ"/>
    <s v="NZD"/>
    <n v="1420750683"/>
    <n v="1418158683"/>
    <b v="0"/>
    <n v="10"/>
    <b v="0"/>
    <x v="6"/>
    <n v="17.599999999999998"/>
    <n v="44"/>
    <x v="1"/>
    <x v="6"/>
    <x v="3897"/>
    <x v="3877"/>
  </r>
  <r>
    <n v="3898"/>
    <s v="The Return of The Walthamstow Mysteries"/>
    <s v="'Somewhere you know, nowhere you've been' a theatrical _x000a_re-imagining of Walthamstowâ€™s past acted out beneath big skies in the marshes."/>
    <x v="30"/>
    <x v="552"/>
    <x v="2"/>
    <s v="GB"/>
    <s v="GBP"/>
    <n v="1439827200"/>
    <n v="1436355270"/>
    <b v="0"/>
    <n v="16"/>
    <b v="0"/>
    <x v="6"/>
    <n v="32.56"/>
    <n v="50.875"/>
    <x v="1"/>
    <x v="6"/>
    <x v="3898"/>
    <x v="3878"/>
  </r>
  <r>
    <n v="3899"/>
    <s v="RAIN | a theatrical production of life-changing proportions"/>
    <s v="More than just a play, RAIN is an outreach to hurting people who feel disengaged or rejected by others."/>
    <x v="3"/>
    <x v="366"/>
    <x v="2"/>
    <s v="US"/>
    <s v="USD"/>
    <n v="1407868561"/>
    <n v="1406140561"/>
    <b v="0"/>
    <n v="2"/>
    <b v="0"/>
    <x v="6"/>
    <n v="1.25"/>
    <n v="62.5"/>
    <x v="1"/>
    <x v="6"/>
    <x v="3899"/>
    <x v="3879"/>
  </r>
  <r>
    <n v="3900"/>
    <s v="HUB Theatre Group presents John Logan's RED"/>
    <s v="HUB Theatre Group collaborates with local artists to present John Logan's RED to the community."/>
    <x v="30"/>
    <x v="2503"/>
    <x v="2"/>
    <s v="US"/>
    <s v="USD"/>
    <n v="1433988791"/>
    <n v="1431396791"/>
    <b v="0"/>
    <n v="5"/>
    <b v="0"/>
    <x v="6"/>
    <n v="5.4"/>
    <n v="27"/>
    <x v="1"/>
    <x v="6"/>
    <x v="3900"/>
    <x v="3880"/>
  </r>
  <r>
    <n v="3901"/>
    <s v="De Lewe: A Youth Movement(Traveling Show)"/>
    <s v="&quot;De Lewe&quot; deals with the critical issues within today's youth. It reminds us that standing together is stronger than falling apart."/>
    <x v="9"/>
    <x v="379"/>
    <x v="2"/>
    <s v="US"/>
    <s v="USD"/>
    <n v="1450554599"/>
    <n v="1447098599"/>
    <b v="0"/>
    <n v="1"/>
    <b v="0"/>
    <x v="6"/>
    <n v="0.83333333333333337"/>
    <n v="25"/>
    <x v="1"/>
    <x v="6"/>
    <x v="3901"/>
    <x v="3881"/>
  </r>
  <r>
    <n v="3902"/>
    <s v="Over Here Theatre/Scotchbonnet present: Love, Sex and Apps"/>
    <s v="Love, Sex and Apps is a double bill exploring the way in which we are both connected and disconnected with those around us."/>
    <x v="9"/>
    <x v="159"/>
    <x v="2"/>
    <s v="GB"/>
    <s v="GBP"/>
    <n v="1479125642"/>
    <n v="1476962042"/>
    <b v="0"/>
    <n v="31"/>
    <b v="0"/>
    <x v="6"/>
    <n v="48.833333333333336"/>
    <n v="47.258064516129032"/>
    <x v="1"/>
    <x v="6"/>
    <x v="3902"/>
    <x v="3882"/>
  </r>
  <r>
    <n v="3903"/>
    <s v="Know Thy Law"/>
    <s v="Based on the novel â€œKnow Thy Lawâ€, this powerful play gives the insight and understanding of the power of knowing the law of the land."/>
    <x v="15"/>
    <x v="117"/>
    <x v="2"/>
    <s v="US"/>
    <s v="USD"/>
    <n v="1439581080"/>
    <n v="1435709765"/>
    <b v="0"/>
    <n v="0"/>
    <b v="0"/>
    <x v="6"/>
    <n v="0"/>
    <e v="#DIV/0!"/>
    <x v="1"/>
    <x v="6"/>
    <x v="3903"/>
    <x v="3883"/>
  </r>
  <r>
    <n v="3904"/>
    <s v="Black America from Prophets to Pimps"/>
    <s v="A play that will cover 4000 years of black history."/>
    <x v="3"/>
    <x v="158"/>
    <x v="2"/>
    <s v="US"/>
    <s v="USD"/>
    <n v="1429074240"/>
    <n v="1427866200"/>
    <b v="0"/>
    <n v="2"/>
    <b v="0"/>
    <x v="6"/>
    <n v="0.03"/>
    <n v="1.5"/>
    <x v="1"/>
    <x v="6"/>
    <x v="3904"/>
    <x v="3884"/>
  </r>
  <r>
    <n v="3905"/>
    <s v="Antonym Theatre - &quot;STAIRCASES&quot;"/>
    <s v="&quot;STAIRCASES&quot; is a piece of collaborative new writing exploring 'L'esprit de l'escalier', or the conversations you wish you could have."/>
    <x v="15"/>
    <x v="2504"/>
    <x v="2"/>
    <s v="GB"/>
    <s v="GBP"/>
    <n v="1434063600"/>
    <n v="1430405903"/>
    <b v="0"/>
    <n v="7"/>
    <b v="0"/>
    <x v="6"/>
    <n v="11.533333333333333"/>
    <n v="24.714285714285715"/>
    <x v="1"/>
    <x v="6"/>
    <x v="3905"/>
    <x v="3885"/>
  </r>
  <r>
    <n v="3906"/>
    <s v="First Draft Theatre"/>
    <s v="We will workshop, stage and develop new writing, devised work and adaptations. A joyful leap into the possibilities of an idea!"/>
    <x v="15"/>
    <x v="2373"/>
    <x v="2"/>
    <s v="GB"/>
    <s v="GBP"/>
    <n v="1435325100"/>
    <n v="1432072893"/>
    <b v="0"/>
    <n v="16"/>
    <b v="0"/>
    <x v="6"/>
    <n v="67.333333333333329"/>
    <n v="63.125"/>
    <x v="1"/>
    <x v="6"/>
    <x v="3906"/>
    <x v="3886"/>
  </r>
  <r>
    <n v="3907"/>
    <s v="Burqa&amp;Rifle: A Drama: Two Women, Two Cultues, Two Histories"/>
    <s v="Burqa&amp;Rifle dramatizes the  encounter between two women -- a vigilante and a convert to Islam."/>
    <x v="28"/>
    <x v="358"/>
    <x v="2"/>
    <s v="US"/>
    <s v="USD"/>
    <n v="1414354080"/>
    <n v="1411587606"/>
    <b v="0"/>
    <n v="4"/>
    <b v="0"/>
    <x v="6"/>
    <n v="15.299999999999999"/>
    <n v="38.25"/>
    <x v="1"/>
    <x v="6"/>
    <x v="3907"/>
    <x v="3887"/>
  </r>
  <r>
    <n v="3908"/>
    <s v="Unconscious Subconscious"/>
    <s v="Death splits apart twin brothers in a questionable car accident. They shared dreams, and now they must share trials in the unknown."/>
    <x v="47"/>
    <x v="654"/>
    <x v="2"/>
    <s v="US"/>
    <s v="USD"/>
    <n v="1406603696"/>
    <n v="1405307696"/>
    <b v="0"/>
    <n v="4"/>
    <b v="0"/>
    <x v="6"/>
    <n v="8.6666666666666679"/>
    <n v="16.25"/>
    <x v="1"/>
    <x v="6"/>
    <x v="3908"/>
    <x v="3888"/>
  </r>
  <r>
    <n v="3909"/>
    <s v="Woman2Woman"/>
    <s v="I am trying to put on a gospel comedy stage play that is full of laughter and life lessons as well that will change your life forever,"/>
    <x v="127"/>
    <x v="2503"/>
    <x v="2"/>
    <s v="US"/>
    <s v="USD"/>
    <n v="1410424642"/>
    <n v="1407832642"/>
    <b v="0"/>
    <n v="4"/>
    <b v="0"/>
    <x v="6"/>
    <n v="0.22499999999999998"/>
    <n v="33.75"/>
    <x v="1"/>
    <x v="6"/>
    <x v="3909"/>
    <x v="3889"/>
  </r>
  <r>
    <n v="3910"/>
    <s v="&quot;SHERLOCK HOLMES AND THE SCARLET AVENGER&quot;"/>
    <s v="Join Sherlock Holmes and Dr. Watson as the first adventure together is dramatized live on-stage!  The game is afoot!"/>
    <x v="12"/>
    <x v="1935"/>
    <x v="2"/>
    <s v="US"/>
    <s v="USD"/>
    <n v="1441649397"/>
    <n v="1439057397"/>
    <b v="0"/>
    <n v="3"/>
    <b v="0"/>
    <x v="6"/>
    <n v="3.0833333333333335"/>
    <n v="61.666666666666664"/>
    <x v="1"/>
    <x v="6"/>
    <x v="3910"/>
    <x v="3890"/>
  </r>
  <r>
    <n v="3911"/>
    <s v="Ministers of Grace"/>
    <s v="â€˜Ministers of Graceâ€™ imagines what the movie Ghostbusters would be like if written by William Shakespeare."/>
    <x v="6"/>
    <x v="2505"/>
    <x v="2"/>
    <s v="US"/>
    <s v="USD"/>
    <n v="1417033777"/>
    <n v="1414438177"/>
    <b v="0"/>
    <n v="36"/>
    <b v="0"/>
    <x v="6"/>
    <n v="37.412500000000001"/>
    <n v="83.138888888888886"/>
    <x v="1"/>
    <x v="6"/>
    <x v="3911"/>
    <x v="3891"/>
  </r>
  <r>
    <n v="3912"/>
    <s v="JoLee Productions"/>
    <s v="Producing &amp; directing Jake's Women by Neil Simon opening July 9 and running through July 26 for Sonoma Arts Live"/>
    <x v="36"/>
    <x v="116"/>
    <x v="2"/>
    <s v="US"/>
    <s v="USD"/>
    <n v="1429936500"/>
    <n v="1424759330"/>
    <b v="0"/>
    <n v="1"/>
    <b v="0"/>
    <x v="6"/>
    <n v="6.6666666666666671E-3"/>
    <n v="1"/>
    <x v="1"/>
    <x v="6"/>
    <x v="3912"/>
    <x v="3892"/>
  </r>
  <r>
    <n v="3913"/>
    <s v="The Great Gatsby at All-of-us Express Children's Theatre"/>
    <s v="â€œNo amount of fire or freshness can challenge what a man will store up in his ghostly heart.â€ â€“ The Great Gatsby"/>
    <x v="3"/>
    <x v="325"/>
    <x v="2"/>
    <s v="US"/>
    <s v="USD"/>
    <n v="1448863449"/>
    <n v="1446267849"/>
    <b v="0"/>
    <n v="7"/>
    <b v="0"/>
    <x v="6"/>
    <n v="10"/>
    <n v="142.85714285714286"/>
    <x v="1"/>
    <x v="6"/>
    <x v="3913"/>
    <x v="3893"/>
  </r>
  <r>
    <n v="3914"/>
    <s v="Support Catalan Drama: Skin in Flames, by Guillem Clua"/>
    <s v="Bots &amp; Barrals and StoneCrabs Theatre are excited to present the UK premiere of Guillem Clua's powerful Catalan drama Skin in Flames."/>
    <x v="30"/>
    <x v="711"/>
    <x v="2"/>
    <s v="GB"/>
    <s v="GBP"/>
    <n v="1431298740"/>
    <n v="1429558756"/>
    <b v="0"/>
    <n v="27"/>
    <b v="0"/>
    <x v="6"/>
    <n v="36.36"/>
    <n v="33.666666666666664"/>
    <x v="1"/>
    <x v="6"/>
    <x v="3914"/>
    <x v="3894"/>
  </r>
  <r>
    <n v="3915"/>
    <s v="Hardcross"/>
    <s v="Following the enormous success of Hardcross, we are looking for new ways to bring this wonderful play to a wider audience."/>
    <x v="15"/>
    <x v="139"/>
    <x v="2"/>
    <s v="GB"/>
    <s v="GBP"/>
    <n v="1464824309"/>
    <n v="1462232309"/>
    <b v="0"/>
    <n v="1"/>
    <b v="0"/>
    <x v="6"/>
    <n v="0.33333333333333337"/>
    <n v="5"/>
    <x v="1"/>
    <x v="6"/>
    <x v="3915"/>
    <x v="3895"/>
  </r>
  <r>
    <n v="3916"/>
    <s v="Final exam"/>
    <s v="We're a small group of University students who need a little help making our final exam production the best product possible."/>
    <x v="13"/>
    <x v="117"/>
    <x v="2"/>
    <s v="DK"/>
    <s v="DKK"/>
    <n v="1464952752"/>
    <n v="1462360752"/>
    <b v="0"/>
    <n v="0"/>
    <b v="0"/>
    <x v="6"/>
    <n v="0"/>
    <e v="#DIV/0!"/>
    <x v="1"/>
    <x v="6"/>
    <x v="3916"/>
    <x v="3896"/>
  </r>
  <r>
    <n v="3917"/>
    <s v="Romeo and Juliet by Cry of Curs"/>
    <s v="We place the actors and script to the fore, with productions stripped down to barest level, aiming to make theatre accessible."/>
    <x v="8"/>
    <x v="115"/>
    <x v="2"/>
    <s v="GB"/>
    <s v="GBP"/>
    <n v="1410439161"/>
    <n v="1407847161"/>
    <b v="0"/>
    <n v="1"/>
    <b v="0"/>
    <x v="6"/>
    <n v="0.2857142857142857"/>
    <n v="10"/>
    <x v="1"/>
    <x v="6"/>
    <x v="3917"/>
    <x v="3897"/>
  </r>
  <r>
    <n v="3918"/>
    <s v="The Singing Teacher"/>
    <s v="A fantastic new comedy coming to the West End 2014.  An Alan Ayckbourn meets Richard Curtis style comedy. Who knew singing was therapy!"/>
    <x v="127"/>
    <x v="678"/>
    <x v="2"/>
    <s v="GB"/>
    <s v="GBP"/>
    <n v="1407168000"/>
    <n v="1406131023"/>
    <b v="0"/>
    <n v="3"/>
    <b v="0"/>
    <x v="6"/>
    <n v="0.2"/>
    <n v="40"/>
    <x v="1"/>
    <x v="6"/>
    <x v="3918"/>
    <x v="3898"/>
  </r>
  <r>
    <n v="3919"/>
    <s v="After The Blue"/>
    <s v="Two sisters living in a Cornish seaside town attempt to hide and escape from a life- circle of deceit, abuse, incest and revenge."/>
    <x v="10"/>
    <x v="456"/>
    <x v="2"/>
    <s v="GB"/>
    <s v="GBP"/>
    <n v="1453075200"/>
    <n v="1450628773"/>
    <b v="0"/>
    <n v="3"/>
    <b v="0"/>
    <x v="6"/>
    <n v="1.7999999999999998"/>
    <n v="30"/>
    <x v="1"/>
    <x v="6"/>
    <x v="3919"/>
    <x v="3899"/>
  </r>
  <r>
    <n v="3920"/>
    <s v="'SCARAMOUCHE JONES'' by Justin Butcher"/>
    <s v="An enthralling tale charting the ecstasies and tragedies behind the seven white masks of centenarian clown,Scaramouche Jones."/>
    <x v="30"/>
    <x v="2503"/>
    <x v="2"/>
    <s v="GB"/>
    <s v="GBP"/>
    <n v="1479032260"/>
    <n v="1476436660"/>
    <b v="0"/>
    <n v="3"/>
    <b v="0"/>
    <x v="6"/>
    <n v="5.4"/>
    <n v="45"/>
    <x v="1"/>
    <x v="6"/>
    <x v="3920"/>
    <x v="3900"/>
  </r>
  <r>
    <n v="3921"/>
    <s v="Shakespeare's R&amp;J - Chapel Lane Theatre Company"/>
    <s v="CLTC are crowdfunding for our latest production - Joe Calarco's brilliant adaptation of Shakespeare's most loved tragedy."/>
    <x v="9"/>
    <x v="117"/>
    <x v="2"/>
    <s v="GB"/>
    <s v="GBP"/>
    <n v="1414346400"/>
    <n v="1413291655"/>
    <b v="0"/>
    <n v="0"/>
    <b v="0"/>
    <x v="6"/>
    <n v="0"/>
    <e v="#DIV/0!"/>
    <x v="1"/>
    <x v="6"/>
    <x v="3921"/>
    <x v="3901"/>
  </r>
  <r>
    <n v="3922"/>
    <s v="Truth, Dare, Promise to be Faithful Stage Play"/>
    <s v="TDPF is a play about a woman named Lisa who devotes her life to her marriage and ministry â€”since it is a woman place says her husband."/>
    <x v="47"/>
    <x v="377"/>
    <x v="2"/>
    <s v="US"/>
    <s v="USD"/>
    <n v="1425337200"/>
    <n v="1421432810"/>
    <b v="0"/>
    <n v="6"/>
    <b v="0"/>
    <x v="6"/>
    <n v="8.1333333333333329"/>
    <n v="10.166666666666666"/>
    <x v="1"/>
    <x v="6"/>
    <x v="3922"/>
    <x v="3902"/>
  </r>
  <r>
    <n v="3923"/>
    <s v="Mrs Roosevelt Flies to London UK tour"/>
    <s v="Eleanor Roosevelt: Passionate campaigner for human rights, champion for peace, staunch supporter of FDR's policies, betrayed wife."/>
    <x v="236"/>
    <x v="2506"/>
    <x v="2"/>
    <s v="GB"/>
    <s v="GBP"/>
    <n v="1428622271"/>
    <n v="1426203071"/>
    <b v="0"/>
    <n v="17"/>
    <b v="0"/>
    <x v="6"/>
    <n v="12.034782608695652"/>
    <n v="81.411764705882348"/>
    <x v="1"/>
    <x v="6"/>
    <x v="3923"/>
    <x v="3903"/>
  </r>
  <r>
    <n v="3924"/>
    <s v="THE MAGIC OF LAUGHTER WITH REGGIE RICE'S #TEAMDREAMERS"/>
    <s v="Help Comedy Illusionist Reggie Rice spread the magic of laughter as he takes his award-winning illusion show to a town near you!"/>
    <x v="36"/>
    <x v="2507"/>
    <x v="2"/>
    <s v="US"/>
    <s v="USD"/>
    <n v="1403823722"/>
    <n v="1401231722"/>
    <b v="0"/>
    <n v="40"/>
    <b v="0"/>
    <x v="6"/>
    <n v="15.266666666666667"/>
    <n v="57.25"/>
    <x v="1"/>
    <x v="6"/>
    <x v="3924"/>
    <x v="3904"/>
  </r>
  <r>
    <n v="3925"/>
    <s v="Help Save High School Theater"/>
    <s v="Help Save High School Theater Program_x000a_Your donations will be used to purchase props, build sets, and costumes."/>
    <x v="325"/>
    <x v="493"/>
    <x v="2"/>
    <s v="US"/>
    <s v="USD"/>
    <n v="1406753639"/>
    <n v="1404161639"/>
    <b v="0"/>
    <n v="3"/>
    <b v="0"/>
    <x v="6"/>
    <n v="10"/>
    <n v="5"/>
    <x v="1"/>
    <x v="6"/>
    <x v="3925"/>
    <x v="3905"/>
  </r>
  <r>
    <n v="3926"/>
    <s v="Caryl Churchill's 'Top Girls' - NSW HSC Text"/>
    <s v="Producing syllabus-relevant theatre targeted to HSC students on the NSW Central Coast"/>
    <x v="10"/>
    <x v="493"/>
    <x v="2"/>
    <s v="AU"/>
    <s v="AUD"/>
    <n v="1419645748"/>
    <n v="1417053748"/>
    <b v="0"/>
    <n v="1"/>
    <b v="0"/>
    <x v="6"/>
    <n v="0.3"/>
    <n v="15"/>
    <x v="1"/>
    <x v="6"/>
    <x v="3926"/>
    <x v="3906"/>
  </r>
  <r>
    <n v="3927"/>
    <s v="'Journey's End' Tour of Dorset commemorating WW1"/>
    <s v="Brand new graduate theater company 'FMP Theatre' proudly presents the definitive WW1 play, Journey's End, with a little help from you."/>
    <x v="30"/>
    <x v="379"/>
    <x v="2"/>
    <s v="GB"/>
    <s v="GBP"/>
    <n v="1407565504"/>
    <n v="1404973504"/>
    <b v="0"/>
    <n v="2"/>
    <b v="0"/>
    <x v="6"/>
    <n v="1"/>
    <n v="12.5"/>
    <x v="1"/>
    <x v="6"/>
    <x v="3927"/>
    <x v="3907"/>
  </r>
  <r>
    <n v="3928"/>
    <s v="CHARM by Philip Dawkins"/>
    <s v="&quot;Charm&quot; class is in session! Mama Darleena, a transgender African-American woman, shares rules for etiquette with her LGBTQ students."/>
    <x v="10"/>
    <x v="1208"/>
    <x v="2"/>
    <s v="US"/>
    <s v="USD"/>
    <n v="1444971540"/>
    <n v="1442593427"/>
    <b v="0"/>
    <n v="7"/>
    <b v="0"/>
    <x v="6"/>
    <n v="13.020000000000001"/>
    <n v="93"/>
    <x v="1"/>
    <x v="6"/>
    <x v="3928"/>
    <x v="3908"/>
  </r>
  <r>
    <n v="3929"/>
    <s v="Comedy Of Errors: Antioch Community High School"/>
    <s v="We need to raise funds to bring this elaborate production to life with special FX makeup, highly detailed sets, and costumes."/>
    <x v="22"/>
    <x v="2508"/>
    <x v="2"/>
    <s v="US"/>
    <s v="USD"/>
    <n v="1474228265"/>
    <n v="1471636265"/>
    <b v="0"/>
    <n v="14"/>
    <b v="0"/>
    <x v="6"/>
    <n v="2.2650000000000001"/>
    <n v="32.357142857142854"/>
    <x v="1"/>
    <x v="6"/>
    <x v="3929"/>
    <x v="3909"/>
  </r>
  <r>
    <n v="3930"/>
    <s v="Foundry Theatre Brisbane"/>
    <s v="We are a new and exciting semi-pro  theatre company who will support &amp; hire local actors &amp; writers in Brisbane &amp; Queensland."/>
    <x v="3"/>
    <x v="117"/>
    <x v="2"/>
    <s v="AU"/>
    <s v="AUD"/>
    <n v="1459490400"/>
    <n v="1457078868"/>
    <b v="0"/>
    <n v="0"/>
    <b v="0"/>
    <x v="6"/>
    <n v="0"/>
    <e v="#DIV/0!"/>
    <x v="1"/>
    <x v="6"/>
    <x v="3930"/>
    <x v="3910"/>
  </r>
  <r>
    <n v="3931"/>
    <s v="Still I Weep"/>
    <s v="An original stage play designed to bring to light the long-term effects on adult survivors of childhood sexual abuse. We do survive!"/>
    <x v="6"/>
    <x v="117"/>
    <x v="2"/>
    <s v="US"/>
    <s v="USD"/>
    <n v="1441510707"/>
    <n v="1439350707"/>
    <b v="0"/>
    <n v="0"/>
    <b v="0"/>
    <x v="6"/>
    <n v="0"/>
    <e v="#DIV/0!"/>
    <x v="1"/>
    <x v="6"/>
    <x v="3931"/>
    <x v="3911"/>
  </r>
  <r>
    <n v="3932"/>
    <s v="Improv Patrol &quot;The Gift of Your Story is Our Script&quot;"/>
    <s v="Audience tell stories from their life chooses the improv actors to re-enact the story on the spot via song, dance and theatrics."/>
    <x v="14"/>
    <x v="116"/>
    <x v="2"/>
    <s v="US"/>
    <s v="USD"/>
    <n v="1458097364"/>
    <n v="1455508964"/>
    <b v="0"/>
    <n v="1"/>
    <b v="0"/>
    <x v="6"/>
    <n v="8.3333333333333332E-3"/>
    <n v="1"/>
    <x v="1"/>
    <x v="6"/>
    <x v="3932"/>
    <x v="3912"/>
  </r>
  <r>
    <n v="3933"/>
    <s v="Three for 5: A King's Story"/>
    <s v="Presenting the complete three part of writer/director Ty Foard's &quot;A King's Story&quot; ...a dramatic artistic one director play festival"/>
    <x v="39"/>
    <x v="2509"/>
    <x v="2"/>
    <s v="US"/>
    <s v="USD"/>
    <n v="1468716180"/>
    <n v="1466205262"/>
    <b v="0"/>
    <n v="12"/>
    <b v="0"/>
    <x v="6"/>
    <n v="15.742857142857142"/>
    <n v="91.833333333333329"/>
    <x v="1"/>
    <x v="6"/>
    <x v="3933"/>
    <x v="3913"/>
  </r>
  <r>
    <n v="3934"/>
    <s v="&quot;A Measure of Normalcy&quot;"/>
    <s v="Lost youth and lost souls struggle to find meaning amid dingy basements, vanishing malls, and a bleak Midwestern summer."/>
    <x v="10"/>
    <x v="1100"/>
    <x v="2"/>
    <s v="US"/>
    <s v="USD"/>
    <n v="1443704400"/>
    <n v="1439827639"/>
    <b v="0"/>
    <n v="12"/>
    <b v="0"/>
    <x v="6"/>
    <n v="11"/>
    <n v="45.833333333333336"/>
    <x v="1"/>
    <x v="6"/>
    <x v="3934"/>
    <x v="3914"/>
  </r>
  <r>
    <n v="3935"/>
    <s v="Mr Mineshaft - A Play about Julius Eastman"/>
    <s v="Forgotten composer, virtuoso pianist, actor, and activist._x000a_I'm hoping to produce my play which explores Julius's life and music."/>
    <x v="9"/>
    <x v="2510"/>
    <x v="2"/>
    <s v="GB"/>
    <s v="GBP"/>
    <n v="1443973546"/>
    <n v="1438789546"/>
    <b v="0"/>
    <n v="23"/>
    <b v="0"/>
    <x v="6"/>
    <n v="43.833333333333336"/>
    <n v="57.173913043478258"/>
    <x v="1"/>
    <x v="6"/>
    <x v="3935"/>
    <x v="3915"/>
  </r>
  <r>
    <n v="3936"/>
    <s v="End Breast Cancer"/>
    <s v="This stage play is a true story about one woman's fight against breast cancer while still having to deal with the adversities of life."/>
    <x v="22"/>
    <x v="117"/>
    <x v="2"/>
    <s v="US"/>
    <s v="USD"/>
    <n v="1480576720"/>
    <n v="1477981120"/>
    <b v="0"/>
    <n v="0"/>
    <b v="0"/>
    <x v="6"/>
    <n v="0"/>
    <e v="#DIV/0!"/>
    <x v="1"/>
    <x v="6"/>
    <x v="3936"/>
    <x v="3916"/>
  </r>
  <r>
    <n v="3937"/>
    <s v="Fever - a workshop production"/>
    <s v="Support the artists of the new play FEVER: a story of love, friendship and sonnets. Donate to help us develop this production!"/>
    <x v="428"/>
    <x v="2511"/>
    <x v="2"/>
    <s v="US"/>
    <s v="USD"/>
    <n v="1468249760"/>
    <n v="1465830560"/>
    <b v="0"/>
    <n v="10"/>
    <b v="0"/>
    <x v="6"/>
    <n v="86.135181975736558"/>
    <n v="248.5"/>
    <x v="1"/>
    <x v="6"/>
    <x v="3937"/>
    <x v="3917"/>
  </r>
  <r>
    <n v="3938"/>
    <s v="Broken Alley â€”Â Year 3"/>
    <s v="We Kickstarted Broken Alley Theatre in the summer of 2013. It's been an amazing two years. This year, BATx goes bigger than ever."/>
    <x v="429"/>
    <x v="2512"/>
    <x v="2"/>
    <s v="US"/>
    <s v="USD"/>
    <n v="1435441454"/>
    <n v="1432763054"/>
    <b v="0"/>
    <n v="5"/>
    <b v="0"/>
    <x v="6"/>
    <n v="12.196620583717358"/>
    <n v="79.400000000000006"/>
    <x v="1"/>
    <x v="6"/>
    <x v="3938"/>
    <x v="3918"/>
  </r>
  <r>
    <n v="3939"/>
    <s v="'Potter.' Funding 2015"/>
    <s v="'Potter.' is a parody of the popular Harry Potter series allowing aspiring actors a chance to work in a professional production."/>
    <x v="10"/>
    <x v="139"/>
    <x v="2"/>
    <s v="AU"/>
    <s v="AUD"/>
    <n v="1412656200"/>
    <n v="1412328979"/>
    <b v="0"/>
    <n v="1"/>
    <b v="0"/>
    <x v="6"/>
    <n v="0.1"/>
    <n v="5"/>
    <x v="1"/>
    <x v="6"/>
    <x v="3939"/>
    <x v="3919"/>
  </r>
  <r>
    <n v="3940"/>
    <s v="Attraction"/>
    <s v="A Stage Play that will bring you to the edge of your seat , leave you thinkin and will also have you laughing while enjoyin the talent"/>
    <x v="10"/>
    <x v="143"/>
    <x v="2"/>
    <s v="US"/>
    <s v="USD"/>
    <n v="1420199351"/>
    <n v="1416311351"/>
    <b v="0"/>
    <n v="2"/>
    <b v="0"/>
    <x v="6"/>
    <n v="0.22"/>
    <n v="5.5"/>
    <x v="1"/>
    <x v="6"/>
    <x v="3940"/>
    <x v="3920"/>
  </r>
  <r>
    <n v="3941"/>
    <s v="TWO for the PRICE OF ONE THEATRE"/>
    <s v="Help produce &quot;Boseman and Lena&quot; by Athol Fugard._x000a_Celebrate 18 years of Service to Arts and Community, 2nd Show of a 7th Season in NOLA!"/>
    <x v="62"/>
    <x v="155"/>
    <x v="2"/>
    <s v="US"/>
    <s v="USD"/>
    <n v="1416877200"/>
    <n v="1414505137"/>
    <b v="0"/>
    <n v="2"/>
    <b v="0"/>
    <x v="6"/>
    <n v="0.90909090909090906"/>
    <n v="25"/>
    <x v="1"/>
    <x v="6"/>
    <x v="3941"/>
    <x v="3921"/>
  </r>
  <r>
    <n v="3942"/>
    <s v="Epic Proportions"/>
    <s v="In the 30's, two brothers, Benny and Phil, who go to the Arizona desert to be extras in a huge Biblical epic. Riotous comedy!"/>
    <x v="38"/>
    <x v="117"/>
    <x v="2"/>
    <s v="US"/>
    <s v="USD"/>
    <n v="1434490914"/>
    <n v="1429306914"/>
    <b v="0"/>
    <n v="0"/>
    <b v="0"/>
    <x v="6"/>
    <n v="0"/>
    <e v="#DIV/0!"/>
    <x v="1"/>
    <x v="6"/>
    <x v="3942"/>
    <x v="3922"/>
  </r>
  <r>
    <n v="3943"/>
    <s v="Alexandra Petri's &quot;The Scrum&quot;  - Field Trip Theatre"/>
    <s v="Field Trip Theatre has  commissioned Alexandra Petri to write a world premiere play set in DC , &quot;The Scrum&quot;,"/>
    <x v="10"/>
    <x v="2513"/>
    <x v="2"/>
    <s v="US"/>
    <s v="USD"/>
    <n v="1446483000"/>
    <n v="1443811268"/>
    <b v="0"/>
    <n v="13"/>
    <b v="0"/>
    <x v="6"/>
    <n v="35.64"/>
    <n v="137.07692307692307"/>
    <x v="1"/>
    <x v="6"/>
    <x v="3943"/>
    <x v="3923"/>
  </r>
  <r>
    <n v="3944"/>
    <s v="Shakespeare Shortened School Plays"/>
    <s v="My project is to finish writing all 38 of Shakespeare's Plays into shortened 15-20 minute Shortened versions and publish them in 1 year"/>
    <x v="10"/>
    <x v="117"/>
    <x v="2"/>
    <s v="US"/>
    <s v="USD"/>
    <n v="1440690875"/>
    <n v="1438098875"/>
    <b v="0"/>
    <n v="0"/>
    <b v="0"/>
    <x v="6"/>
    <n v="0"/>
    <e v="#DIV/0!"/>
    <x v="1"/>
    <x v="6"/>
    <x v="3944"/>
    <x v="3924"/>
  </r>
  <r>
    <n v="3945"/>
    <s v="Camp Curtain Call: Star Wars (A Parody)"/>
    <s v="We do a theatre camp for kids every summer doing parady shows of diff stories for kids to learn theater. This year is Star Wars Parody."/>
    <x v="13"/>
    <x v="139"/>
    <x v="2"/>
    <s v="US"/>
    <s v="USD"/>
    <n v="1431717268"/>
    <n v="1429125268"/>
    <b v="0"/>
    <n v="1"/>
    <b v="0"/>
    <x v="6"/>
    <n v="0.25"/>
    <n v="5"/>
    <x v="1"/>
    <x v="6"/>
    <x v="3945"/>
    <x v="3925"/>
  </r>
  <r>
    <n v="3946"/>
    <s v="DR. Mecurio's Mythical Marvels &amp; Beastiry"/>
    <s v="Dr. Mecurio's is an original work of fantasy designed and written for the stage."/>
    <x v="12"/>
    <x v="666"/>
    <x v="2"/>
    <s v="US"/>
    <s v="USD"/>
    <n v="1425110400"/>
    <n v="1422388822"/>
    <b v="0"/>
    <n v="5"/>
    <b v="0"/>
    <x v="6"/>
    <n v="3.25"/>
    <n v="39"/>
    <x v="1"/>
    <x v="6"/>
    <x v="3946"/>
    <x v="3926"/>
  </r>
  <r>
    <n v="3947"/>
    <s v="Tell'em I'm Gonna Make It"/>
    <s v="Soon to be known as one of the greatest gospel stage plays of all times. Great hit in New England and now we want to take  it on tour"/>
    <x v="9"/>
    <x v="462"/>
    <x v="2"/>
    <s v="US"/>
    <s v="USD"/>
    <n v="1475378744"/>
    <n v="1472786744"/>
    <b v="0"/>
    <n v="2"/>
    <b v="0"/>
    <x v="6"/>
    <n v="3.3666666666666663"/>
    <n v="50.5"/>
    <x v="1"/>
    <x v="6"/>
    <x v="3947"/>
    <x v="3927"/>
  </r>
  <r>
    <n v="3948"/>
    <s v="The Barbican Photography Trip 2015"/>
    <s v="A group of 12 friends, separated by time, space, state borders and oceans want to head to London for the adventure of a lifetime."/>
    <x v="11"/>
    <x v="117"/>
    <x v="2"/>
    <s v="AU"/>
    <s v="AUD"/>
    <n v="1410076123"/>
    <n v="1404892123"/>
    <b v="0"/>
    <n v="0"/>
    <b v="0"/>
    <x v="6"/>
    <n v="0"/>
    <e v="#DIV/0!"/>
    <x v="1"/>
    <x v="6"/>
    <x v="3948"/>
    <x v="3928"/>
  </r>
  <r>
    <n v="3949"/>
    <s v="Various Unfortunate Deaths of Tâ€™Abbott and Rue Doch Juniors"/>
    <s v="A brilliant project making a huge difference : a play about Climate Change and a series of panels on environmental and community issues"/>
    <x v="3"/>
    <x v="2514"/>
    <x v="2"/>
    <s v="AU"/>
    <s v="AUD"/>
    <n v="1423623221"/>
    <n v="1421031221"/>
    <b v="0"/>
    <n v="32"/>
    <b v="0"/>
    <x v="6"/>
    <n v="15.770000000000001"/>
    <n v="49.28125"/>
    <x v="1"/>
    <x v="6"/>
    <x v="3949"/>
    <x v="3929"/>
  </r>
  <r>
    <n v="3950"/>
    <s v="The Great Elephant Repertory Company"/>
    <s v="With the Great Elephant Repertory we can reach those children who are perceived unreachable, educating them through performance art."/>
    <x v="23"/>
    <x v="379"/>
    <x v="2"/>
    <s v="US"/>
    <s v="USD"/>
    <n v="1460140500"/>
    <n v="1457628680"/>
    <b v="0"/>
    <n v="1"/>
    <b v="0"/>
    <x v="6"/>
    <n v="0.625"/>
    <n v="25"/>
    <x v="1"/>
    <x v="6"/>
    <x v="3950"/>
    <x v="3930"/>
  </r>
  <r>
    <n v="3951"/>
    <s v="&quot;The Divide&quot; A Great New Play To Tour the USA"/>
    <s v="Set in Southern America â€œThe Divideâ€ is a stage play that touches on the issues that are forefront in America and the world."/>
    <x v="61"/>
    <x v="116"/>
    <x v="2"/>
    <s v="IE"/>
    <s v="EUR"/>
    <n v="1462301342"/>
    <n v="1457120942"/>
    <b v="0"/>
    <n v="1"/>
    <b v="0"/>
    <x v="6"/>
    <n v="5.0000000000000001E-4"/>
    <n v="1"/>
    <x v="1"/>
    <x v="6"/>
    <x v="3951"/>
    <x v="3931"/>
  </r>
  <r>
    <n v="3952"/>
    <s v="ThÃ©Ã¢tre Polichinelle Show &quot;Clown-Ballet&quot;"/>
    <s v="This is the story about dreams of the kindly clown who indulge in reverie to be a ballet dancer! Every act is a funny sentimental story"/>
    <x v="91"/>
    <x v="379"/>
    <x v="2"/>
    <s v="US"/>
    <s v="USD"/>
    <n v="1445885890"/>
    <n v="1440701890"/>
    <b v="0"/>
    <n v="1"/>
    <b v="0"/>
    <x v="6"/>
    <n v="9.6153846153846159E-2"/>
    <n v="25"/>
    <x v="1"/>
    <x v="6"/>
    <x v="3952"/>
    <x v="3932"/>
  </r>
  <r>
    <n v="3953"/>
    <s v="A Time Pirate's Love"/>
    <s v="Actors and actresses are needed to help me create a stage play. A stage play needs to be adapted from the book I wrote."/>
    <x v="430"/>
    <x v="117"/>
    <x v="2"/>
    <s v="US"/>
    <s v="USD"/>
    <n v="1469834940"/>
    <n v="1467162586"/>
    <b v="0"/>
    <n v="0"/>
    <b v="0"/>
    <x v="6"/>
    <n v="0"/>
    <e v="#DIV/0!"/>
    <x v="1"/>
    <x v="6"/>
    <x v="3953"/>
    <x v="3933"/>
  </r>
  <r>
    <n v="3954"/>
    <s v="City of Joy"/>
    <s v="Despite hunger and conditions of a Calcutta slum, the people there know that life is precious. They have named it â€˜City of Joy.â€™"/>
    <x v="31"/>
    <x v="117"/>
    <x v="2"/>
    <s v="CA"/>
    <s v="CAD"/>
    <n v="1405352264"/>
    <n v="1400168264"/>
    <b v="0"/>
    <n v="0"/>
    <b v="0"/>
    <x v="6"/>
    <n v="0"/>
    <e v="#DIV/0!"/>
    <x v="1"/>
    <x v="6"/>
    <x v="3954"/>
    <x v="3934"/>
  </r>
  <r>
    <n v="3955"/>
    <s v="FHE High School Presents: Snow Queen and Once On This Island"/>
    <s v="FHE High School Theatre Booster Fund Raiser for Costumes --Fall Play Snow Queen and Spring Musical Once on this Island"/>
    <x v="257"/>
    <x v="94"/>
    <x v="2"/>
    <s v="US"/>
    <s v="USD"/>
    <n v="1448745741"/>
    <n v="1446150141"/>
    <b v="0"/>
    <n v="8"/>
    <b v="0"/>
    <x v="6"/>
    <n v="24.285714285714285"/>
    <n v="53.125"/>
    <x v="1"/>
    <x v="6"/>
    <x v="3955"/>
    <x v="3935"/>
  </r>
  <r>
    <n v="3956"/>
    <s v="The Woman in Me"/>
    <s v="This saucy stage play chronicles the highs and lows of my life involving gangs, drugs and prison. The story is a transforming ministry."/>
    <x v="62"/>
    <x v="117"/>
    <x v="2"/>
    <s v="US"/>
    <s v="USD"/>
    <n v="1461543600"/>
    <n v="1459203727"/>
    <b v="0"/>
    <n v="0"/>
    <b v="0"/>
    <x v="6"/>
    <n v="0"/>
    <e v="#DIV/0!"/>
    <x v="1"/>
    <x v="6"/>
    <x v="3956"/>
    <x v="3936"/>
  </r>
  <r>
    <n v="3957"/>
    <s v="Yada.Yada.Yada. An Unauthorized Seinfeld Event. 9 in 90"/>
    <s v="A play about something, or maybe nothing. Four actors depicting all 9 seasons of Seinfeld in 90 minutes."/>
    <x v="89"/>
    <x v="1001"/>
    <x v="2"/>
    <s v="US"/>
    <s v="USD"/>
    <n v="1468020354"/>
    <n v="1464045954"/>
    <b v="0"/>
    <n v="1"/>
    <b v="0"/>
    <x v="6"/>
    <n v="2.5000000000000001E-2"/>
    <n v="7"/>
    <x v="1"/>
    <x v="6"/>
    <x v="3957"/>
    <x v="3937"/>
  </r>
  <r>
    <n v="3958"/>
    <s v="Shakespeare with Noodles:  Henry IV"/>
    <s v="A children's theatre group constructing props out of swimming noodles to provide free Shakespeare in the parks to local communities."/>
    <x v="13"/>
    <x v="762"/>
    <x v="2"/>
    <s v="US"/>
    <s v="USD"/>
    <n v="1406988000"/>
    <n v="1403822912"/>
    <b v="0"/>
    <n v="16"/>
    <b v="0"/>
    <x v="6"/>
    <n v="32.049999999999997"/>
    <n v="40.0625"/>
    <x v="1"/>
    <x v="6"/>
    <x v="3958"/>
    <x v="3938"/>
  </r>
  <r>
    <n v="3959"/>
    <s v="Central Coast Theatre Community Website - Plays &amp; Auditions"/>
    <s v="A free website for theatre on California's central coast - actors, auditions, &amp; shows in Santa Barbara, San Luis Obispo, &amp; Montetey."/>
    <x v="38"/>
    <x v="2515"/>
    <x v="2"/>
    <s v="US"/>
    <s v="USD"/>
    <n v="1411930556"/>
    <n v="1409338556"/>
    <b v="0"/>
    <n v="12"/>
    <b v="0"/>
    <x v="6"/>
    <n v="24.333333333333336"/>
    <n v="24.333333333333332"/>
    <x v="1"/>
    <x v="6"/>
    <x v="3959"/>
    <x v="3939"/>
  </r>
  <r>
    <n v="3960"/>
    <s v="In The Time of New York"/>
    <s v="You are closer to your dreams than what you expect, your demons will always wait for you to realize them, theyâ€™ll torture you Manny."/>
    <x v="9"/>
    <x v="372"/>
    <x v="2"/>
    <s v="US"/>
    <s v="USD"/>
    <n v="1451852256"/>
    <n v="1449260256"/>
    <b v="0"/>
    <n v="4"/>
    <b v="0"/>
    <x v="6"/>
    <n v="1.5"/>
    <n v="11.25"/>
    <x v="1"/>
    <x v="6"/>
    <x v="3960"/>
    <x v="3940"/>
  </r>
  <r>
    <n v="3961"/>
    <s v="New Edinburgh play"/>
    <s v="I've written a fun new play exploring the reality of gay stereotypes in 2014 - with accommodation and venue hire it needs some dough :)"/>
    <x v="10"/>
    <x v="577"/>
    <x v="2"/>
    <s v="GB"/>
    <s v="GBP"/>
    <n v="1399584210"/>
    <n v="1397683410"/>
    <b v="0"/>
    <n v="2"/>
    <b v="0"/>
    <x v="6"/>
    <n v="0.42"/>
    <n v="10.5"/>
    <x v="1"/>
    <x v="6"/>
    <x v="3961"/>
    <x v="3941"/>
  </r>
  <r>
    <n v="3962"/>
    <s v="The Story of the 1914 Christmas Truce is coming to America"/>
    <s v="OUR FRIENDS THE ENEMY will make its American Debut at Theatre Row in New York City, and we would like for you to join us on our journey"/>
    <x v="123"/>
    <x v="372"/>
    <x v="2"/>
    <s v="GB"/>
    <s v="GBP"/>
    <n v="1448722494"/>
    <n v="1446562494"/>
    <b v="0"/>
    <n v="3"/>
    <b v="0"/>
    <x v="6"/>
    <n v="3.214285714285714"/>
    <n v="15"/>
    <x v="1"/>
    <x v="6"/>
    <x v="3962"/>
    <x v="3942"/>
  </r>
  <r>
    <n v="3963"/>
    <s v="Une minute de silence"/>
    <s v="les effets de censeur sur l'immigration.Ã§a c'est une piÃ¨ce de l'histoire de la rÃ©volution en Iran jusqu'Ã  des meurtres en sÃ©rie en 1999"/>
    <x v="3"/>
    <x v="117"/>
    <x v="2"/>
    <s v="CA"/>
    <s v="CAD"/>
    <n v="1447821717"/>
    <n v="1445226117"/>
    <b v="0"/>
    <n v="0"/>
    <b v="0"/>
    <x v="6"/>
    <n v="0"/>
    <e v="#DIV/0!"/>
    <x v="1"/>
    <x v="6"/>
    <x v="3963"/>
    <x v="3943"/>
  </r>
  <r>
    <n v="3964"/>
    <s v="MAMA'Z BA-B: The StagePlay"/>
    <s v="&quot;MAMA'Z BA-B&quot; is the story of Marcus Williams who struggles to find a place for himself as a young black male."/>
    <x v="13"/>
    <x v="691"/>
    <x v="2"/>
    <s v="US"/>
    <s v="USD"/>
    <n v="1429460386"/>
    <n v="1424279986"/>
    <b v="0"/>
    <n v="3"/>
    <b v="0"/>
    <x v="6"/>
    <n v="6.3"/>
    <n v="42"/>
    <x v="1"/>
    <x v="6"/>
    <x v="3964"/>
    <x v="3944"/>
  </r>
  <r>
    <n v="3965"/>
    <s v="Fringe Fest: Take Comfort in Falling Forever"/>
    <s v="Andrew Heller producing a production of an original play for the Philadelphia Fringe Festival. Written and Directed by Andrew Heller"/>
    <x v="13"/>
    <x v="2516"/>
    <x v="2"/>
    <s v="US"/>
    <s v="USD"/>
    <n v="1460608780"/>
    <n v="1455428380"/>
    <b v="0"/>
    <n v="4"/>
    <b v="0"/>
    <x v="6"/>
    <n v="14.249999999999998"/>
    <n v="71.25"/>
    <x v="1"/>
    <x v="6"/>
    <x v="3965"/>
    <x v="3945"/>
  </r>
  <r>
    <n v="3966"/>
    <s v="Moroccan National Debate Team"/>
    <s v="MNDT will be the first Moroccan Team in history to participate in the WSDC. the worldâ€™s biggest high school debate tournament."/>
    <x v="51"/>
    <x v="372"/>
    <x v="2"/>
    <s v="US"/>
    <s v="USD"/>
    <n v="1406170740"/>
    <n v="1402506278"/>
    <b v="0"/>
    <n v="2"/>
    <b v="0"/>
    <x v="6"/>
    <n v="0.6"/>
    <n v="22.5"/>
    <x v="1"/>
    <x v="6"/>
    <x v="3966"/>
    <x v="3946"/>
  </r>
  <r>
    <n v="3967"/>
    <s v="Backdrops for Maplewood Barn Theatre Summer 2017 Production"/>
    <s v="Ramsay Wise is painting the backdrops for the Maplewood Barn Theatre's summer 2017 production. He needs canvas and paint."/>
    <x v="180"/>
    <x v="22"/>
    <x v="2"/>
    <s v="US"/>
    <s v="USD"/>
    <n v="1488783507"/>
    <n v="1486191507"/>
    <b v="0"/>
    <n v="10"/>
    <b v="0"/>
    <x v="6"/>
    <n v="24.117647058823529"/>
    <n v="41"/>
    <x v="1"/>
    <x v="6"/>
    <x v="3967"/>
    <x v="3947"/>
  </r>
  <r>
    <n v="3968"/>
    <s v="Scarlet Letters (a play with songs)"/>
    <s v="&quot;On the breast of her gown, in fine red cloth, appeared the letter A.&quot; But what about the rest of the alphabet?"/>
    <x v="10"/>
    <x v="2517"/>
    <x v="2"/>
    <s v="US"/>
    <s v="USD"/>
    <n v="1463945673"/>
    <n v="1458761673"/>
    <b v="0"/>
    <n v="11"/>
    <b v="0"/>
    <x v="6"/>
    <n v="10.54"/>
    <n v="47.909090909090907"/>
    <x v="1"/>
    <x v="6"/>
    <x v="3968"/>
    <x v="3948"/>
  </r>
  <r>
    <n v="3969"/>
    <s v="Ghost Pirate Cruise on the Hudson Sept. 3rd"/>
    <s v="Board a pirate ship and sail with us on a midnight cruise into the dark realms of forgotten pirate lore with music, theater &amp; burlesque"/>
    <x v="431"/>
    <x v="2518"/>
    <x v="2"/>
    <s v="US"/>
    <s v="USD"/>
    <n v="1472442900"/>
    <n v="1471638646"/>
    <b v="0"/>
    <n v="6"/>
    <b v="0"/>
    <x v="6"/>
    <n v="7.4690265486725664"/>
    <n v="35.166666666666664"/>
    <x v="1"/>
    <x v="6"/>
    <x v="3969"/>
    <x v="3949"/>
  </r>
  <r>
    <n v="3970"/>
    <s v="GCU Follow Your Dreams Production"/>
    <s v="WeÂ  areÂ  aÂ  newÂ  productionÂ  companyÂ  andÂ  willÂ  beÂ  touringÂ  withÂ  ourÂ  production,  FOLLOW  YOUR  DREAMS  debuting  June  2016."/>
    <x v="36"/>
    <x v="143"/>
    <x v="2"/>
    <s v="US"/>
    <s v="USD"/>
    <n v="1460925811"/>
    <n v="1458333811"/>
    <b v="0"/>
    <n v="2"/>
    <b v="0"/>
    <x v="6"/>
    <n v="7.3333333333333334E-2"/>
    <n v="5.5"/>
    <x v="1"/>
    <x v="6"/>
    <x v="3970"/>
    <x v="3950"/>
  </r>
  <r>
    <n v="3971"/>
    <s v="The Sentinel &amp; The Showman"/>
    <s v="The timeless story of the struggling actor, the faithful agent and   the reality of what constitutes success and failure in Hollywood."/>
    <x v="32"/>
    <x v="2519"/>
    <x v="2"/>
    <s v="US"/>
    <s v="USD"/>
    <n v="1405947126"/>
    <n v="1403355126"/>
    <b v="0"/>
    <n v="6"/>
    <b v="0"/>
    <x v="6"/>
    <n v="0.97142857142857131"/>
    <n v="22.666666666666668"/>
    <x v="1"/>
    <x v="6"/>
    <x v="3971"/>
    <x v="3951"/>
  </r>
  <r>
    <n v="3972"/>
    <s v="Valkyrie Theatre Company"/>
    <s v="We're a horror based theatre company in Oklahoma City beginning our first season of shows."/>
    <x v="28"/>
    <x v="2518"/>
    <x v="2"/>
    <s v="US"/>
    <s v="USD"/>
    <n v="1423186634"/>
    <n v="1418002634"/>
    <b v="0"/>
    <n v="8"/>
    <b v="0"/>
    <x v="6"/>
    <n v="21.099999999999998"/>
    <n v="26.375"/>
    <x v="1"/>
    <x v="6"/>
    <x v="3972"/>
    <x v="3952"/>
  </r>
  <r>
    <n v="3973"/>
    <s v="Staged Right Theatre First Season Campaign"/>
    <s v="Staged Right Theatre Company is putting on its first season this year, and we need your help with raising money to put on four plays!"/>
    <x v="10"/>
    <x v="2520"/>
    <x v="2"/>
    <s v="US"/>
    <s v="USD"/>
    <n v="1462766400"/>
    <n v="1460219110"/>
    <b v="0"/>
    <n v="37"/>
    <b v="0"/>
    <x v="6"/>
    <n v="78.100000000000009"/>
    <n v="105.54054054054055"/>
    <x v="1"/>
    <x v="6"/>
    <x v="3973"/>
    <x v="3953"/>
  </r>
  <r>
    <n v="3974"/>
    <s v="The Taming of the Shrew"/>
    <s v="We are performing Shakespeare's &quot;The Taming of the Shrew&quot; in its original Elizabethan setting at the Oxford Shakespeare Festival."/>
    <x v="28"/>
    <x v="1002"/>
    <x v="2"/>
    <s v="GB"/>
    <s v="GBP"/>
    <n v="1464872848"/>
    <n v="1462280848"/>
    <b v="0"/>
    <n v="11"/>
    <b v="0"/>
    <x v="6"/>
    <n v="32"/>
    <n v="29.09090909090909"/>
    <x v="1"/>
    <x v="6"/>
    <x v="3974"/>
    <x v="3954"/>
  </r>
  <r>
    <n v="3975"/>
    <s v="Moon Over Mangroves"/>
    <s v="Four homeless Key West men are to be given a boat, but fates twist until only the moon and mangroves witness their earthly demise."/>
    <x v="432"/>
    <x v="117"/>
    <x v="2"/>
    <s v="US"/>
    <s v="USD"/>
    <n v="1468442898"/>
    <n v="1465850898"/>
    <b v="0"/>
    <n v="0"/>
    <b v="0"/>
    <x v="6"/>
    <n v="0"/>
    <e v="#DIV/0!"/>
    <x v="1"/>
    <x v="6"/>
    <x v="3975"/>
    <x v="3955"/>
  </r>
  <r>
    <n v="3976"/>
    <s v="R.U.R. at New Muses Theatre Company"/>
    <s v="Rossumâ€™s Universal Robots are the perfect workforce, without emotions, needs, or souls. But they are changing. Becoming more like us..."/>
    <x v="46"/>
    <x v="972"/>
    <x v="2"/>
    <s v="US"/>
    <s v="USD"/>
    <n v="1406876400"/>
    <n v="1405024561"/>
    <b v="0"/>
    <n v="10"/>
    <b v="0"/>
    <x v="6"/>
    <n v="47.692307692307693"/>
    <n v="62"/>
    <x v="1"/>
    <x v="6"/>
    <x v="3976"/>
    <x v="3956"/>
  </r>
  <r>
    <n v="3977"/>
    <s v="Tales of a Dragon KNIGHT"/>
    <s v="Created for the greatest stages of the world, will captivate the hearts of its audience with a Powerful Story Line &amp; Magical creatures!"/>
    <x v="161"/>
    <x v="2521"/>
    <x v="2"/>
    <s v="US"/>
    <s v="USD"/>
    <n v="1469213732"/>
    <n v="1466621732"/>
    <b v="0"/>
    <n v="6"/>
    <b v="0"/>
    <x v="6"/>
    <n v="1.4500000000000002"/>
    <n v="217.5"/>
    <x v="1"/>
    <x v="6"/>
    <x v="3977"/>
    <x v="3957"/>
  </r>
  <r>
    <n v="3978"/>
    <s v="For Colored Girl Play Production"/>
    <s v="Staged play within the communities of eastern ( Kinston Wilson Wilmington ) North Carolina ! Funds will allow a child to attend! THX"/>
    <x v="13"/>
    <x v="2522"/>
    <x v="2"/>
    <s v="US"/>
    <s v="USD"/>
    <n v="1422717953"/>
    <n v="1417533953"/>
    <b v="0"/>
    <n v="8"/>
    <b v="0"/>
    <x v="6"/>
    <n v="10.7"/>
    <n v="26.75"/>
    <x v="1"/>
    <x v="6"/>
    <x v="3978"/>
    <x v="3958"/>
  </r>
  <r>
    <n v="3979"/>
    <s v="What a Gay Play - back, bigger and longer"/>
    <s v="After a successful premiere run at Edinburgh 2014, it's been rewritten and revised and is back for another run of Edinburgh fun in 2015"/>
    <x v="12"/>
    <x v="178"/>
    <x v="2"/>
    <s v="GB"/>
    <s v="GBP"/>
    <n v="1427659200"/>
    <n v="1425678057"/>
    <b v="0"/>
    <n v="6"/>
    <b v="0"/>
    <x v="6"/>
    <n v="1.8333333333333333"/>
    <n v="18.333333333333332"/>
    <x v="1"/>
    <x v="6"/>
    <x v="3979"/>
    <x v="3959"/>
  </r>
  <r>
    <n v="3980"/>
    <s v="Romeo and Juliet: A Mesh-n-Groove Production"/>
    <s v="Itâ€™s your favorite classic with a twist. This summer, Chicago youth recreate Romeo and Juliet in The Mesh-n-Groove annual production!"/>
    <x v="30"/>
    <x v="2202"/>
    <x v="2"/>
    <s v="US"/>
    <s v="USD"/>
    <n v="1404570147"/>
    <n v="1401978147"/>
    <b v="0"/>
    <n v="7"/>
    <b v="0"/>
    <x v="6"/>
    <n v="18"/>
    <n v="64.285714285714292"/>
    <x v="1"/>
    <x v="6"/>
    <x v="3980"/>
    <x v="3960"/>
  </r>
  <r>
    <n v="3981"/>
    <s v="BEIRUT, LADY OF LEBANON"/>
    <s v="A Theatrical Production Celebrating the Lebanese Culture and the Human Spirit in Time of War."/>
    <x v="11"/>
    <x v="1281"/>
    <x v="2"/>
    <s v="US"/>
    <s v="USD"/>
    <n v="1468729149"/>
    <n v="1463545149"/>
    <b v="0"/>
    <n v="7"/>
    <b v="0"/>
    <x v="6"/>
    <n v="4.083333333333333"/>
    <n v="175"/>
    <x v="1"/>
    <x v="6"/>
    <x v="3981"/>
    <x v="3961"/>
  </r>
  <r>
    <n v="3982"/>
    <s v="Flush - David Dipper - Break Point Theatre"/>
    <s v="Sex, deception, addiction, life. _x000a_A quality piece of relevant theatre at one of London's most vibrant and respected fringe theatres."/>
    <x v="16"/>
    <x v="575"/>
    <x v="2"/>
    <s v="GB"/>
    <s v="GBP"/>
    <n v="1436297180"/>
    <n v="1431113180"/>
    <b v="0"/>
    <n v="5"/>
    <b v="0"/>
    <x v="6"/>
    <n v="20"/>
    <n v="34"/>
    <x v="1"/>
    <x v="6"/>
    <x v="3982"/>
    <x v="3962"/>
  </r>
  <r>
    <n v="3983"/>
    <s v="A Season of Love and Music (Spring 2014)"/>
    <s v="Donâ€™t miss Golden Threadâ€™s new family-friendly play with live music about Ziryab, the 9th century musician and cultural trailblazer!"/>
    <x v="433"/>
    <x v="2523"/>
    <x v="2"/>
    <s v="US"/>
    <s v="USD"/>
    <n v="1400569140"/>
    <n v="1397854356"/>
    <b v="0"/>
    <n v="46"/>
    <b v="0"/>
    <x v="6"/>
    <n v="34.802513464991023"/>
    <n v="84.282608695652172"/>
    <x v="1"/>
    <x v="6"/>
    <x v="3983"/>
    <x v="3963"/>
  </r>
  <r>
    <n v="3984"/>
    <s v="Fantastic Mr Fox - Novus Theatre"/>
    <s v="Novus Theatre bring you their new show 'Fantastic Mr Fox'. We hope to improve the pay for our cast and crew through Kickstarter."/>
    <x v="15"/>
    <x v="483"/>
    <x v="2"/>
    <s v="GB"/>
    <s v="GBP"/>
    <n v="1415404800"/>
    <n v="1412809644"/>
    <b v="0"/>
    <n v="10"/>
    <b v="0"/>
    <x v="6"/>
    <n v="6.3333333333333339"/>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x v="13"/>
    <x v="762"/>
    <x v="2"/>
    <s v="US"/>
    <s v="USD"/>
    <n v="1456002300"/>
    <n v="1454173120"/>
    <b v="0"/>
    <n v="19"/>
    <b v="0"/>
    <x v="6"/>
    <n v="32.049999999999997"/>
    <n v="33.736842105263158"/>
    <x v="1"/>
    <x v="6"/>
    <x v="3985"/>
    <x v="3965"/>
  </r>
  <r>
    <n v="3986"/>
    <s v="Hippolytos - Polish Tour"/>
    <s v="After a successful run at London's Cockpit Theatre, we are invited to perform in Gardzienice OPT and at Teatr Polski in Warsaw, Poland."/>
    <x v="10"/>
    <x v="2524"/>
    <x v="2"/>
    <s v="GB"/>
    <s v="GBP"/>
    <n v="1462539840"/>
    <n v="1460034594"/>
    <b v="0"/>
    <n v="13"/>
    <b v="0"/>
    <x v="6"/>
    <n v="9.76"/>
    <n v="37.53846153846154"/>
    <x v="1"/>
    <x v="6"/>
    <x v="3986"/>
    <x v="3966"/>
  </r>
  <r>
    <n v="3987"/>
    <s v="Write Now 5"/>
    <s v="Write Now 5 is a new writing festival in south east London promoting new work from emerging playwrights."/>
    <x v="44"/>
    <x v="118"/>
    <x v="2"/>
    <s v="GB"/>
    <s v="GBP"/>
    <n v="1400278290"/>
    <n v="1399414290"/>
    <b v="0"/>
    <n v="13"/>
    <b v="0"/>
    <x v="6"/>
    <n v="37.75"/>
    <n v="11.615384615384615"/>
    <x v="1"/>
    <x v="6"/>
    <x v="3987"/>
    <x v="3967"/>
  </r>
  <r>
    <n v="3988"/>
    <s v="Folk-Tales: What Stories Do Your Folks Tell?"/>
    <s v="An evening of of stories based both in myth and truth."/>
    <x v="15"/>
    <x v="573"/>
    <x v="2"/>
    <s v="US"/>
    <s v="USD"/>
    <n v="1440813413"/>
    <n v="1439517413"/>
    <b v="0"/>
    <n v="4"/>
    <b v="0"/>
    <x v="6"/>
    <n v="2.1333333333333333"/>
    <n v="8"/>
    <x v="1"/>
    <x v="6"/>
    <x v="3988"/>
    <x v="3968"/>
  </r>
  <r>
    <n v="3989"/>
    <s v="A Gentleman, A Lady and A Thug"/>
    <s v="I love to write. I have written and published my first book and everyone that read it enjoyed it. My dream is to one day write movies"/>
    <x v="9"/>
    <x v="117"/>
    <x v="2"/>
    <s v="US"/>
    <s v="USD"/>
    <n v="1447009181"/>
    <n v="1444413581"/>
    <b v="0"/>
    <n v="0"/>
    <b v="0"/>
    <x v="6"/>
    <n v="0"/>
    <e v="#DIV/0!"/>
    <x v="1"/>
    <x v="6"/>
    <x v="3989"/>
    <x v="3969"/>
  </r>
  <r>
    <n v="3990"/>
    <s v="&quot;The Day That Shakespeare Died&quot; - The book and the play."/>
    <s v="A book and a play. Narrated by the ghost of Will Shakespeare and the ghost of his dog Crab,  Their adventures in the afterlife..."/>
    <x v="409"/>
    <x v="2525"/>
    <x v="2"/>
    <s v="GB"/>
    <s v="GBP"/>
    <n v="1456934893"/>
    <n v="1454342893"/>
    <b v="0"/>
    <n v="3"/>
    <b v="0"/>
    <x v="6"/>
    <n v="4.1818181818181817"/>
    <n v="23"/>
    <x v="1"/>
    <x v="6"/>
    <x v="3990"/>
    <x v="3970"/>
  </r>
  <r>
    <n v="3991"/>
    <s v="NTACTheatre - North Texas Actor's Collaborative Theatre"/>
    <s v="North Texas first actor-driven theatre company needs your help"/>
    <x v="2"/>
    <x v="173"/>
    <x v="2"/>
    <s v="US"/>
    <s v="USD"/>
    <n v="1433086082"/>
    <n v="1430494082"/>
    <b v="0"/>
    <n v="1"/>
    <b v="0"/>
    <x v="6"/>
    <n v="20"/>
    <n v="100"/>
    <x v="1"/>
    <x v="6"/>
    <x v="3991"/>
    <x v="3971"/>
  </r>
  <r>
    <n v="3992"/>
    <s v="Tearing Down Cabrini-Green, a dynamic social commentary."/>
    <s v="A richly textured and intellectually powerful social commentary about family, community and America."/>
    <x v="3"/>
    <x v="2526"/>
    <x v="2"/>
    <s v="US"/>
    <s v="USD"/>
    <n v="1449876859"/>
    <n v="1444689259"/>
    <b v="0"/>
    <n v="9"/>
    <b v="0"/>
    <x v="6"/>
    <n v="5.41"/>
    <n v="60.111111111111114"/>
    <x v="1"/>
    <x v="6"/>
    <x v="3992"/>
    <x v="3972"/>
  </r>
  <r>
    <n v="3993"/>
    <s v="Invincible Diamonds: A Survivor's Guide"/>
    <s v="I am seeking to turn my collection of urban poetry into a stage play. My desire is to inspire victims to heal."/>
    <x v="63"/>
    <x v="158"/>
    <x v="2"/>
    <s v="US"/>
    <s v="USD"/>
    <n v="1431549912"/>
    <n v="1428957912"/>
    <b v="0"/>
    <n v="1"/>
    <b v="0"/>
    <x v="6"/>
    <n v="6.0000000000000001E-3"/>
    <n v="3"/>
    <x v="1"/>
    <x v="6"/>
    <x v="3993"/>
    <x v="3973"/>
  </r>
  <r>
    <n v="3994"/>
    <s v="Poles Apart - A Play in 2 Acts"/>
    <s v="Is Henson willing to dare risk a theatrical speaking tour of his North Pole adventures...and more?"/>
    <x v="13"/>
    <x v="139"/>
    <x v="2"/>
    <s v="US"/>
    <s v="USD"/>
    <n v="1405761690"/>
    <n v="1403169690"/>
    <b v="0"/>
    <n v="1"/>
    <b v="0"/>
    <x v="6"/>
    <n v="0.25"/>
    <n v="5"/>
    <x v="1"/>
    <x v="6"/>
    <x v="3994"/>
    <x v="3974"/>
  </r>
  <r>
    <n v="3995"/>
    <s v="Headaches - a play exploring the topic of mental health"/>
    <s v="Headaches: a play composed of personal testimonies, writings and music, centered on mental illness and its effects on people's lives."/>
    <x v="48"/>
    <x v="119"/>
    <x v="2"/>
    <s v="GB"/>
    <s v="GBP"/>
    <n v="1423913220"/>
    <n v="1421339077"/>
    <b v="0"/>
    <n v="4"/>
    <b v="0"/>
    <x v="6"/>
    <n v="35"/>
    <n v="17.5"/>
    <x v="1"/>
    <x v="6"/>
    <x v="3995"/>
    <x v="3975"/>
  </r>
  <r>
    <n v="3996"/>
    <s v="Anansi the Spider - An African Folktale"/>
    <s v="The African tale of Anansi the Spider is that of a trickster who often uses cleverness and harmless jokes to get what he wants."/>
    <x v="9"/>
    <x v="2527"/>
    <x v="2"/>
    <s v="US"/>
    <s v="USD"/>
    <n v="1416499440"/>
    <n v="1415341464"/>
    <b v="0"/>
    <n v="17"/>
    <b v="0"/>
    <x v="6"/>
    <n v="16.566666666666666"/>
    <n v="29.235294117647058"/>
    <x v="1"/>
    <x v="6"/>
    <x v="3996"/>
    <x v="3976"/>
  </r>
  <r>
    <n v="3997"/>
    <s v="'Working Play Title'"/>
    <s v="We aim to produce a Professional Published Play for two days in October 2015 on Fri 30th &amp; Sat 31st with three performances in total."/>
    <x v="9"/>
    <x v="117"/>
    <x v="2"/>
    <s v="GB"/>
    <s v="GBP"/>
    <n v="1428222221"/>
    <n v="1425633821"/>
    <b v="0"/>
    <n v="0"/>
    <b v="0"/>
    <x v="6"/>
    <n v="0"/>
    <e v="#DIV/0!"/>
    <x v="1"/>
    <x v="6"/>
    <x v="3997"/>
    <x v="3977"/>
  </r>
  <r>
    <n v="3998"/>
    <s v="Forsaken Angels-A New Play"/>
    <s v="Forsaken Angels, a powerful new play by William Leary, author of DCMTA's Best Of 2014 Play Masquerade."/>
    <x v="21"/>
    <x v="526"/>
    <x v="2"/>
    <s v="US"/>
    <s v="USD"/>
    <n v="1427580426"/>
    <n v="1424992026"/>
    <b v="0"/>
    <n v="12"/>
    <b v="0"/>
    <x v="6"/>
    <n v="57.199999999999996"/>
    <n v="59.583333333333336"/>
    <x v="1"/>
    <x v="6"/>
    <x v="3998"/>
    <x v="3978"/>
  </r>
  <r>
    <n v="3999"/>
    <s v="The Sins of Seven Tables at the Edinburgh Fringe Festival"/>
    <s v="If tables had ears what tales would they tell? Sins of Seven Tables, a modern take on the 7 Deadlies, are they still sins?"/>
    <x v="39"/>
    <x v="2528"/>
    <x v="2"/>
    <s v="US"/>
    <s v="USD"/>
    <n v="1409514709"/>
    <n v="1406058798"/>
    <b v="0"/>
    <n v="14"/>
    <b v="0"/>
    <x v="6"/>
    <n v="16.514285714285716"/>
    <n v="82.571428571428569"/>
    <x v="1"/>
    <x v="6"/>
    <x v="3999"/>
    <x v="3979"/>
  </r>
  <r>
    <n v="4000"/>
    <s v="The Escorts"/>
    <s v="An Enticing Trip into the World of Assisted Dying"/>
    <x v="6"/>
    <x v="115"/>
    <x v="2"/>
    <s v="US"/>
    <s v="USD"/>
    <n v="1462631358"/>
    <n v="1457450958"/>
    <b v="0"/>
    <n v="1"/>
    <b v="0"/>
    <x v="6"/>
    <n v="0.125"/>
    <n v="10"/>
    <x v="1"/>
    <x v="6"/>
    <x v="4000"/>
    <x v="3980"/>
  </r>
  <r>
    <n v="4001"/>
    <s v="Help Launch LZA Theatre! The Eisteddfod + A Woman Alone"/>
    <s v="We take great short(er) plays by brilliant playwrights &amp; make visually stunning conversation pieces in response to the city we live in"/>
    <x v="38"/>
    <x v="2508"/>
    <x v="2"/>
    <s v="GB"/>
    <s v="GBP"/>
    <n v="1488394800"/>
    <n v="1486681708"/>
    <b v="0"/>
    <n v="14"/>
    <b v="0"/>
    <x v="6"/>
    <n v="37.75"/>
    <n v="32.357142857142854"/>
    <x v="1"/>
    <x v="6"/>
    <x v="4001"/>
    <x v="1748"/>
  </r>
  <r>
    <n v="4002"/>
    <s v="Terry Pratchett's Wyrd Sisters"/>
    <s v="Bring Wyrd Sisters, a comedy of Shakespearean proportions, to small-town Texas. Loosely parodies the â€œScottish Play.â€"/>
    <x v="21"/>
    <x v="1937"/>
    <x v="2"/>
    <s v="US"/>
    <s v="USD"/>
    <n v="1411779761"/>
    <n v="1409187761"/>
    <b v="0"/>
    <n v="4"/>
    <b v="0"/>
    <x v="6"/>
    <n v="1.8399999999999999"/>
    <n v="5.75"/>
    <x v="1"/>
    <x v="6"/>
    <x v="4002"/>
    <x v="3981"/>
  </r>
  <r>
    <n v="4003"/>
    <s v="MAMA BA-B: The Stage Play"/>
    <s v="&quot;MAMA'Z BA-B&quot; is the story of Marcus Williams who struggles to find a place for himself as a young black male."/>
    <x v="13"/>
    <x v="1671"/>
    <x v="2"/>
    <s v="US"/>
    <s v="USD"/>
    <n v="1424009147"/>
    <n v="1421417147"/>
    <b v="0"/>
    <n v="2"/>
    <b v="0"/>
    <x v="6"/>
    <n v="10.050000000000001"/>
    <n v="100.5"/>
    <x v="1"/>
    <x v="6"/>
    <x v="4003"/>
    <x v="3982"/>
  </r>
  <r>
    <n v="4004"/>
    <s v="South Florida Tours"/>
    <s v="Help Launch The Queen Into South Florida!"/>
    <x v="2"/>
    <x v="116"/>
    <x v="2"/>
    <s v="US"/>
    <s v="USD"/>
    <n v="1412740457"/>
    <n v="1410148457"/>
    <b v="0"/>
    <n v="1"/>
    <b v="0"/>
    <x v="6"/>
    <n v="0.2"/>
    <n v="1"/>
    <x v="1"/>
    <x v="6"/>
    <x v="4004"/>
    <x v="3983"/>
  </r>
  <r>
    <n v="4005"/>
    <s v="Bringing more Art to the Community"/>
    <s v="Help us bring more Art to the Community. It's our second production, Fences by August Wilson. Help us make it a success!"/>
    <x v="9"/>
    <x v="130"/>
    <x v="2"/>
    <s v="US"/>
    <s v="USD"/>
    <n v="1413832985"/>
    <n v="1408648985"/>
    <b v="0"/>
    <n v="2"/>
    <b v="0"/>
    <x v="6"/>
    <n v="1.3333333333333335"/>
    <n v="20"/>
    <x v="1"/>
    <x v="6"/>
    <x v="4005"/>
    <x v="3984"/>
  </r>
  <r>
    <n v="4006"/>
    <s v="&quot;The Norwegians&quot; Midwestern Tour"/>
    <s v="Olive and Betty have cheating boyfriends. The solution: Gus and Tor, two Norwegian hit men who specialize in solving such problems."/>
    <x v="11"/>
    <x v="369"/>
    <x v="2"/>
    <s v="US"/>
    <s v="USD"/>
    <n v="1455647587"/>
    <n v="1453487587"/>
    <b v="0"/>
    <n v="1"/>
    <b v="0"/>
    <x v="6"/>
    <n v="6.6666666666666671E-3"/>
    <n v="2"/>
    <x v="1"/>
    <x v="6"/>
    <x v="4006"/>
    <x v="3985"/>
  </r>
  <r>
    <n v="4007"/>
    <s v="POLES APART - A PLAY IN 2 ACTS"/>
    <s v="Is the public ready to hear Matt's story? Is he willing to risk public speaking and the waning reputation among his own race?"/>
    <x v="13"/>
    <x v="139"/>
    <x v="2"/>
    <s v="US"/>
    <s v="USD"/>
    <n v="1409070480"/>
    <n v="1406572381"/>
    <b v="0"/>
    <n v="1"/>
    <b v="0"/>
    <x v="6"/>
    <n v="0.25"/>
    <n v="5"/>
    <x v="1"/>
    <x v="6"/>
    <x v="4007"/>
    <x v="3986"/>
  </r>
  <r>
    <n v="4008"/>
    <s v="Lovers and Other Strangers at The Cockpit"/>
    <s v="Lovers and Other Strangers by RenÃ©e Taylor and Joseph Bologna, showing at The Cockpit theatre in Marylebone, 10th - 14th August 2015"/>
    <x v="28"/>
    <x v="177"/>
    <x v="2"/>
    <s v="GB"/>
    <s v="GBP"/>
    <n v="1437606507"/>
    <n v="1435014507"/>
    <b v="0"/>
    <n v="4"/>
    <b v="0"/>
    <x v="6"/>
    <n v="6"/>
    <n v="15"/>
    <x v="1"/>
    <x v="6"/>
    <x v="4008"/>
    <x v="3987"/>
  </r>
  <r>
    <n v="4009"/>
    <s v="A play by Gabriel Kemlo about lost ideals, and new starts"/>
    <s v="Against the decline of Thatcherism, the fall of the Wall, and the rise of Acid House. This comedy is a 'Withnail &amp; I' for 1993."/>
    <x v="434"/>
    <x v="735"/>
    <x v="2"/>
    <s v="GB"/>
    <s v="GBP"/>
    <n v="1410281360"/>
    <n v="1406825360"/>
    <b v="0"/>
    <n v="3"/>
    <b v="0"/>
    <x v="6"/>
    <n v="3.8860103626943006"/>
    <n v="25"/>
    <x v="1"/>
    <x v="6"/>
    <x v="4009"/>
    <x v="3988"/>
  </r>
  <r>
    <n v="4010"/>
    <s v="The Connection Play 2014"/>
    <s v="JUNTO Productions is proud to present our first production, the premiere of The Connection, a play by Jeffrey Paul."/>
    <x v="312"/>
    <x v="2529"/>
    <x v="2"/>
    <s v="US"/>
    <s v="USD"/>
    <n v="1414348166"/>
    <n v="1412879366"/>
    <b v="0"/>
    <n v="38"/>
    <b v="0"/>
    <x v="6"/>
    <n v="24.194444444444443"/>
    <n v="45.842105263157897"/>
    <x v="1"/>
    <x v="6"/>
    <x v="4010"/>
    <x v="3989"/>
  </r>
  <r>
    <n v="4011"/>
    <s v="Just Bryan, a radio drama"/>
    <s v="Radio drama about a failed comedian with the help of his Dictaphone friend Alan, tries to become a success whilst fighting his demons."/>
    <x v="49"/>
    <x v="1820"/>
    <x v="2"/>
    <s v="GB"/>
    <s v="GBP"/>
    <n v="1422450278"/>
    <n v="1419858278"/>
    <b v="0"/>
    <n v="4"/>
    <b v="0"/>
    <x v="6"/>
    <n v="7.6"/>
    <n v="4.75"/>
    <x v="1"/>
    <x v="6"/>
    <x v="4011"/>
    <x v="3990"/>
  </r>
  <r>
    <n v="4012"/>
    <s v="The Butterfly Catcher"/>
    <s v="LEELA IS A 14 YEAR OLD GIRL. JONAH IS A 56 YEAR OLD MAN. IT'S BEEN GOING ON FOR 3 YEARS. HERE COMES THE NIGHT OF VIOLENT RECKONING."/>
    <x v="435"/>
    <x v="117"/>
    <x v="2"/>
    <s v="GB"/>
    <s v="GBP"/>
    <n v="1430571849"/>
    <n v="1427979849"/>
    <b v="0"/>
    <n v="0"/>
    <b v="0"/>
    <x v="6"/>
    <n v="0"/>
    <e v="#DIV/0!"/>
    <x v="1"/>
    <x v="6"/>
    <x v="4012"/>
    <x v="3991"/>
  </r>
  <r>
    <n v="4013"/>
    <s v="Harriet Tubman Woman Of Faith"/>
    <s v="Harriet Tubman Woman of Faith is a remarkable narrative about the life and faith of Harriet Tubman, told through a dream of a teenager."/>
    <x v="13"/>
    <x v="375"/>
    <x v="2"/>
    <s v="US"/>
    <s v="USD"/>
    <n v="1424070823"/>
    <n v="1421478823"/>
    <b v="0"/>
    <n v="2"/>
    <b v="0"/>
    <x v="6"/>
    <n v="1.3"/>
    <n v="13"/>
    <x v="1"/>
    <x v="6"/>
    <x v="4013"/>
    <x v="3992"/>
  </r>
  <r>
    <n v="4014"/>
    <s v="Ministry theater"/>
    <s v="I am trying to put together a ministry theater company for junior / high schoolers that which puts on free shows in the SoCal area."/>
    <x v="7"/>
    <x v="117"/>
    <x v="2"/>
    <s v="US"/>
    <s v="USD"/>
    <n v="1457157269"/>
    <n v="1455861269"/>
    <b v="0"/>
    <n v="0"/>
    <b v="0"/>
    <x v="6"/>
    <n v="0"/>
    <e v="#DIV/0!"/>
    <x v="1"/>
    <x v="6"/>
    <x v="4014"/>
    <x v="3993"/>
  </r>
  <r>
    <n v="4015"/>
    <s v="Shakespeare In The Park"/>
    <s v="FREE Shakespeare In the Park in Bergen County, NJ on July 24, 25, 31, and August 1. We need your support to help keep our show FREE"/>
    <x v="39"/>
    <x v="116"/>
    <x v="2"/>
    <s v="US"/>
    <s v="USD"/>
    <n v="1437331463"/>
    <n v="1434739463"/>
    <b v="0"/>
    <n v="1"/>
    <b v="0"/>
    <x v="6"/>
    <n v="1.4285714285714287E-2"/>
    <n v="1"/>
    <x v="1"/>
    <x v="6"/>
    <x v="4015"/>
    <x v="3994"/>
  </r>
  <r>
    <n v="4016"/>
    <s v="MENTAL Play"/>
    <s v="A new play and project exploring challenges faced by young adults struggling with mental health issues in contemporary Britain."/>
    <x v="2"/>
    <x v="119"/>
    <x v="2"/>
    <s v="GB"/>
    <s v="GBP"/>
    <n v="1410987400"/>
    <n v="1408395400"/>
    <b v="0"/>
    <n v="7"/>
    <b v="0"/>
    <x v="6"/>
    <n v="14.000000000000002"/>
    <n v="10"/>
    <x v="1"/>
    <x v="6"/>
    <x v="4016"/>
    <x v="3995"/>
  </r>
  <r>
    <n v="4017"/>
    <s v="The Rights (and Wrongs) of Mary Wollstonecraft"/>
    <s v="The true story of the romantic entanglements of Mary Shelley's parents. Anarchist; William Godwin &amp;, 1st feminist; Mary Wollstonecraft."/>
    <x v="3"/>
    <x v="522"/>
    <x v="2"/>
    <s v="US"/>
    <s v="USD"/>
    <n v="1409846874"/>
    <n v="1407254874"/>
    <b v="0"/>
    <n v="2"/>
    <b v="0"/>
    <x v="6"/>
    <n v="1.05"/>
    <n v="52.5"/>
    <x v="1"/>
    <x v="6"/>
    <x v="4017"/>
    <x v="3996"/>
  </r>
  <r>
    <n v="4018"/>
    <s v="Time Please Fringe"/>
    <s v="Funding for a production of Time Please at the Brighton Fringe 2017... and beyond."/>
    <x v="15"/>
    <x v="176"/>
    <x v="2"/>
    <s v="GB"/>
    <s v="GBP"/>
    <n v="1475877108"/>
    <n v="1473285108"/>
    <b v="0"/>
    <n v="4"/>
    <b v="0"/>
    <x v="6"/>
    <n v="8.6666666666666679"/>
    <n v="32.5"/>
    <x v="1"/>
    <x v="6"/>
    <x v="4018"/>
    <x v="3997"/>
  </r>
  <r>
    <n v="4019"/>
    <s v="We Don't Play Fight"/>
    <s v="Finally a crossover of the arts takes place! Theater &amp; LIVE Pro Wrestling. A unique story featuring TV Pro Wrestling without the TV."/>
    <x v="8"/>
    <x v="792"/>
    <x v="2"/>
    <s v="US"/>
    <s v="USD"/>
    <n v="1460737680"/>
    <n v="1455725596"/>
    <b v="0"/>
    <n v="4"/>
    <b v="0"/>
    <x v="6"/>
    <n v="0.82857142857142851"/>
    <n v="7.25"/>
    <x v="1"/>
    <x v="6"/>
    <x v="4019"/>
    <x v="3998"/>
  </r>
  <r>
    <n v="4020"/>
    <s v="Those That Fly"/>
    <s v="Having lived her whole life in the midst of a civil war, 11 year old Leyla dreams of being a pilot so she may fly her family to safety."/>
    <x v="20"/>
    <x v="173"/>
    <x v="2"/>
    <s v="US"/>
    <s v="USD"/>
    <n v="1427168099"/>
    <n v="1424579699"/>
    <b v="0"/>
    <n v="3"/>
    <b v="0"/>
    <x v="6"/>
    <n v="16.666666666666664"/>
    <n v="33.333333333333336"/>
    <x v="1"/>
    <x v="6"/>
    <x v="4020"/>
    <x v="3999"/>
  </r>
  <r>
    <n v="4021"/>
    <s v="Angels in Houston"/>
    <s v="Help a group of actors end bigotry in Houston, TX by supporting a  full production of Angels in America."/>
    <x v="36"/>
    <x v="366"/>
    <x v="2"/>
    <s v="US"/>
    <s v="USD"/>
    <n v="1414360358"/>
    <n v="1409176358"/>
    <b v="0"/>
    <n v="2"/>
    <b v="0"/>
    <x v="6"/>
    <n v="0.83333333333333337"/>
    <n v="62.5"/>
    <x v="1"/>
    <x v="6"/>
    <x v="4021"/>
    <x v="4000"/>
  </r>
  <r>
    <n v="4022"/>
    <s v="The Merchant of Venice as Shakespeare Heard It"/>
    <s v="Help us produce a video of the first Original Pronunciation Merchant of Venice."/>
    <x v="102"/>
    <x v="2530"/>
    <x v="2"/>
    <s v="US"/>
    <s v="USD"/>
    <n v="1422759240"/>
    <n v="1418824867"/>
    <b v="0"/>
    <n v="197"/>
    <b v="0"/>
    <x v="6"/>
    <n v="69.561111111111103"/>
    <n v="63.558375634517766"/>
    <x v="1"/>
    <x v="6"/>
    <x v="4022"/>
    <x v="4001"/>
  </r>
  <r>
    <n v="4023"/>
    <s v="Forgive &amp; Forget"/>
    <s v="An original gospel stage play that explores the pain and hurt caused by those who struggle to forgive others!"/>
    <x v="39"/>
    <x v="117"/>
    <x v="2"/>
    <s v="US"/>
    <s v="USD"/>
    <n v="1458860363"/>
    <n v="1454975963"/>
    <b v="0"/>
    <n v="0"/>
    <b v="0"/>
    <x v="6"/>
    <n v="0"/>
    <e v="#DIV/0!"/>
    <x v="1"/>
    <x v="6"/>
    <x v="4023"/>
    <x v="4002"/>
  </r>
  <r>
    <n v="4024"/>
    <s v="Super Date, The Dating Game Show for Superheroes"/>
    <s v="Ever wonder what Wonder Woman wants in a super man? Can you be both a lover, and a fighter? And, whatâ€™s with all the spandex?"/>
    <x v="134"/>
    <x v="115"/>
    <x v="2"/>
    <s v="US"/>
    <s v="USD"/>
    <n v="1441037097"/>
    <n v="1438445097"/>
    <b v="0"/>
    <n v="1"/>
    <b v="0"/>
    <x v="6"/>
    <n v="1.25"/>
    <n v="10"/>
    <x v="1"/>
    <x v="6"/>
    <x v="4024"/>
    <x v="4003"/>
  </r>
  <r>
    <n v="4025"/>
    <s v="Financement et aide Ã  la crÃ©ation"/>
    <s v="Acteurs, scÃ©naristes et metteurs en scÃ¨ne souhaitant monter, 5 piÃ¨ces de thÃ©Ã¢tre ainsi que 3 courts mÃ©trages et 2 long-mÃ©trages."/>
    <x v="10"/>
    <x v="156"/>
    <x v="2"/>
    <s v="FR"/>
    <s v="EUR"/>
    <n v="1437889336"/>
    <n v="1432705336"/>
    <b v="0"/>
    <n v="4"/>
    <b v="0"/>
    <x v="6"/>
    <n v="5"/>
    <n v="62.5"/>
    <x v="1"/>
    <x v="6"/>
    <x v="4025"/>
    <x v="4004"/>
  </r>
  <r>
    <n v="4026"/>
    <s v="Speak to my Soul: A Montage of Voices"/>
    <s v="This is a play that voices that stories of the black experience in America using spoken word, song and dance."/>
    <x v="23"/>
    <x v="117"/>
    <x v="2"/>
    <s v="US"/>
    <s v="USD"/>
    <n v="1449247439"/>
    <n v="1444059839"/>
    <b v="0"/>
    <n v="0"/>
    <b v="0"/>
    <x v="6"/>
    <n v="0"/>
    <e v="#DIV/0!"/>
    <x v="1"/>
    <x v="6"/>
    <x v="4026"/>
    <x v="4005"/>
  </r>
  <r>
    <n v="4027"/>
    <s v="Lincoln High School presents: Little Shop of Horrors"/>
    <s v="Drama Students at Lincoln High School in Walla Walla, WA are working hard to present their excellent version of Little Shop of Horrors."/>
    <x v="9"/>
    <x v="394"/>
    <x v="2"/>
    <s v="US"/>
    <s v="USD"/>
    <n v="1487811600"/>
    <n v="1486077481"/>
    <b v="0"/>
    <n v="7"/>
    <b v="0"/>
    <x v="6"/>
    <n v="7.166666666666667"/>
    <n v="30.714285714285715"/>
    <x v="1"/>
    <x v="6"/>
    <x v="4027"/>
    <x v="4006"/>
  </r>
  <r>
    <n v="4028"/>
    <s v="The Last King of the I.D.A. (Minnesota Fringe)"/>
    <s v="The 2014 Minnesota Fringe Festival brings the World Premiere of LightBright's one-act play, The Last King of the I.D.A."/>
    <x v="13"/>
    <x v="2531"/>
    <x v="2"/>
    <s v="US"/>
    <s v="USD"/>
    <n v="1402007500"/>
    <n v="1399415500"/>
    <b v="0"/>
    <n v="11"/>
    <b v="0"/>
    <x v="6"/>
    <n v="28.050000000000004"/>
    <n v="51"/>
    <x v="1"/>
    <x v="6"/>
    <x v="4028"/>
    <x v="4007"/>
  </r>
  <r>
    <n v="4029"/>
    <s v="Next 2 the Stage"/>
    <s v="A theater complex that educates as we entertain.  We will provide shows that inspire and theater classes that motivate."/>
    <x v="22"/>
    <x v="117"/>
    <x v="2"/>
    <s v="US"/>
    <s v="USD"/>
    <n v="1450053370"/>
    <n v="1447461370"/>
    <b v="0"/>
    <n v="0"/>
    <b v="0"/>
    <x v="6"/>
    <n v="0"/>
    <e v="#DIV/0!"/>
    <x v="1"/>
    <x v="6"/>
    <x v="4029"/>
    <x v="4008"/>
  </r>
  <r>
    <n v="4030"/>
    <s v="The Martin and Lewis Tribute Show"/>
    <s v="The world's best and only tribute to Dean Martin and Jerry Lewis_x000a_ bringing back the Music, Laughter and the Love."/>
    <x v="30"/>
    <x v="402"/>
    <x v="2"/>
    <s v="US"/>
    <s v="USD"/>
    <n v="1454525340"/>
    <n v="1452008599"/>
    <b v="0"/>
    <n v="6"/>
    <b v="0"/>
    <x v="6"/>
    <n v="16"/>
    <n v="66.666666666666671"/>
    <x v="1"/>
    <x v="6"/>
    <x v="4030"/>
    <x v="4009"/>
  </r>
  <r>
    <n v="4031"/>
    <s v="As You Like It in The Enchanted Forest Wildlife Sanctuary"/>
    <s v="HeARTistry's contemporary production of As You Like It epitomizes the wit and eloquence of William Shakespeare for a modern audience."/>
    <x v="10"/>
    <x v="117"/>
    <x v="2"/>
    <s v="US"/>
    <s v="USD"/>
    <n v="1418914964"/>
    <n v="1414591364"/>
    <b v="0"/>
    <n v="0"/>
    <b v="0"/>
    <x v="6"/>
    <n v="0"/>
    <e v="#DIV/0!"/>
    <x v="1"/>
    <x v="6"/>
    <x v="4031"/>
    <x v="4010"/>
  </r>
  <r>
    <n v="4032"/>
    <s v="The Modern Theater's 'Play It Forward' Fund"/>
    <s v="'Play it Forward' is a ticket bank for individuals in need. Fund a theater experience for someone that would otherwise go without!"/>
    <x v="436"/>
    <x v="2532"/>
    <x v="2"/>
    <s v="US"/>
    <s v="USD"/>
    <n v="1450211116"/>
    <n v="1445023516"/>
    <b v="0"/>
    <n v="7"/>
    <b v="0"/>
    <x v="6"/>
    <n v="6.8287037037037033"/>
    <n v="59"/>
    <x v="1"/>
    <x v="6"/>
    <x v="4032"/>
    <x v="4011"/>
  </r>
  <r>
    <n v="4033"/>
    <s v="2020 Vision: a love story told over sixty years"/>
    <s v="Help us produce an iconic new verse play, set in the year 2020, with virtuoso acting and hauntingly beautiful words and music"/>
    <x v="437"/>
    <x v="2533"/>
    <x v="2"/>
    <s v="GB"/>
    <s v="GBP"/>
    <n v="1475398800"/>
    <n v="1472711224"/>
    <b v="0"/>
    <n v="94"/>
    <b v="0"/>
    <x v="6"/>
    <n v="25.698702928870294"/>
    <n v="65.340319148936175"/>
    <x v="1"/>
    <x v="6"/>
    <x v="4033"/>
    <x v="4012"/>
  </r>
  <r>
    <n v="4034"/>
    <s v="Technical Design for Liberty Lake Community Theatre"/>
    <s v="This local community theatre needs a proper, efficient, SAFE and professional audio and lighting setup. Helps us raise the funds!"/>
    <x v="438"/>
    <x v="148"/>
    <x v="2"/>
    <s v="US"/>
    <s v="USD"/>
    <n v="1428097450"/>
    <n v="1425509050"/>
    <b v="0"/>
    <n v="2"/>
    <b v="0"/>
    <x v="6"/>
    <n v="1.4814814814814816"/>
    <n v="100"/>
    <x v="1"/>
    <x v="6"/>
    <x v="4034"/>
    <x v="4013"/>
  </r>
  <r>
    <n v="4035"/>
    <s v="The Lost Boy"/>
    <s v="&quot;Stories are where you go to look for the truth of your own life.&quot; (Frank Delaney)"/>
    <x v="3"/>
    <x v="2534"/>
    <x v="2"/>
    <s v="US"/>
    <s v="USD"/>
    <n v="1413925887"/>
    <n v="1411333887"/>
    <b v="0"/>
    <n v="25"/>
    <b v="0"/>
    <x v="6"/>
    <n v="36.85"/>
    <n v="147.4"/>
    <x v="1"/>
    <x v="6"/>
    <x v="4035"/>
    <x v="4014"/>
  </r>
  <r>
    <n v="4036"/>
    <s v="3 Days In Savannah"/>
    <s v="&quot;3 Days In Savannah&quot; explores the issues of love, racism, and regret while reminding us that, &quot;life is a game and love is the prize.&quot;"/>
    <x v="12"/>
    <x v="2535"/>
    <x v="2"/>
    <s v="US"/>
    <s v="USD"/>
    <n v="1404253800"/>
    <n v="1402784964"/>
    <b v="0"/>
    <n v="17"/>
    <b v="0"/>
    <x v="6"/>
    <n v="47.05"/>
    <n v="166.05882352941177"/>
    <x v="1"/>
    <x v="6"/>
    <x v="4036"/>
    <x v="4015"/>
  </r>
  <r>
    <n v="4037"/>
    <s v="The Pelican, by August Strindberg"/>
    <s v="The Pelican is a haunted play by one of Swedenâ€™s most renowned playwrights, August Strindberg, about a mother's tragic deceit."/>
    <x v="176"/>
    <x v="439"/>
    <x v="2"/>
    <s v="US"/>
    <s v="USD"/>
    <n v="1464099900"/>
    <n v="1462585315"/>
    <b v="0"/>
    <n v="2"/>
    <b v="0"/>
    <x v="6"/>
    <n v="11.428571428571429"/>
    <n v="40"/>
    <x v="1"/>
    <x v="6"/>
    <x v="4037"/>
    <x v="4016"/>
  </r>
  <r>
    <n v="4038"/>
    <s v="Take the Vagina Monologues to Main Street in Lexington, NC!"/>
    <s v="We are vagina warriors ready to bring our message of human rights, empowerment and diversity to Main St. Lexington, NC."/>
    <x v="30"/>
    <x v="356"/>
    <x v="2"/>
    <s v="US"/>
    <s v="USD"/>
    <n v="1413573010"/>
    <n v="1408389010"/>
    <b v="0"/>
    <n v="4"/>
    <b v="0"/>
    <x v="6"/>
    <n v="12.04"/>
    <n v="75.25"/>
    <x v="1"/>
    <x v="6"/>
    <x v="4038"/>
    <x v="4017"/>
  </r>
  <r>
    <n v="4039"/>
    <s v="Defiant Entertainment presents: The Park Bench"/>
    <s v="Help stage an original One Act Play that brings awareness to Alzheimer's in its debut performance."/>
    <x v="2"/>
    <x v="452"/>
    <x v="2"/>
    <s v="US"/>
    <s v="USD"/>
    <n v="1448949540"/>
    <n v="1446048367"/>
    <b v="0"/>
    <n v="5"/>
    <b v="0"/>
    <x v="6"/>
    <n v="60"/>
    <n v="60"/>
    <x v="1"/>
    <x v="6"/>
    <x v="4039"/>
    <x v="4018"/>
  </r>
  <r>
    <n v="4040"/>
    <s v="The Last Encore Musical"/>
    <s v="This nationally published book, set in the 70â€™s, tells the untold story of singers and a friendly reunion visit turning bad."/>
    <x v="6"/>
    <x v="911"/>
    <x v="2"/>
    <s v="US"/>
    <s v="USD"/>
    <n v="1437188400"/>
    <n v="1432100004"/>
    <b v="0"/>
    <n v="2"/>
    <b v="0"/>
    <x v="6"/>
    <n v="31.25"/>
    <n v="1250"/>
    <x v="1"/>
    <x v="6"/>
    <x v="4040"/>
    <x v="4019"/>
  </r>
  <r>
    <n v="4041"/>
    <s v="In the Land of Gold"/>
    <s v="A bold, colouful, vibrant play centred around the last remaining monarchy of Africa."/>
    <x v="10"/>
    <x v="577"/>
    <x v="2"/>
    <s v="GB"/>
    <s v="GBP"/>
    <n v="1473160954"/>
    <n v="1467976954"/>
    <b v="0"/>
    <n v="2"/>
    <b v="0"/>
    <x v="6"/>
    <n v="0.42"/>
    <n v="10.5"/>
    <x v="1"/>
    <x v="6"/>
    <x v="4041"/>
    <x v="4020"/>
  </r>
  <r>
    <n v="4042"/>
    <s v="Messages"/>
    <s v="Acting group and production for inner city youth, about inner city youth. The problems and stuation that they see everyday."/>
    <x v="3"/>
    <x v="577"/>
    <x v="2"/>
    <s v="US"/>
    <s v="USD"/>
    <n v="1421781360"/>
    <n v="1419213664"/>
    <b v="0"/>
    <n v="3"/>
    <b v="0"/>
    <x v="6"/>
    <n v="0.21"/>
    <n v="7"/>
    <x v="1"/>
    <x v="6"/>
    <x v="4042"/>
    <x v="4021"/>
  </r>
  <r>
    <n v="4043"/>
    <s v="Not making potato salad here!"/>
    <s v="This could be my last play, need to bring my son out to see it before it's over.  Need to fly him here from BC"/>
    <x v="43"/>
    <x v="117"/>
    <x v="2"/>
    <s v="CA"/>
    <s v="CAD"/>
    <n v="1416524325"/>
    <n v="1415228325"/>
    <b v="0"/>
    <n v="0"/>
    <b v="0"/>
    <x v="6"/>
    <n v="0"/>
    <e v="#DIV/0!"/>
    <x v="1"/>
    <x v="6"/>
    <x v="4043"/>
    <x v="4022"/>
  </r>
  <r>
    <n v="4044"/>
    <s v="Cielito Lindo (Pretty Little One)"/>
    <s v="A bilingual play in The New Works Festival at UT that crosses cultures and explores what it means to be confident with who you are."/>
    <x v="20"/>
    <x v="1175"/>
    <x v="2"/>
    <s v="US"/>
    <s v="USD"/>
    <n v="1428642000"/>
    <n v="1426050982"/>
    <b v="0"/>
    <n v="4"/>
    <b v="0"/>
    <x v="6"/>
    <n v="37.5"/>
    <n v="56.25"/>
    <x v="1"/>
    <x v="6"/>
    <x v="4044"/>
    <x v="4023"/>
  </r>
  <r>
    <n v="4045"/>
    <s v="The Hostages"/>
    <s v="&quot;The Hostages&quot; is about a bank robbery gone wrong, as we learn more about each characters, we question who are the actually hostages..."/>
    <x v="10"/>
    <x v="116"/>
    <x v="2"/>
    <s v="AU"/>
    <s v="AUD"/>
    <n v="1408596589"/>
    <n v="1406004589"/>
    <b v="0"/>
    <n v="1"/>
    <b v="0"/>
    <x v="6"/>
    <n v="0.02"/>
    <n v="1"/>
    <x v="1"/>
    <x v="6"/>
    <x v="4045"/>
    <x v="4024"/>
  </r>
  <r>
    <n v="4046"/>
    <s v="Glenn Herman's EXPRESSIONS: The UnKnown"/>
    <s v="An eclectic One Man stage show, that takes the audience on a journey through vast personalities, as he discovers his true self...#Drama"/>
    <x v="439"/>
    <x v="75"/>
    <x v="2"/>
    <s v="US"/>
    <s v="USD"/>
    <n v="1413992210"/>
    <n v="1411400210"/>
    <b v="0"/>
    <n v="12"/>
    <b v="0"/>
    <x v="6"/>
    <n v="8.2142857142857135"/>
    <n v="38.333333333333336"/>
    <x v="1"/>
    <x v="6"/>
    <x v="4046"/>
    <x v="4025"/>
  </r>
  <r>
    <n v="4047"/>
    <s v="The Bridge That Brought Us Over: The History of Gospel Music"/>
    <s v="A conservative grandmother takes her hip-hop generation grandchildren through the history of Gospel music in one night..."/>
    <x v="10"/>
    <x v="178"/>
    <x v="2"/>
    <s v="US"/>
    <s v="USD"/>
    <n v="1420938000"/>
    <n v="1418862743"/>
    <b v="0"/>
    <n v="4"/>
    <b v="0"/>
    <x v="6"/>
    <n v="2.1999999999999997"/>
    <n v="27.5"/>
    <x v="1"/>
    <x v="6"/>
    <x v="4047"/>
    <x v="4026"/>
  </r>
  <r>
    <n v="4048"/>
    <s v="Speechless"/>
    <s v="The unspoken story of growing up disabled with cerebral palsy and no speech. This inclusive company fights ignorance using dark humour."/>
    <x v="73"/>
    <x v="2536"/>
    <x v="2"/>
    <s v="GB"/>
    <s v="GBP"/>
    <n v="1460373187"/>
    <n v="1457352787"/>
    <b v="0"/>
    <n v="91"/>
    <b v="0"/>
    <x v="6"/>
    <n v="17.652941176470588"/>
    <n v="32.978021978021978"/>
    <x v="1"/>
    <x v="6"/>
    <x v="4048"/>
    <x v="4027"/>
  </r>
  <r>
    <n v="4049"/>
    <s v="The Hounds of Reservoir - A Shakesperian Heist film"/>
    <s v="A caravan heist goes horribly wrong. When the rogues meet up to discuss the matter, they suspect one of them is the King's guard."/>
    <x v="22"/>
    <x v="1486"/>
    <x v="2"/>
    <s v="US"/>
    <s v="USD"/>
    <n v="1436914815"/>
    <n v="1434322815"/>
    <b v="0"/>
    <n v="1"/>
    <b v="0"/>
    <x v="6"/>
    <n v="0.08"/>
    <n v="16"/>
    <x v="1"/>
    <x v="6"/>
    <x v="4049"/>
    <x v="4028"/>
  </r>
  <r>
    <n v="4050"/>
    <s v="Ø¢Ù…ÙŠÙ† (Amen)"/>
    <s v="Amen is an important jarring story about the repercussions of reporting the war from the front lines and the war that follows them home"/>
    <x v="15"/>
    <x v="116"/>
    <x v="2"/>
    <s v="US"/>
    <s v="USD"/>
    <n v="1414077391"/>
    <n v="1411485391"/>
    <b v="0"/>
    <n v="1"/>
    <b v="0"/>
    <x v="6"/>
    <n v="6.6666666666666666E-2"/>
    <n v="1"/>
    <x v="1"/>
    <x v="6"/>
    <x v="4050"/>
    <x v="4029"/>
  </r>
  <r>
    <n v="4051"/>
    <s v="Phantom of the Kun Opera"/>
    <s v="It is a heart-breaking life story of Wu family who tries to preserve the gem of Chinese Kun Opera through generations."/>
    <x v="2"/>
    <x v="117"/>
    <x v="2"/>
    <s v="US"/>
    <s v="USD"/>
    <n v="1399618380"/>
    <n v="1399058797"/>
    <b v="0"/>
    <n v="0"/>
    <b v="0"/>
    <x v="6"/>
    <n v="0"/>
    <e v="#DIV/0!"/>
    <x v="1"/>
    <x v="6"/>
    <x v="4051"/>
    <x v="4030"/>
  </r>
  <r>
    <n v="4052"/>
    <s v="Throw Like A Girl"/>
    <s v="This empowering piece encourages women to rise up and pursue their dreams, not by behaving like a boy but by,_x000a_â€œThrowing Like A Girl.â€"/>
    <x v="9"/>
    <x v="1673"/>
    <x v="2"/>
    <s v="US"/>
    <s v="USD"/>
    <n v="1413234316"/>
    <n v="1408050316"/>
    <b v="0"/>
    <n v="13"/>
    <b v="0"/>
    <x v="6"/>
    <n v="37.533333333333339"/>
    <n v="86.615384615384613"/>
    <x v="1"/>
    <x v="6"/>
    <x v="4052"/>
    <x v="4031"/>
  </r>
  <r>
    <n v="4053"/>
    <s v="'Time at the Bar!' - Written and directed by Kieran Mellish"/>
    <s v="'Time at the Bar!' is a play written by Kieran Mellish, a student at Loughborough University and member of LSU Stage Society."/>
    <x v="2"/>
    <x v="178"/>
    <x v="2"/>
    <s v="GB"/>
    <s v="GBP"/>
    <n v="1416081600"/>
    <n v="1413477228"/>
    <b v="0"/>
    <n v="2"/>
    <b v="0"/>
    <x v="6"/>
    <n v="22"/>
    <n v="55"/>
    <x v="1"/>
    <x v="6"/>
    <x v="4053"/>
    <x v="4032"/>
  </r>
  <r>
    <n v="4054"/>
    <s v="Truth is..&quot;Real Love Ain't Suppose to Hurt&quot;"/>
    <s v="I love you,he said,then he kissed her as her tears fell down.It was my fault but make up will fix it&quot;she replied,then he hit her again!"/>
    <x v="440"/>
    <x v="117"/>
    <x v="2"/>
    <s v="US"/>
    <s v="USD"/>
    <n v="1475294400"/>
    <n v="1472674285"/>
    <b v="0"/>
    <n v="0"/>
    <b v="0"/>
    <x v="6"/>
    <n v="0"/>
    <e v="#DIV/0!"/>
    <x v="1"/>
    <x v="6"/>
    <x v="4054"/>
    <x v="4033"/>
  </r>
  <r>
    <n v="4055"/>
    <s v="'The Tempest' at the Minack Theatre Cornwall, July 2014"/>
    <s v="Moving Stories' 'The Tempest' promises to be vibrant &amp; enchanting, with original music, vivid design &amp; unforgettable performances."/>
    <x v="10"/>
    <x v="695"/>
    <x v="2"/>
    <s v="GB"/>
    <s v="GBP"/>
    <n v="1403192031"/>
    <n v="1400600031"/>
    <b v="0"/>
    <n v="21"/>
    <b v="0"/>
    <x v="6"/>
    <n v="17.62"/>
    <n v="41.952380952380949"/>
    <x v="1"/>
    <x v="6"/>
    <x v="4055"/>
    <x v="4034"/>
  </r>
  <r>
    <n v="4056"/>
    <s v="American Pride"/>
    <s v="American Pride is a play centered on the Poetry of one Iraq War veteran, and follows her journey through war and back home."/>
    <x v="15"/>
    <x v="1955"/>
    <x v="2"/>
    <s v="US"/>
    <s v="USD"/>
    <n v="1467575940"/>
    <n v="1465856639"/>
    <b v="0"/>
    <n v="9"/>
    <b v="0"/>
    <x v="6"/>
    <n v="53"/>
    <n v="88.333333333333329"/>
    <x v="1"/>
    <x v="6"/>
    <x v="4056"/>
    <x v="4035"/>
  </r>
  <r>
    <n v="4057"/>
    <s v="HOWARD BARKER DOUBLE BILL - Arcola Theatre 2015"/>
    <s v="Exhilarating Double Bill uniting London premiere of THE TWELFTH BATTLE OF ISONZO &amp; thrilling revival of JUDITH: A PARTING FROM THE BODY"/>
    <x v="8"/>
    <x v="2537"/>
    <x v="2"/>
    <s v="GB"/>
    <s v="GBP"/>
    <n v="1448492400"/>
    <n v="1446506080"/>
    <b v="0"/>
    <n v="6"/>
    <b v="0"/>
    <x v="6"/>
    <n v="22.142857142857142"/>
    <n v="129.16666666666666"/>
    <x v="1"/>
    <x v="6"/>
    <x v="4057"/>
    <x v="4036"/>
  </r>
  <r>
    <n v="4058"/>
    <s v="Secret of Shahrazad (World Premier)"/>
    <s v="Help reveal the beauty of Islamic culture by launching this new adventure play celebrating Persian music, dance, and lore."/>
    <x v="192"/>
    <x v="483"/>
    <x v="2"/>
    <s v="US"/>
    <s v="USD"/>
    <n v="1459483140"/>
    <n v="1458178044"/>
    <b v="0"/>
    <n v="4"/>
    <b v="0"/>
    <x v="6"/>
    <n v="2.5333333333333332"/>
    <n v="23.75"/>
    <x v="1"/>
    <x v="6"/>
    <x v="4058"/>
    <x v="3268"/>
  </r>
  <r>
    <n v="4059"/>
    <s v="The Million Dollar Shot"/>
    <s v="A very Canadian children's play inspired by the tradition of British pantomimes like Aladdin, and the Nutcracker."/>
    <x v="3"/>
    <x v="156"/>
    <x v="2"/>
    <s v="CA"/>
    <s v="CAD"/>
    <n v="1410836400"/>
    <n v="1408116152"/>
    <b v="0"/>
    <n v="7"/>
    <b v="0"/>
    <x v="6"/>
    <n v="2.5"/>
    <n v="35.714285714285715"/>
    <x v="1"/>
    <x v="6"/>
    <x v="4059"/>
    <x v="4037"/>
  </r>
  <r>
    <n v="4060"/>
    <s v="Good Evening, I'm Robert Service"/>
    <s v="A funny, poignant play that revives the forgotten life and adventures of great Scottish Canadian, world renowned poet, Robert Service."/>
    <x v="3"/>
    <x v="2516"/>
    <x v="2"/>
    <s v="CA"/>
    <s v="CAD"/>
    <n v="1403539200"/>
    <n v="1400604056"/>
    <b v="0"/>
    <n v="5"/>
    <b v="0"/>
    <x v="6"/>
    <n v="2.85"/>
    <n v="57"/>
    <x v="1"/>
    <x v="6"/>
    <x v="4060"/>
    <x v="4038"/>
  </r>
  <r>
    <n v="4061"/>
    <s v="PRODUCE the Stage Play SKYLAR'S SYNDROME by Gavin Kayner"/>
    <s v="SKYLAR'S SYNDROME is a tremendous psychodrama by master playwright Gavin Kayner!"/>
    <x v="441"/>
    <x v="117"/>
    <x v="2"/>
    <s v="US"/>
    <s v="USD"/>
    <n v="1461205423"/>
    <n v="1456025023"/>
    <b v="0"/>
    <n v="0"/>
    <b v="0"/>
    <x v="6"/>
    <n v="0"/>
    <e v="#DIV/0!"/>
    <x v="1"/>
    <x v="6"/>
    <x v="4061"/>
    <x v="4039"/>
  </r>
  <r>
    <n v="4062"/>
    <s v="Motorcycle MacBeth...NOT your grandmother's Shakespeare!"/>
    <s v="Shakespeare's beloved tragedy, MacBeth, staged in the Black Hills of Wyoming during Sturgis '76. Warning! This is no church picnic!"/>
    <x v="22"/>
    <x v="2538"/>
    <x v="2"/>
    <s v="US"/>
    <s v="USD"/>
    <n v="1467481468"/>
    <n v="1464889468"/>
    <b v="0"/>
    <n v="3"/>
    <b v="0"/>
    <x v="6"/>
    <n v="2.4500000000000002"/>
    <n v="163.33333333333334"/>
    <x v="1"/>
    <x v="6"/>
    <x v="4062"/>
    <x v="4040"/>
  </r>
  <r>
    <n v="4063"/>
    <s v="Whisper Me Happy Ever After (WMHEA)"/>
    <s v="WMHAE by Julie McNamara, raises awareness of the effects domestic violence has on the mental health of young people who witness it."/>
    <x v="196"/>
    <x v="2503"/>
    <x v="2"/>
    <s v="GB"/>
    <s v="GBP"/>
    <n v="1403886084"/>
    <n v="1401294084"/>
    <b v="0"/>
    <n v="9"/>
    <b v="0"/>
    <x v="6"/>
    <n v="1.4210526315789473"/>
    <n v="15"/>
    <x v="1"/>
    <x v="6"/>
    <x v="4063"/>
    <x v="4041"/>
  </r>
  <r>
    <n v="4064"/>
    <s v="Help us make &quot;The Odd Couple&quot; a show to remember."/>
    <s v="We are mounting a production of Neil Simon's brilliant comedy, The Odd Couple, and need your help to make it as wonderful as we can."/>
    <x v="13"/>
    <x v="2285"/>
    <x v="2"/>
    <s v="AU"/>
    <s v="AUD"/>
    <n v="1430316426"/>
    <n v="1427724426"/>
    <b v="0"/>
    <n v="6"/>
    <b v="0"/>
    <x v="6"/>
    <n v="19.25"/>
    <n v="64.166666666666671"/>
    <x v="1"/>
    <x v="6"/>
    <x v="4064"/>
    <x v="4042"/>
  </r>
  <r>
    <n v="4065"/>
    <s v="A Midsummer's Night's Dream"/>
    <s v="A classical/ fantasy version of midsummers done by professionally trained actors in Tulsa!"/>
    <x v="23"/>
    <x v="2539"/>
    <x v="2"/>
    <s v="US"/>
    <s v="USD"/>
    <n v="1407883811"/>
    <n v="1405291811"/>
    <b v="0"/>
    <n v="4"/>
    <b v="0"/>
    <x v="6"/>
    <n v="0.67500000000000004"/>
    <n v="6.75"/>
    <x v="1"/>
    <x v="6"/>
    <x v="4065"/>
    <x v="4043"/>
  </r>
  <r>
    <n v="4066"/>
    <s v="Divine Connection Performing Arts Leadership Program"/>
    <s v="We have created an outstanding mobile Performing Arts Program that has great impact on the social development in multiple communities."/>
    <x v="36"/>
    <x v="379"/>
    <x v="2"/>
    <s v="US"/>
    <s v="USD"/>
    <n v="1463619388"/>
    <n v="1461027388"/>
    <b v="0"/>
    <n v="1"/>
    <b v="0"/>
    <x v="6"/>
    <n v="0.16666666666666669"/>
    <n v="25"/>
    <x v="1"/>
    <x v="6"/>
    <x v="4066"/>
    <x v="4044"/>
  </r>
  <r>
    <n v="4067"/>
    <s v="Help Shakespeare Troupe accept invite to perform in UK!"/>
    <s v="Will Power Troupe is the only US group invited to perform in London's Shakespeare Festival. We need your help to bring the USA to UK!"/>
    <x v="10"/>
    <x v="631"/>
    <x v="2"/>
    <s v="US"/>
    <s v="USD"/>
    <n v="1443408550"/>
    <n v="1439952550"/>
    <b v="0"/>
    <n v="17"/>
    <b v="0"/>
    <x v="6"/>
    <n v="60.9"/>
    <n v="179.11764705882354"/>
    <x v="1"/>
    <x v="6"/>
    <x v="4067"/>
    <x v="4045"/>
  </r>
  <r>
    <n v="4068"/>
    <s v="Produce BELLE DAME SANS MERCI a stage play"/>
    <s v="Be a PRODUCER of the Original stage play BELLE DAME SANS MERCI by Michael Fenlason! :-) :-( !"/>
    <x v="442"/>
    <x v="2540"/>
    <x v="2"/>
    <s v="US"/>
    <s v="USD"/>
    <n v="1484348700"/>
    <n v="1481756855"/>
    <b v="0"/>
    <n v="1"/>
    <b v="0"/>
    <x v="6"/>
    <n v="1"/>
    <n v="34.950000000000003"/>
    <x v="1"/>
    <x v="6"/>
    <x v="4068"/>
    <x v="4046"/>
  </r>
  <r>
    <n v="4069"/>
    <s v="The Pendulum Swings"/>
    <s v="'The Pendulum Swings' is a three-act dark comedy that sees Frank and Michael await their execution on Death Row."/>
    <x v="21"/>
    <x v="357"/>
    <x v="2"/>
    <s v="GB"/>
    <s v="GBP"/>
    <n v="1425124800"/>
    <n v="1421596356"/>
    <b v="0"/>
    <n v="13"/>
    <b v="0"/>
    <x v="6"/>
    <n v="34.4"/>
    <n v="33.07692307692308"/>
    <x v="1"/>
    <x v="6"/>
    <x v="4069"/>
    <x v="4047"/>
  </r>
  <r>
    <n v="4070"/>
    <s v="Southern Utah University: V-Day 2015"/>
    <s v="V-Day Southern Utah University 2015 and Second Studio Players presents: The Vagina Monologues"/>
    <x v="28"/>
    <x v="785"/>
    <x v="2"/>
    <s v="US"/>
    <s v="USD"/>
    <n v="1425178800"/>
    <n v="1422374420"/>
    <b v="0"/>
    <n v="6"/>
    <b v="0"/>
    <x v="6"/>
    <n v="16.5"/>
    <n v="27.5"/>
    <x v="1"/>
    <x v="6"/>
    <x v="4070"/>
    <x v="4048"/>
  </r>
  <r>
    <n v="4071"/>
    <s v="ATEMPORAL"/>
    <s v="ExÃ¡men final de alumnos del Centro de CapacitaciÃ³n de la ANDA. Son extractos de obras: El JardÃ­n de los CerezoS, Madre Coraje y Casa"/>
    <x v="22"/>
    <x v="117"/>
    <x v="2"/>
    <s v="MX"/>
    <s v="MXN"/>
    <n v="1482779931"/>
    <n v="1480187931"/>
    <b v="0"/>
    <n v="0"/>
    <b v="0"/>
    <x v="6"/>
    <n v="0"/>
    <e v="#DIV/0!"/>
    <x v="1"/>
    <x v="6"/>
    <x v="4071"/>
    <x v="4049"/>
  </r>
  <r>
    <n v="4072"/>
    <s v="Oh! What a Lovely War - Salute the Centenary"/>
    <s v="Salute the Centenary with this satirical and moving play. The centenary has national relevance, and we want to mark it in our community"/>
    <x v="28"/>
    <x v="460"/>
    <x v="2"/>
    <s v="GB"/>
    <s v="GBP"/>
    <n v="1408646111"/>
    <n v="1403462111"/>
    <b v="0"/>
    <n v="2"/>
    <b v="0"/>
    <x v="6"/>
    <n v="0.4"/>
    <n v="2"/>
    <x v="1"/>
    <x v="6"/>
    <x v="4072"/>
    <x v="4050"/>
  </r>
  <r>
    <n v="4073"/>
    <s v="OTHELLO, by William Shakespeare ( FUNDRAISER)"/>
    <s v="OTHELLO, directed by Daniel Echevarria. A tragedy that highlights political corruption and the madness that can come out of love."/>
    <x v="8"/>
    <x v="2541"/>
    <x v="2"/>
    <s v="US"/>
    <s v="USD"/>
    <n v="1431144000"/>
    <n v="1426407426"/>
    <b v="0"/>
    <n v="2"/>
    <b v="0"/>
    <x v="6"/>
    <n v="1.0571428571428572"/>
    <n v="18.5"/>
    <x v="1"/>
    <x v="6"/>
    <x v="4073"/>
    <x v="4051"/>
  </r>
  <r>
    <n v="4074"/>
    <s v="The Free Man - the story of Hurr"/>
    <s v="A performance to inspire people, regardless of their faith, to visualise the repentance of Hurr and the forgiveness of Imam Hussain"/>
    <x v="181"/>
    <x v="2542"/>
    <x v="2"/>
    <s v="GB"/>
    <s v="GBP"/>
    <n v="1446732975"/>
    <n v="1444137375"/>
    <b v="0"/>
    <n v="21"/>
    <b v="0"/>
    <x v="6"/>
    <n v="26.727272727272727"/>
    <n v="35"/>
    <x v="1"/>
    <x v="6"/>
    <x v="4074"/>
    <x v="4052"/>
  </r>
  <r>
    <n v="4075"/>
    <s v="Julius Caesar - Which side will you choose?"/>
    <s v="Set in the near future, this version of Shakespeare's classic play looks at how events that shook an empire could still happen today."/>
    <x v="13"/>
    <x v="2543"/>
    <x v="2"/>
    <s v="GB"/>
    <s v="GBP"/>
    <n v="1404149280"/>
    <n v="1400547969"/>
    <b v="0"/>
    <n v="13"/>
    <b v="0"/>
    <x v="6"/>
    <n v="28.799999999999997"/>
    <n v="44.307692307692307"/>
    <x v="1"/>
    <x v="6"/>
    <x v="4075"/>
    <x v="4053"/>
  </r>
  <r>
    <n v="4076"/>
    <s v="The Walls of Jericho ( A Voice for Warrior Families)"/>
    <s v="A play to raise awareness about the effects of mental illness on a military family in the Cold War area."/>
    <x v="176"/>
    <x v="117"/>
    <x v="2"/>
    <s v="US"/>
    <s v="USD"/>
    <n v="1413921060"/>
    <n v="1411499149"/>
    <b v="0"/>
    <n v="0"/>
    <b v="0"/>
    <x v="6"/>
    <n v="0"/>
    <e v="#DIV/0!"/>
    <x v="1"/>
    <x v="6"/>
    <x v="4076"/>
    <x v="4054"/>
  </r>
  <r>
    <n v="4077"/>
    <s v="Citrus Heights Theatre In The Heights"/>
    <s v="We aim to bring creative, innovative, exciting, educational and fun community theater (with a professional attitude) to a new location."/>
    <x v="36"/>
    <x v="2544"/>
    <x v="2"/>
    <s v="US"/>
    <s v="USD"/>
    <n v="1482339794"/>
    <n v="1479747794"/>
    <b v="0"/>
    <n v="6"/>
    <b v="0"/>
    <x v="6"/>
    <n v="8.9"/>
    <n v="222.5"/>
    <x v="1"/>
    <x v="6"/>
    <x v="4077"/>
    <x v="4055"/>
  </r>
  <r>
    <n v="4078"/>
    <s v="Theatre Memoire"/>
    <s v="Theatre Memoire are a High Wycombe based theatre company. Performing plays about multi-culturalism and interconectedness."/>
    <x v="49"/>
    <x v="117"/>
    <x v="2"/>
    <s v="GB"/>
    <s v="GBP"/>
    <n v="1485543242"/>
    <n v="1482951242"/>
    <b v="0"/>
    <n v="0"/>
    <b v="0"/>
    <x v="6"/>
    <n v="0"/>
    <e v="#DIV/0!"/>
    <x v="1"/>
    <x v="6"/>
    <x v="4078"/>
    <x v="4056"/>
  </r>
  <r>
    <n v="4079"/>
    <s v="Professor O'Hannigan's Time Machine (Student Directed)"/>
    <s v="A tale of obsession, science, and lost love! Help the Caddo Magnet Players give this student-written play its debut on a real stage!"/>
    <x v="9"/>
    <x v="139"/>
    <x v="2"/>
    <s v="US"/>
    <s v="USD"/>
    <n v="1466375521"/>
    <n v="1463783521"/>
    <b v="0"/>
    <n v="1"/>
    <b v="0"/>
    <x v="6"/>
    <n v="0.16666666666666669"/>
    <n v="5"/>
    <x v="1"/>
    <x v="6"/>
    <x v="4079"/>
    <x v="4057"/>
  </r>
  <r>
    <n v="4080"/>
    <s v="Uncommonnotions"/>
    <s v="&quot;Uncommonnotion&quot;. is a collections of short humors stories, I want to develop into plays, interest has been shown in this idea."/>
    <x v="9"/>
    <x v="117"/>
    <x v="2"/>
    <s v="US"/>
    <s v="USD"/>
    <n v="1465930440"/>
    <n v="1463849116"/>
    <b v="0"/>
    <n v="0"/>
    <b v="0"/>
    <x v="6"/>
    <n v="0"/>
    <e v="#DIV/0!"/>
    <x v="1"/>
    <x v="6"/>
    <x v="4080"/>
    <x v="4058"/>
  </r>
  <r>
    <n v="4081"/>
    <s v="AU Theatre Wing (Pygmalion Sound and Lighting Fees)"/>
    <s v="AUTheatreWing is a student theatre association fostering the development of the dramatic arts at our university."/>
    <x v="443"/>
    <x v="457"/>
    <x v="2"/>
    <s v="US"/>
    <s v="USD"/>
    <n v="1425819425"/>
    <n v="1423231025"/>
    <b v="0"/>
    <n v="12"/>
    <b v="0"/>
    <x v="6"/>
    <n v="15.737410071942445"/>
    <n v="29.166666666666668"/>
    <x v="1"/>
    <x v="6"/>
    <x v="4081"/>
    <x v="4059"/>
  </r>
  <r>
    <n v="4082"/>
    <s v="Blazed Donuts: An Orginial One Act"/>
    <s v="A short one act play about an undercover cop posing as a girl scout trying to stop a doughnut shop from selling drug filled doughnuts."/>
    <x v="325"/>
    <x v="158"/>
    <x v="2"/>
    <s v="US"/>
    <s v="USD"/>
    <n v="1447542000"/>
    <n v="1446179553"/>
    <b v="0"/>
    <n v="2"/>
    <b v="0"/>
    <x v="6"/>
    <n v="2"/>
    <n v="1.5"/>
    <x v="1"/>
    <x v="6"/>
    <x v="4082"/>
    <x v="4060"/>
  </r>
  <r>
    <n v="4083"/>
    <s v="Defendant Maurice Chevalier"/>
    <s v="Condemned to death for Collaboration with the Nazis, popular French Singer &amp; Entertainer Maurice Chevalier tells his side of the story"/>
    <x v="8"/>
    <x v="2545"/>
    <x v="2"/>
    <s v="US"/>
    <s v="USD"/>
    <n v="1452795416"/>
    <n v="1450203416"/>
    <b v="0"/>
    <n v="6"/>
    <b v="0"/>
    <x v="6"/>
    <n v="21.685714285714287"/>
    <n v="126.5"/>
    <x v="1"/>
    <x v="6"/>
    <x v="4083"/>
    <x v="4061"/>
  </r>
  <r>
    <n v="4084"/>
    <s v="WANTS (We Are Not The Same)"/>
    <s v="WANTS deals with diversity in all its various facets._x000a_The drama is set in a futuristic society where no diversity si accepted."/>
    <x v="9"/>
    <x v="115"/>
    <x v="2"/>
    <s v="IT"/>
    <s v="EUR"/>
    <n v="1476008906"/>
    <n v="1473416906"/>
    <b v="0"/>
    <n v="1"/>
    <b v="0"/>
    <x v="6"/>
    <n v="0.33333333333333337"/>
    <n v="10"/>
    <x v="1"/>
    <x v="6"/>
    <x v="4084"/>
    <x v="4062"/>
  </r>
  <r>
    <n v="4085"/>
    <s v="Age of Valor: Heritage - The Audio Drama"/>
    <s v="Just like the good old fashioned radio dramas, Heritage will be performed and narrated for you by 16 different talented voice actors."/>
    <x v="8"/>
    <x v="115"/>
    <x v="2"/>
    <s v="US"/>
    <s v="USD"/>
    <n v="1427169540"/>
    <n v="1424701775"/>
    <b v="0"/>
    <n v="1"/>
    <b v="0"/>
    <x v="6"/>
    <n v="0.2857142857142857"/>
    <n v="10"/>
    <x v="1"/>
    <x v="6"/>
    <x v="4085"/>
    <x v="4063"/>
  </r>
  <r>
    <n v="4086"/>
    <s v="Carpe Diem Theater Troupe"/>
    <s v="Our theater troupe needs your help to put on a unique production of Hamlet! Pledge to help young actors learn and refine their skills!"/>
    <x v="28"/>
    <x v="779"/>
    <x v="2"/>
    <s v="US"/>
    <s v="USD"/>
    <n v="1448078400"/>
    <n v="1445985299"/>
    <b v="0"/>
    <n v="5"/>
    <b v="0"/>
    <x v="6"/>
    <n v="4.7"/>
    <n v="9.4"/>
    <x v="1"/>
    <x v="6"/>
    <x v="4086"/>
    <x v="4064"/>
  </r>
  <r>
    <n v="4087"/>
    <s v="Stage Production &quot;The Nail Shop&quot;"/>
    <s v="Comedy Stage Play"/>
    <x v="376"/>
    <x v="117"/>
    <x v="2"/>
    <s v="US"/>
    <s v="USD"/>
    <n v="1468777786"/>
    <n v="1466185786"/>
    <b v="0"/>
    <n v="0"/>
    <b v="0"/>
    <x v="6"/>
    <n v="0"/>
    <e v="#DIV/0!"/>
    <x v="1"/>
    <x v="6"/>
    <x v="4087"/>
    <x v="4065"/>
  </r>
  <r>
    <n v="4088"/>
    <s v="Community Theatre Project-Children's Show (Arthur)"/>
    <s v="Young persons theatre company working in deprived area seeking funding for children's theatrical production."/>
    <x v="13"/>
    <x v="1168"/>
    <x v="2"/>
    <s v="GB"/>
    <s v="GBP"/>
    <n v="1421403960"/>
    <n v="1418827324"/>
    <b v="0"/>
    <n v="3"/>
    <b v="0"/>
    <x v="6"/>
    <n v="10.8"/>
    <n v="72"/>
    <x v="1"/>
    <x v="6"/>
    <x v="4088"/>
    <x v="4066"/>
  </r>
  <r>
    <n v="4089"/>
    <s v="THE SNAIL: a comedy play at Hollywood Fringe Festival 2015"/>
    <s v="&quot;The Snail&quot; is the story of Andrew, a Transgender, who discovers his identity through the relationship with parents, with peers and sex"/>
    <x v="10"/>
    <x v="739"/>
    <x v="2"/>
    <s v="US"/>
    <s v="USD"/>
    <n v="1433093700"/>
    <n v="1430242488"/>
    <b v="0"/>
    <n v="8"/>
    <b v="0"/>
    <x v="6"/>
    <n v="4.8"/>
    <n v="30"/>
    <x v="1"/>
    <x v="6"/>
    <x v="4089"/>
    <x v="4067"/>
  </r>
  <r>
    <n v="4090"/>
    <s v="&quot; Sweet O'l Mama &quot; Theater Production"/>
    <s v="A gripping re-enactment of a true breast cancer survival story, highlighted with inspiration and laughter!"/>
    <x v="28"/>
    <x v="573"/>
    <x v="2"/>
    <s v="US"/>
    <s v="USD"/>
    <n v="1438959600"/>
    <n v="1437754137"/>
    <b v="0"/>
    <n v="3"/>
    <b v="0"/>
    <x v="6"/>
    <n v="3.2"/>
    <n v="10.666666666666666"/>
    <x v="1"/>
    <x v="6"/>
    <x v="4090"/>
    <x v="4068"/>
  </r>
  <r>
    <n v="4091"/>
    <s v="The 'Theater of Community' Tour"/>
    <s v="Unique  troupe will bring the wonder &amp; joy of Therapeutic Theater to  youth with severe multiple disabilities, &amp; adults with Alzheimers"/>
    <x v="183"/>
    <x v="2546"/>
    <x v="2"/>
    <s v="US"/>
    <s v="USD"/>
    <n v="1421410151"/>
    <n v="1418818151"/>
    <b v="0"/>
    <n v="8"/>
    <b v="0"/>
    <x v="6"/>
    <n v="12.75"/>
    <n v="25.5"/>
    <x v="1"/>
    <x v="6"/>
    <x v="4091"/>
    <x v="4069"/>
  </r>
  <r>
    <n v="4092"/>
    <s v="A CRY FOR HELP"/>
    <s v="&quot;A Cry for Help is Riveting, Inspiring, and Mesmerizing. You will laugh, cry, and be thinking about your own Cry for Help&quot;"/>
    <x v="74"/>
    <x v="170"/>
    <x v="2"/>
    <s v="US"/>
    <s v="USD"/>
    <n v="1428205247"/>
    <n v="1423024847"/>
    <b v="0"/>
    <n v="1"/>
    <b v="0"/>
    <x v="6"/>
    <n v="1.8181818181818181E-2"/>
    <n v="20"/>
    <x v="1"/>
    <x v="6"/>
    <x v="4092"/>
    <x v="4070"/>
  </r>
  <r>
    <n v="4093"/>
    <s v="The Grouch Who Couldn't Steal Christmas"/>
    <s v="'The Grouch' is the perfect way to brighten up your Christmas. Full of love, laughs and some sheer calculated silliness, don't miss it!"/>
    <x v="30"/>
    <x v="177"/>
    <x v="2"/>
    <s v="GB"/>
    <s v="GBP"/>
    <n v="1440272093"/>
    <n v="1435088093"/>
    <b v="0"/>
    <n v="4"/>
    <b v="0"/>
    <x v="6"/>
    <n v="2.4"/>
    <n v="15"/>
    <x v="1"/>
    <x v="6"/>
    <x v="4093"/>
    <x v="4071"/>
  </r>
  <r>
    <n v="4094"/>
    <s v="Live at the Speakeasy with Ryan Anderson"/>
    <s v="Live at the Speakeasy with Ryan Anderson is a local talk show! Showcasing local artist, special guest, and talented bands."/>
    <x v="13"/>
    <x v="655"/>
    <x v="2"/>
    <s v="US"/>
    <s v="USD"/>
    <n v="1413953940"/>
    <n v="1410141900"/>
    <b v="0"/>
    <n v="8"/>
    <b v="0"/>
    <x v="6"/>
    <n v="36.5"/>
    <n v="91.25"/>
    <x v="1"/>
    <x v="6"/>
    <x v="4094"/>
    <x v="4072"/>
  </r>
  <r>
    <n v="4095"/>
    <s v="LOPE ENAMORADO"/>
    <s v="Proyecto teatral dirigido por MartÃ­n Acosta que habla y reflexiona sobre el amor y su naturaleza."/>
    <x v="11"/>
    <x v="25"/>
    <x v="2"/>
    <s v="MX"/>
    <s v="MXN"/>
    <n v="1482108350"/>
    <n v="1479516350"/>
    <b v="0"/>
    <n v="1"/>
    <b v="0"/>
    <x v="6"/>
    <n v="2.666666666666667"/>
    <n v="800"/>
    <x v="1"/>
    <x v="6"/>
    <x v="4095"/>
    <x v="4073"/>
  </r>
  <r>
    <n v="4096"/>
    <s v="Theatre for Life, Youth Theatre Company, Southampton UK"/>
    <s v="Theatre for Life believes in unlocking young people's creativity, developing self belief and creating positive opportunities."/>
    <x v="8"/>
    <x v="402"/>
    <x v="2"/>
    <s v="GB"/>
    <s v="GBP"/>
    <n v="1488271860"/>
    <n v="1484484219"/>
    <b v="0"/>
    <n v="5"/>
    <b v="0"/>
    <x v="6"/>
    <n v="11.428571428571429"/>
    <n v="80"/>
    <x v="1"/>
    <x v="6"/>
    <x v="4096"/>
    <x v="4074"/>
  </r>
  <r>
    <n v="4097"/>
    <s v="And There Was War! Major Theatre Production"/>
    <s v="And There Was War is a play, a biblical narrative deeply entrenched in the concepts of the great controversy between Good and Evil!"/>
    <x v="3"/>
    <x v="117"/>
    <x v="2"/>
    <s v="GB"/>
    <s v="GBP"/>
    <n v="1454284500"/>
    <n v="1449431237"/>
    <b v="0"/>
    <n v="0"/>
    <b v="0"/>
    <x v="6"/>
    <n v="0"/>
    <e v="#DIV/0!"/>
    <x v="1"/>
    <x v="6"/>
    <x v="4097"/>
    <x v="4075"/>
  </r>
  <r>
    <n v="4098"/>
    <s v="Life is simple"/>
    <s v="Community Youth play, written by and performed by the youth about finding joy in the simple things in life"/>
    <x v="96"/>
    <x v="117"/>
    <x v="2"/>
    <s v="US"/>
    <s v="USD"/>
    <n v="1465060797"/>
    <n v="1462468797"/>
    <b v="0"/>
    <n v="0"/>
    <b v="0"/>
    <x v="6"/>
    <n v="0"/>
    <e v="#DIV/0!"/>
    <x v="1"/>
    <x v="6"/>
    <x v="4098"/>
    <x v="4076"/>
  </r>
  <r>
    <n v="4099"/>
    <s v="L.U.N.A. Theatre Company produces &quot;Steel Magnolias&quot;"/>
    <s v="L.U.N.A. (Love, Understanding, Nurturing, and Awareness) is a non-profit organization dedicated to helping raise awareness for causes."/>
    <x v="37"/>
    <x v="155"/>
    <x v="2"/>
    <s v="US"/>
    <s v="USD"/>
    <n v="1472847873"/>
    <n v="1468959873"/>
    <b v="0"/>
    <n v="1"/>
    <b v="0"/>
    <x v="6"/>
    <n v="1.1111111111111112"/>
    <n v="50"/>
    <x v="1"/>
    <x v="6"/>
    <x v="4099"/>
    <x v="4077"/>
  </r>
  <r>
    <n v="4100"/>
    <s v="America is at the Mall: A Play in Three Acts"/>
    <s v="How does war change a family?  A peek into one family's kitchen as their soldier fights in Iraq."/>
    <x v="444"/>
    <x v="117"/>
    <x v="2"/>
    <s v="US"/>
    <s v="USD"/>
    <n v="1414205990"/>
    <n v="1413341990"/>
    <b v="0"/>
    <n v="0"/>
    <b v="0"/>
    <x v="6"/>
    <n v="0"/>
    <e v="#DIV/0!"/>
    <x v="1"/>
    <x v="6"/>
    <x v="4100"/>
    <x v="4078"/>
  </r>
  <r>
    <n v="4101"/>
    <s v="Meet The Claires - Valentine's Day Weekend Comedy Stage Play"/>
    <s v="This is a Comedic Story about a young boy who saw the image of the perfect woman and from that point searched for someone similar"/>
    <x v="20"/>
    <x v="117"/>
    <x v="2"/>
    <s v="US"/>
    <s v="USD"/>
    <n v="1485380482"/>
    <n v="1482788482"/>
    <b v="0"/>
    <n v="0"/>
    <b v="0"/>
    <x v="6"/>
    <n v="0"/>
    <e v="#DIV/0!"/>
    <x v="1"/>
    <x v="6"/>
    <x v="4101"/>
    <x v="4079"/>
  </r>
  <r>
    <n v="4102"/>
    <s v="4th Wall Theatre Project"/>
    <s v="Local Community theater to get up and running in the Idaho Falls area. Something new, something different!"/>
    <x v="2"/>
    <x v="2547"/>
    <x v="2"/>
    <s v="US"/>
    <s v="USD"/>
    <n v="1463343673"/>
    <n v="1460751673"/>
    <b v="0"/>
    <n v="6"/>
    <b v="0"/>
    <x v="6"/>
    <n v="27.400000000000002"/>
    <n v="22.833333333333332"/>
    <x v="1"/>
    <x v="6"/>
    <x v="4102"/>
    <x v="4080"/>
  </r>
  <r>
    <n v="4103"/>
    <s v="Weather Men"/>
    <s v="Weather Men is a play, written by Nathan Black.  A comedy/drama that explores the question of 'why people stay together?'"/>
    <x v="28"/>
    <x v="173"/>
    <x v="2"/>
    <s v="US"/>
    <s v="USD"/>
    <n v="1440613920"/>
    <n v="1435953566"/>
    <b v="0"/>
    <n v="6"/>
    <b v="0"/>
    <x v="6"/>
    <n v="10"/>
    <n v="16.666666666666668"/>
    <x v="1"/>
    <x v="6"/>
    <x v="4103"/>
    <x v="4081"/>
  </r>
  <r>
    <n v="4104"/>
    <s v="PETER PAN - a new play by Ebony Rattle"/>
    <s v="PETER PAN, written by Ebony Rattle, is a new retelling of the classic play by J.M. Barrie about a boy who refused to grow up."/>
    <x v="9"/>
    <x v="762"/>
    <x v="2"/>
    <s v="AU"/>
    <s v="AUD"/>
    <n v="1477550434"/>
    <n v="1474958434"/>
    <b v="0"/>
    <n v="14"/>
    <b v="0"/>
    <x v="6"/>
    <n v="21.366666666666667"/>
    <n v="45.785714285714285"/>
    <x v="1"/>
    <x v="6"/>
    <x v="4104"/>
    <x v="4082"/>
  </r>
  <r>
    <n v="4105"/>
    <s v="Â¡LlÃ©vame!"/>
    <s v="Buscamos finalizar el proceso de producciÃ³n de un espectÃ¡culo de payaso y con Ã©l, activar espacios pÃºblicos para la escena clown."/>
    <x v="287"/>
    <x v="2094"/>
    <x v="2"/>
    <s v="MX"/>
    <s v="MXN"/>
    <n v="1482711309"/>
    <n v="1479860109"/>
    <b v="0"/>
    <n v="6"/>
    <b v="0"/>
    <x v="6"/>
    <n v="6.9696969696969706"/>
    <n v="383.33333333333331"/>
    <x v="1"/>
    <x v="6"/>
    <x v="4105"/>
    <x v="4083"/>
  </r>
  <r>
    <n v="4106"/>
    <s v="David Facer, Paradox Magic"/>
    <s v="No magic show has ever integrated theatre arts like this.  World of Paradox is designed for all audiences and is interactive in nature."/>
    <x v="10"/>
    <x v="2404"/>
    <x v="2"/>
    <s v="US"/>
    <s v="USD"/>
    <n v="1427936400"/>
    <n v="1424221866"/>
    <b v="0"/>
    <n v="33"/>
    <b v="0"/>
    <x v="6"/>
    <n v="70.599999999999994"/>
    <n v="106.96969696969697"/>
    <x v="1"/>
    <x v="6"/>
    <x v="4106"/>
    <x v="4084"/>
  </r>
  <r>
    <n v="4107"/>
    <s v="Sacrifice"/>
    <s v="A new dramatic comedy dealing with a father's unwillingness to let go of his past causes major problems for the future of his daughter."/>
    <x v="13"/>
    <x v="781"/>
    <x v="2"/>
    <s v="US"/>
    <s v="USD"/>
    <n v="1411596001"/>
    <n v="1409608801"/>
    <b v="0"/>
    <n v="4"/>
    <b v="0"/>
    <x v="6"/>
    <n v="2.0500000000000003"/>
    <n v="10.25"/>
    <x v="1"/>
    <x v="6"/>
    <x v="4107"/>
    <x v="4085"/>
  </r>
  <r>
    <n v="4108"/>
    <s v="The Black Woman's Attitude Stage Play"/>
    <s v="We are producing and directing a stage play that will focus on relationships and the stereotypes/truths that prohibit growth."/>
    <x v="9"/>
    <x v="1765"/>
    <x v="2"/>
    <s v="US"/>
    <s v="USD"/>
    <n v="1488517200"/>
    <n v="1485909937"/>
    <b v="0"/>
    <n v="1"/>
    <b v="0"/>
    <x v="6"/>
    <n v="1.9666666666666666"/>
    <n v="59"/>
    <x v="1"/>
    <x v="6"/>
    <x v="4108"/>
    <x v="4086"/>
  </r>
  <r>
    <n v="4109"/>
    <s v="Jack the Lad"/>
    <s v="Jack the Lad - a new play that explores how far the boundaries of friendship will stretch when morality and loyalties clash."/>
    <x v="2"/>
    <x v="117"/>
    <x v="2"/>
    <s v="GB"/>
    <s v="GBP"/>
    <n v="1448805404"/>
    <n v="1446209804"/>
    <b v="0"/>
    <n v="0"/>
    <b v="0"/>
    <x v="6"/>
    <n v="0"/>
    <e v="#DIV/0!"/>
    <x v="1"/>
    <x v="6"/>
    <x v="4109"/>
    <x v="4087"/>
  </r>
  <r>
    <n v="4110"/>
    <s v="Take Tartuffe to Edinburgh Fringe Festival!"/>
    <s v="Set in the height of sex, drugs and rock 'n' roll this production is an exciting new take on Moliere's classic! Performing with SpaceUK"/>
    <x v="43"/>
    <x v="1726"/>
    <x v="2"/>
    <s v="GB"/>
    <s v="GBP"/>
    <n v="1469113351"/>
    <n v="1463929351"/>
    <b v="0"/>
    <n v="6"/>
    <b v="0"/>
    <x v="6"/>
    <n v="28.666666666666668"/>
    <n v="14.333333333333334"/>
    <x v="1"/>
    <x v="6"/>
    <x v="4110"/>
    <x v="4088"/>
  </r>
  <r>
    <n v="4111"/>
    <s v="REBORN IN LOVE"/>
    <s v="REBORN IN LOVE is the sequel to REBORN FROM ABOVE: A Tale of Eternal Love.  This is part two, of a One-Act play series."/>
    <x v="9"/>
    <x v="1077"/>
    <x v="2"/>
    <s v="US"/>
    <s v="USD"/>
    <n v="1424747740"/>
    <n v="1422155740"/>
    <b v="0"/>
    <n v="6"/>
    <b v="0"/>
    <x v="6"/>
    <n v="3.1333333333333333"/>
    <n v="15.666666666666666"/>
    <x v="1"/>
    <x v="6"/>
    <x v="4111"/>
    <x v="4089"/>
  </r>
  <r>
    <n v="4112"/>
    <s v="A Great New Controversial Play - &quot;The Divide&quot;."/>
    <s v="Set in Southern America â€œThe Divideâ€ is a stage play that touches on the issues that are forefront in America and the world."/>
    <x v="30"/>
    <x v="116"/>
    <x v="2"/>
    <s v="IE"/>
    <s v="EUR"/>
    <n v="1456617600"/>
    <n v="1454280186"/>
    <b v="0"/>
    <n v="1"/>
    <b v="0"/>
    <x v="6"/>
    <n v="0.04"/>
    <n v="1"/>
    <x v="1"/>
    <x v="6"/>
    <x v="4112"/>
    <x v="4090"/>
  </r>
  <r>
    <n v="4113"/>
    <s v="The Toy Box by Anthony H. Wallace"/>
    <s v="A family oriented play about Christians &amp; the sins they live with, portrayed by &quot;puppets and toys&quot; at Queensbury Theater in Houston."/>
    <x v="15"/>
    <x v="158"/>
    <x v="2"/>
    <s v="US"/>
    <s v="USD"/>
    <n v="1452234840"/>
    <n v="1450619123"/>
    <b v="0"/>
    <n v="3"/>
    <b v="0"/>
    <x v="6"/>
    <n v="0.2"/>
    <n v="1"/>
    <x v="1"/>
    <x v="6"/>
    <x v="4113"/>
    <x v="4091"/>
  </r>
  <r>
    <m/>
    <m/>
    <m/>
    <x v="445"/>
    <x v="2548"/>
    <x v="4"/>
    <m/>
    <m/>
    <m/>
    <m/>
    <m/>
    <m/>
    <m/>
    <x v="41"/>
    <m/>
    <m/>
    <x v="9"/>
    <x v="41"/>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95AD27-BF17-5A44-BF3C-580ACE368A9A}" name="PivotTable1" cacheId="3" applyNumberFormats="0" applyBorderFormats="0" applyFontFormats="0" applyPatternFormats="0" applyAlignmentFormats="0" applyWidthHeightFormats="1" dataCaption="Values" updatedVersion="6" minRefreshableVersion="3" useAutoFormatting="1" fieldPrintTitles="1" itemPrintTitles="1" createdVersion="6" indent="0" compact="0" compactData="0" gridDropZones="1" multipleFieldFilters="0" chartFormat="4">
  <location ref="A4:F15"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name="Column Labels" axis="axisCol" compact="0" outline="0" showAll="0" sortType="descending">
      <items count="6">
        <item x="4"/>
        <item x="0"/>
        <item x="3"/>
        <item x="2"/>
        <item x="1"/>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ascending" sumSubtotal="1">
      <items count="11">
        <item x="0"/>
        <item x="7"/>
        <item x="6"/>
        <item x="5"/>
        <item x="4"/>
        <item x="8"/>
        <item x="3"/>
        <item x="2"/>
        <item x="1"/>
        <item h="1" x="9"/>
        <item t="sum"/>
      </items>
      <autoSortScope>
        <pivotArea dataOnly="0" outline="0" fieldPosition="0">
          <references count="1">
            <reference field="4294967294" count="1" selected="0">
              <x v="0"/>
            </reference>
          </references>
        </pivotArea>
      </autoSortScope>
    </pivotField>
    <pivotField compact="0" outline="0" showAll="0"/>
  </pivotFields>
  <rowFields count="1">
    <field x="16"/>
  </rowFields>
  <rowItems count="10">
    <i>
      <x v="3"/>
    </i>
    <i>
      <x v="1"/>
    </i>
    <i>
      <x v="5"/>
    </i>
    <i>
      <x v="2"/>
    </i>
    <i>
      <x v="6"/>
    </i>
    <i>
      <x/>
    </i>
    <i>
      <x v="7"/>
    </i>
    <i>
      <x v="4"/>
    </i>
    <i>
      <x v="8"/>
    </i>
    <i t="grand">
      <x/>
    </i>
  </rowItems>
  <colFields count="1">
    <field x="5"/>
  </colFields>
  <colItems count="5">
    <i>
      <x v="1"/>
    </i>
    <i>
      <x v="2"/>
    </i>
    <i>
      <x v="3"/>
    </i>
    <i>
      <x v="4"/>
    </i>
    <i t="grand">
      <x/>
    </i>
  </colItems>
  <pageFields count="1">
    <pageField fld="6" hier="-1"/>
  </pageFields>
  <dataFields count="1">
    <dataField name="Count of outcome" fld="16" subtotal="count" baseField="0" baseItem="0"/>
  </dataFields>
  <chartFormats count="8">
    <chartFormat chart="1" format="0" series="1">
      <pivotArea type="data" outline="0" fieldPosition="0">
        <references count="2">
          <reference field="4294967294" count="1" selected="0">
            <x v="0"/>
          </reference>
          <reference field="5" count="1" selected="0">
            <x v="4"/>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3" format="20" series="1">
      <pivotArea type="data" outline="0" fieldPosition="0">
        <references count="2">
          <reference field="4294967294" count="1" selected="0">
            <x v="0"/>
          </reference>
          <reference field="5" count="1" selected="0">
            <x v="4"/>
          </reference>
        </references>
      </pivotArea>
    </chartFormat>
    <chartFormat chart="3" format="21" series="1">
      <pivotArea type="data" outline="0" fieldPosition="0">
        <references count="2">
          <reference field="4294967294" count="1" selected="0">
            <x v="0"/>
          </reference>
          <reference field="5" count="1" selected="0">
            <x v="3"/>
          </reference>
        </references>
      </pivotArea>
    </chartFormat>
    <chartFormat chart="3" format="22" series="1">
      <pivotArea type="data" outline="0" fieldPosition="0">
        <references count="2">
          <reference field="4294967294" count="1" selected="0">
            <x v="0"/>
          </reference>
          <reference field="5" count="1" selected="0">
            <x v="2"/>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3AC7FF-9D40-B54F-828A-8B8D690CB95A}"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47" firstHeaderRow="1" firstDataRow="2" firstDataCol="1" rowPageCount="2" colPageCount="1"/>
  <pivotFields count="18">
    <pivotField showAll="0"/>
    <pivotField showAll="0"/>
    <pivotField showAll="0"/>
    <pivotField showAll="0"/>
    <pivotField showAll="0"/>
    <pivotField axis="axisCol" dataField="1" showAll="0" sortType="descending">
      <items count="6">
        <item x="4"/>
        <item x="0"/>
        <item h="1"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a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autoSortScope>
        <pivotArea dataOnly="0" outline="0" fieldPosition="0">
          <references count="1">
            <reference field="4294967294" count="1" selected="0">
              <x v="0"/>
            </reference>
          </references>
        </pivotArea>
      </autoSortScope>
    </pivotField>
  </pivotFields>
  <rowFields count="1">
    <field x="17"/>
  </rowFields>
  <rowItems count="42">
    <i>
      <x v="16"/>
    </i>
    <i>
      <x v="40"/>
    </i>
    <i>
      <x v="1"/>
    </i>
    <i>
      <x v="19"/>
    </i>
    <i>
      <x v="11"/>
    </i>
    <i>
      <x v="21"/>
    </i>
    <i>
      <x v="27"/>
    </i>
    <i>
      <x v="23"/>
    </i>
    <i>
      <x v="15"/>
    </i>
    <i>
      <x v="26"/>
    </i>
    <i>
      <x v="2"/>
    </i>
    <i>
      <x v="31"/>
    </i>
    <i>
      <x v="17"/>
    </i>
    <i>
      <x v="7"/>
    </i>
    <i>
      <x v="8"/>
    </i>
    <i>
      <x v="4"/>
    </i>
    <i>
      <x v="29"/>
    </i>
    <i>
      <x v="3"/>
    </i>
    <i>
      <x v="9"/>
    </i>
    <i>
      <x v="25"/>
    </i>
    <i>
      <x v="36"/>
    </i>
    <i>
      <x v="20"/>
    </i>
    <i>
      <x v="30"/>
    </i>
    <i>
      <x v="32"/>
    </i>
    <i>
      <x v="14"/>
    </i>
    <i>
      <x v="35"/>
    </i>
    <i>
      <x v="34"/>
    </i>
    <i>
      <x v="6"/>
    </i>
    <i>
      <x v="37"/>
    </i>
    <i>
      <x/>
    </i>
    <i>
      <x v="12"/>
    </i>
    <i>
      <x v="18"/>
    </i>
    <i>
      <x v="10"/>
    </i>
    <i>
      <x v="22"/>
    </i>
    <i>
      <x v="39"/>
    </i>
    <i>
      <x v="13"/>
    </i>
    <i>
      <x v="5"/>
    </i>
    <i>
      <x v="33"/>
    </i>
    <i>
      <x v="38"/>
    </i>
    <i>
      <x v="28"/>
    </i>
    <i>
      <x v="24"/>
    </i>
    <i t="grand">
      <x/>
    </i>
  </rowItems>
  <colFields count="1">
    <field x="5"/>
  </colFields>
  <colItems count="4">
    <i>
      <x v="1"/>
    </i>
    <i>
      <x v="3"/>
    </i>
    <i>
      <x v="4"/>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D5E00F-1219-3243-B72C-BD17408924F7}"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4">
    <pivotField showAll="0"/>
    <pivotField showAll="0"/>
    <pivotField showAll="0"/>
    <pivotField showAll="0"/>
    <pivotField showAll="0"/>
    <pivotField axis="axisCol" showAll="0" sortType="descending">
      <items count="6">
        <item x="4"/>
        <item x="0"/>
        <item h="1" x="3"/>
        <item x="2"/>
        <item x="1"/>
        <item t="default"/>
      </items>
    </pivotField>
    <pivotField showAll="0"/>
    <pivotField showAll="0"/>
    <pivotField showAll="0"/>
    <pivotField showAll="0"/>
    <pivotField showAll="0"/>
    <pivotField showAll="0"/>
    <pivotField showAll="0"/>
    <pivotField axis="axisPage" dataField="1" multipleItemSelectionAllowed="1"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h="1" x="41"/>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h="1" sd="0" x="0"/>
        <item h="1" sd="0" x="1"/>
        <item h="1" sd="0" x="2"/>
        <item h="1" sd="0" x="3"/>
        <item h="1" sd="0" x="4"/>
        <item h="1" sd="0" x="5"/>
        <item h="1" sd="0" x="6"/>
        <item sd="0" x="7"/>
        <item h="1" sd="0" x="8"/>
        <item h="1" sd="0" x="9"/>
        <item h="1"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3" hier="-1"/>
    <pageField fld="21" hier="-1"/>
  </pageFields>
  <dataFields count="1">
    <dataField name="Count of Category and Sub-Category" fld="13" subtotal="count" baseField="0" baseItem="0"/>
  </dataFields>
  <chartFormats count="10">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3">
          <reference field="4294967294" count="1" selected="0">
            <x v="0"/>
          </reference>
          <reference field="5" count="1" selected="0">
            <x v="4"/>
          </reference>
          <reference field="18" count="1" selected="0">
            <x v="12"/>
          </reference>
        </references>
      </pivotArea>
    </chartFormat>
    <chartFormat chart="2" format="7" series="1">
      <pivotArea type="data" outline="0" fieldPosition="0">
        <references count="2">
          <reference field="4294967294" count="1" selected="0">
            <x v="0"/>
          </reference>
          <reference field="5" count="1" selected="0">
            <x v="4"/>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4"/>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E818E5-3956-F047-A0F4-1D0BE451BA4E}"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5" firstHeaderRow="1" firstDataRow="2" firstDataCol="1" rowPageCount="1" colPageCount="1"/>
  <pivotFields count="24">
    <pivotField showAll="0"/>
    <pivotField showAll="0"/>
    <pivotField showAll="0"/>
    <pivotField showAll="0"/>
    <pivotField showAll="0"/>
    <pivotField axis="axisCol" showAll="0" sortType="descending">
      <items count="6">
        <item x="4"/>
        <item x="0"/>
        <item h="1" x="3"/>
        <item x="2"/>
        <item x="1"/>
        <item t="default"/>
      </items>
    </pivotField>
    <pivotField showAll="0"/>
    <pivotField showAll="0"/>
    <pivotField showAll="0"/>
    <pivotField showAll="0"/>
    <pivotField showAll="0"/>
    <pivotField showAll="0"/>
    <pivotField showAll="0"/>
    <pivotField axis="axisPage" dataField="1" multipleItemSelectionAllowed="1"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h="1" x="4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h="1" sd="0" x="0"/>
        <item h="1" sd="0" x="1"/>
        <item h="1" sd="0" x="2"/>
        <item h="1" sd="0" x="3"/>
        <item h="1" sd="0" x="4"/>
        <item h="1" sd="0" x="5"/>
        <item h="1" sd="0" x="6"/>
        <item sd="0" x="7"/>
        <item h="1" sd="0" x="8"/>
        <item h="1" sd="0" x="9"/>
        <item h="1" sd="0" x="10"/>
        <item t="default"/>
      </items>
    </pivotField>
  </pivotFields>
  <rowFields count="1">
    <field x="21"/>
  </rowFields>
  <rowItems count="10">
    <i>
      <x v="1"/>
    </i>
    <i>
      <x v="2"/>
    </i>
    <i>
      <x v="3"/>
    </i>
    <i>
      <x v="4"/>
    </i>
    <i>
      <x v="5"/>
    </i>
    <i>
      <x v="6"/>
    </i>
    <i>
      <x v="7"/>
    </i>
    <i>
      <x v="8"/>
    </i>
    <i>
      <x v="9"/>
    </i>
    <i t="grand">
      <x/>
    </i>
  </rowItems>
  <colFields count="1">
    <field x="5"/>
  </colFields>
  <colItems count="4">
    <i>
      <x v="1"/>
    </i>
    <i>
      <x v="3"/>
    </i>
    <i>
      <x v="4"/>
    </i>
    <i t="grand">
      <x/>
    </i>
  </colItems>
  <pageFields count="1">
    <pageField fld="13" hier="-1"/>
  </pageFields>
  <dataFields count="1">
    <dataField name="Count of Category and Sub-Category" fld="13" subtotal="count" baseField="0" baseItem="0"/>
  </dataFields>
  <chartFormats count="6">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4"/>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7FED3-6D8E-2C43-A7BE-85C7F00B3F29}"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C13" firstHeaderRow="0" firstDataRow="1" firstDataCol="1" rowPageCount="2" colPageCount="1"/>
  <pivotFields count="24">
    <pivotField showAll="0"/>
    <pivotField showAll="0"/>
    <pivotField showAll="0"/>
    <pivotField dataField="1"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axis="axisPage" multipleItemSelectionAllowed="1" showAll="0">
      <items count="6">
        <item h="1" x="1"/>
        <item h="1" x="2"/>
        <item h="1" x="3"/>
        <item x="0"/>
        <item h="1" x="4"/>
        <item t="default"/>
      </items>
    </pivotField>
    <pivotField showAll="0"/>
    <pivotField showAll="0"/>
    <pivotField showAll="0"/>
    <pivotField showAll="0"/>
    <pivotField showAll="0"/>
    <pivotField showAll="0"/>
    <pivotField showAll="0"/>
    <pivotField multipleItemSelectionAllowed="1"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sortType="a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h="1" sd="0" x="0"/>
        <item h="1" sd="0" x="1"/>
        <item h="1" sd="0" x="2"/>
        <item h="1" sd="0" x="3"/>
        <item h="1" sd="0" x="4"/>
        <item h="1" sd="0" x="5"/>
        <item h="1" sd="0" x="6"/>
        <item sd="0" x="7"/>
        <item h="1" sd="0" x="8"/>
        <item h="1" sd="0" x="9"/>
        <item h="1" sd="0" x="10"/>
        <item t="default"/>
      </items>
    </pivotField>
  </pivotFields>
  <rowFields count="1">
    <field x="16"/>
  </rowFields>
  <rowItems count="9">
    <i>
      <x v="1"/>
    </i>
    <i>
      <x v="2"/>
    </i>
    <i>
      <x v="6"/>
    </i>
    <i>
      <x v="5"/>
    </i>
    <i>
      <x v="4"/>
    </i>
    <i>
      <x v="8"/>
    </i>
    <i>
      <x/>
    </i>
    <i>
      <x v="7"/>
    </i>
    <i t="grand">
      <x/>
    </i>
  </rowItems>
  <colFields count="1">
    <field x="-2"/>
  </colFields>
  <colItems count="2">
    <i>
      <x/>
    </i>
    <i i="1">
      <x v="1"/>
    </i>
  </colItems>
  <pageFields count="2">
    <pageField fld="5" hier="-1"/>
    <pageField fld="21" hier="-1"/>
  </pageFields>
  <dataFields count="2">
    <dataField name="Sum of goal" fld="3" baseField="0" baseItem="0"/>
    <dataField name="Sum of pledged" fld="4" baseField="0" baseItem="0"/>
  </dataFields>
  <chartFormats count="20">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2">
          <reference field="4294967294" count="1" selected="0">
            <x v="0"/>
          </reference>
          <reference field="21" count="1" selected="0">
            <x v="3"/>
          </reference>
        </references>
      </pivotArea>
    </chartFormat>
    <chartFormat chart="4" format="13" series="1">
      <pivotArea type="data" outline="0" fieldPosition="0">
        <references count="2">
          <reference field="4294967294" count="1" selected="0">
            <x v="0"/>
          </reference>
          <reference field="21" count="1" selected="0">
            <x v="4"/>
          </reference>
        </references>
      </pivotArea>
    </chartFormat>
    <chartFormat chart="4" format="14" series="1">
      <pivotArea type="data" outline="0" fieldPosition="0">
        <references count="2">
          <reference field="4294967294" count="1" selected="0">
            <x v="0"/>
          </reference>
          <reference field="21" count="1" selected="0">
            <x v="5"/>
          </reference>
        </references>
      </pivotArea>
    </chartFormat>
    <chartFormat chart="4" format="15" series="1">
      <pivotArea type="data" outline="0" fieldPosition="0">
        <references count="2">
          <reference field="4294967294" count="1" selected="0">
            <x v="0"/>
          </reference>
          <reference field="21" count="1" selected="0">
            <x v="6"/>
          </reference>
        </references>
      </pivotArea>
    </chartFormat>
    <chartFormat chart="4" format="16" series="1">
      <pivotArea type="data" outline="0" fieldPosition="0">
        <references count="2">
          <reference field="4294967294" count="1" selected="0">
            <x v="0"/>
          </reference>
          <reference field="21" count="1" selected="0">
            <x v="7"/>
          </reference>
        </references>
      </pivotArea>
    </chartFormat>
    <chartFormat chart="4" format="17" series="1">
      <pivotArea type="data" outline="0" fieldPosition="0">
        <references count="2">
          <reference field="4294967294" count="1" selected="0">
            <x v="0"/>
          </reference>
          <reference field="21" count="1" selected="0">
            <x v="8"/>
          </reference>
        </references>
      </pivotArea>
    </chartFormat>
    <chartFormat chart="4" format="18" series="1">
      <pivotArea type="data" outline="0" fieldPosition="0">
        <references count="2">
          <reference field="4294967294" count="1" selected="0">
            <x v="0"/>
          </reference>
          <reference field="21" count="1" selected="0">
            <x v="9"/>
          </reference>
        </references>
      </pivotArea>
    </chartFormat>
    <chartFormat chart="4" format="19" series="1">
      <pivotArea type="data" outline="0" fieldPosition="0">
        <references count="2">
          <reference field="4294967294" count="1" selected="0">
            <x v="1"/>
          </reference>
          <reference field="21" count="1" selected="0">
            <x v="1"/>
          </reference>
        </references>
      </pivotArea>
    </chartFormat>
    <chartFormat chart="4" format="20" series="1">
      <pivotArea type="data" outline="0" fieldPosition="0">
        <references count="2">
          <reference field="4294967294" count="1" selected="0">
            <x v="1"/>
          </reference>
          <reference field="21" count="1" selected="0">
            <x v="2"/>
          </reference>
        </references>
      </pivotArea>
    </chartFormat>
    <chartFormat chart="4" format="21" series="1">
      <pivotArea type="data" outline="0" fieldPosition="0">
        <references count="2">
          <reference field="4294967294" count="1" selected="0">
            <x v="1"/>
          </reference>
          <reference field="21" count="1" selected="0">
            <x v="3"/>
          </reference>
        </references>
      </pivotArea>
    </chartFormat>
    <chartFormat chart="4" format="22" series="1">
      <pivotArea type="data" outline="0" fieldPosition="0">
        <references count="2">
          <reference field="4294967294" count="1" selected="0">
            <x v="1"/>
          </reference>
          <reference field="21" count="1" selected="0">
            <x v="4"/>
          </reference>
        </references>
      </pivotArea>
    </chartFormat>
    <chartFormat chart="4" format="23" series="1">
      <pivotArea type="data" outline="0" fieldPosition="0">
        <references count="2">
          <reference field="4294967294" count="1" selected="0">
            <x v="1"/>
          </reference>
          <reference field="21" count="1" selected="0">
            <x v="5"/>
          </reference>
        </references>
      </pivotArea>
    </chartFormat>
    <chartFormat chart="4" format="24" series="1">
      <pivotArea type="data" outline="0" fieldPosition="0">
        <references count="2">
          <reference field="4294967294" count="1" selected="0">
            <x v="1"/>
          </reference>
          <reference field="21" count="1" selected="0">
            <x v="6"/>
          </reference>
        </references>
      </pivotArea>
    </chartFormat>
    <chartFormat chart="4" format="25" series="1">
      <pivotArea type="data" outline="0" fieldPosition="0">
        <references count="2">
          <reference field="4294967294" count="1" selected="0">
            <x v="1"/>
          </reference>
          <reference field="21" count="1" selected="0">
            <x v="7"/>
          </reference>
        </references>
      </pivotArea>
    </chartFormat>
    <chartFormat chart="4" format="26" series="1">
      <pivotArea type="data" outline="0" fieldPosition="0">
        <references count="2">
          <reference field="4294967294" count="1" selected="0">
            <x v="1"/>
          </reference>
          <reference field="21" count="1" selected="0">
            <x v="8"/>
          </reference>
        </references>
      </pivotArea>
    </chartFormat>
    <chartFormat chart="4" format="27" series="1">
      <pivotArea type="data" outline="0" fieldPosition="0">
        <references count="2">
          <reference field="4294967294" count="1" selected="0">
            <x v="1"/>
          </reference>
          <reference field="21" count="1" selected="0">
            <x v="9"/>
          </reference>
        </references>
      </pivotArea>
    </chartFormat>
    <chartFormat chart="6" format="30" series="1">
      <pivotArea type="data" outline="0" fieldPosition="0">
        <references count="1">
          <reference field="4294967294" count="1" selected="0">
            <x v="0"/>
          </reference>
        </references>
      </pivotArea>
    </chartFormat>
    <chartFormat chart="6" format="3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62ED16-F330-CA41-8574-0B2C1C5D79FF}"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C14" firstHeaderRow="0" firstDataRow="1" firstDataCol="1" rowPageCount="2" colPageCount="1"/>
  <pivotFields count="24">
    <pivotField showAll="0"/>
    <pivotField showAll="0"/>
    <pivotField showAll="0"/>
    <pivotField dataField="1"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axis="axisPage" multipleItemSelectionAllowed="1" showAll="0">
      <items count="6">
        <item h="1" x="1"/>
        <item h="1" x="2"/>
        <item h="1" x="3"/>
        <item x="0"/>
        <item h="1" x="4"/>
        <item t="default"/>
      </items>
    </pivotField>
    <pivotField showAll="0"/>
    <pivotField showAll="0"/>
    <pivotField showAll="0"/>
    <pivotField showAll="0"/>
    <pivotField showAll="0"/>
    <pivotField showAll="0"/>
    <pivotField showAll="0"/>
    <pivotField multipleItemSelectionAllowed="1" showAll="0">
      <items count="43">
        <item h="1" x="5"/>
        <item h="1" x="4"/>
        <item h="1" x="3"/>
        <item h="1" x="2"/>
        <item h="1" x="1"/>
        <item h="1" x="0"/>
        <item h="1" x="19"/>
        <item h="1" x="34"/>
        <item h="1" x="33"/>
        <item h="1" x="18"/>
        <item h="1" x="32"/>
        <item h="1" x="17"/>
        <item h="1" x="16"/>
        <item h="1" x="35"/>
        <item h="1" x="15"/>
        <item h="1" x="28"/>
        <item h="1" x="14"/>
        <item h="1" x="13"/>
        <item h="1" x="12"/>
        <item h="1" x="27"/>
        <item h="1" x="11"/>
        <item h="1" x="21"/>
        <item h="1" x="24"/>
        <item h="1" x="31"/>
        <item h="1" x="20"/>
        <item h="1" x="26"/>
        <item h="1" x="25"/>
        <item h="1" x="39"/>
        <item h="1" x="10"/>
        <item h="1" x="9"/>
        <item h="1" x="23"/>
        <item h="1" x="22"/>
        <item h="1" x="29"/>
        <item x="30"/>
        <item h="1" x="37"/>
        <item h="1" x="36"/>
        <item h="1" x="8"/>
        <item h="1" x="7"/>
        <item h="1" x="40"/>
        <item h="1" x="6"/>
        <item h="1" x="38"/>
        <item h="1" x="41"/>
        <item t="default"/>
      </items>
    </pivotField>
    <pivotField showAll="0"/>
    <pivotField showAll="0"/>
    <pivotField showAll="0">
      <items count="11">
        <item x="0"/>
        <item x="7"/>
        <item x="6"/>
        <item x="5"/>
        <item x="4"/>
        <item x="8"/>
        <item x="3"/>
        <item x="2"/>
        <item x="1"/>
        <item x="9"/>
        <item t="default"/>
      </items>
    </pivotField>
    <pivotField axis="axisPage"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h="1" sd="0" x="0"/>
        <item h="1" sd="0" x="1"/>
        <item h="1" sd="0" x="2"/>
        <item h="1" sd="0" x="3"/>
        <item h="1" sd="0" x="4"/>
        <item h="1" sd="0" x="5"/>
        <item h="1" sd="0" x="6"/>
        <item sd="0" x="7"/>
        <item h="1" sd="0" x="8"/>
        <item h="1" sd="0" x="9"/>
        <item h="1" sd="0" x="10"/>
        <item t="default"/>
      </items>
    </pivotField>
  </pivotFields>
  <rowFields count="1">
    <field x="21"/>
  </rowFields>
  <rowItems count="10">
    <i>
      <x v="1"/>
    </i>
    <i>
      <x v="2"/>
    </i>
    <i>
      <x v="3"/>
    </i>
    <i>
      <x v="4"/>
    </i>
    <i>
      <x v="5"/>
    </i>
    <i>
      <x v="6"/>
    </i>
    <i>
      <x v="7"/>
    </i>
    <i>
      <x v="8"/>
    </i>
    <i>
      <x v="9"/>
    </i>
    <i t="grand">
      <x/>
    </i>
  </rowItems>
  <colFields count="1">
    <field x="-2"/>
  </colFields>
  <colItems count="2">
    <i>
      <x/>
    </i>
    <i i="1">
      <x v="1"/>
    </i>
  </colItems>
  <pageFields count="2">
    <pageField fld="5" hier="-1"/>
    <pageField fld="17" hier="-1"/>
  </pageFields>
  <dataFields count="2">
    <dataField name="Sum of goal" fld="3" baseField="0" baseItem="0"/>
    <dataField name="Sum of pledged" fld="4" baseField="0" baseItem="0"/>
  </dataFields>
  <chartFormats count="26">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1"/>
          </reference>
          <reference field="5" count="1" selected="0">
            <x v="1"/>
          </reference>
        </references>
      </pivotArea>
    </chartFormat>
    <chartFormat chart="4" format="14" series="1">
      <pivotArea type="data" outline="0" fieldPosition="0">
        <references count="2">
          <reference field="4294967294" count="1" selected="0">
            <x v="1"/>
          </reference>
          <reference field="5" count="1" selected="0">
            <x v="3"/>
          </reference>
        </references>
      </pivotArea>
    </chartFormat>
    <chartFormat chart="4" format="15" series="1">
      <pivotArea type="data" outline="0" fieldPosition="0">
        <references count="2">
          <reference field="4294967294" count="1" selected="0">
            <x v="1"/>
          </reference>
          <reference field="5" count="1" selected="0">
            <x v="0"/>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4" format="18" series="1">
      <pivotArea type="data" outline="0" fieldPosition="0">
        <references count="2">
          <reference field="4294967294" count="1" selected="0">
            <x v="0"/>
          </reference>
          <reference field="21" count="1" selected="0">
            <x v="3"/>
          </reference>
        </references>
      </pivotArea>
    </chartFormat>
    <chartFormat chart="4" format="19" series="1">
      <pivotArea type="data" outline="0" fieldPosition="0">
        <references count="2">
          <reference field="4294967294" count="1" selected="0">
            <x v="0"/>
          </reference>
          <reference field="21" count="1" selected="0">
            <x v="4"/>
          </reference>
        </references>
      </pivotArea>
    </chartFormat>
    <chartFormat chart="4" format="20" series="1">
      <pivotArea type="data" outline="0" fieldPosition="0">
        <references count="2">
          <reference field="4294967294" count="1" selected="0">
            <x v="0"/>
          </reference>
          <reference field="21" count="1" selected="0">
            <x v="5"/>
          </reference>
        </references>
      </pivotArea>
    </chartFormat>
    <chartFormat chart="4" format="21" series="1">
      <pivotArea type="data" outline="0" fieldPosition="0">
        <references count="2">
          <reference field="4294967294" count="1" selected="0">
            <x v="0"/>
          </reference>
          <reference field="21" count="1" selected="0">
            <x v="6"/>
          </reference>
        </references>
      </pivotArea>
    </chartFormat>
    <chartFormat chart="4" format="22" series="1">
      <pivotArea type="data" outline="0" fieldPosition="0">
        <references count="2">
          <reference field="4294967294" count="1" selected="0">
            <x v="0"/>
          </reference>
          <reference field="21" count="1" selected="0">
            <x v="7"/>
          </reference>
        </references>
      </pivotArea>
    </chartFormat>
    <chartFormat chart="4" format="23" series="1">
      <pivotArea type="data" outline="0" fieldPosition="0">
        <references count="2">
          <reference field="4294967294" count="1" selected="0">
            <x v="0"/>
          </reference>
          <reference field="21" count="1" selected="0">
            <x v="8"/>
          </reference>
        </references>
      </pivotArea>
    </chartFormat>
    <chartFormat chart="4" format="24" series="1">
      <pivotArea type="data" outline="0" fieldPosition="0">
        <references count="2">
          <reference field="4294967294" count="1" selected="0">
            <x v="0"/>
          </reference>
          <reference field="21" count="1" selected="0">
            <x v="9"/>
          </reference>
        </references>
      </pivotArea>
    </chartFormat>
    <chartFormat chart="4" format="25" series="1">
      <pivotArea type="data" outline="0" fieldPosition="0">
        <references count="2">
          <reference field="4294967294" count="1" selected="0">
            <x v="1"/>
          </reference>
          <reference field="21" count="1" selected="0">
            <x v="1"/>
          </reference>
        </references>
      </pivotArea>
    </chartFormat>
    <chartFormat chart="4" format="26" series="1">
      <pivotArea type="data" outline="0" fieldPosition="0">
        <references count="2">
          <reference field="4294967294" count="1" selected="0">
            <x v="1"/>
          </reference>
          <reference field="21" count="1" selected="0">
            <x v="2"/>
          </reference>
        </references>
      </pivotArea>
    </chartFormat>
    <chartFormat chart="4" format="27" series="1">
      <pivotArea type="data" outline="0" fieldPosition="0">
        <references count="2">
          <reference field="4294967294" count="1" selected="0">
            <x v="1"/>
          </reference>
          <reference field="21" count="1" selected="0">
            <x v="3"/>
          </reference>
        </references>
      </pivotArea>
    </chartFormat>
    <chartFormat chart="4" format="28" series="1">
      <pivotArea type="data" outline="0" fieldPosition="0">
        <references count="2">
          <reference field="4294967294" count="1" selected="0">
            <x v="1"/>
          </reference>
          <reference field="21" count="1" selected="0">
            <x v="4"/>
          </reference>
        </references>
      </pivotArea>
    </chartFormat>
    <chartFormat chart="4" format="29" series="1">
      <pivotArea type="data" outline="0" fieldPosition="0">
        <references count="2">
          <reference field="4294967294" count="1" selected="0">
            <x v="1"/>
          </reference>
          <reference field="21" count="1" selected="0">
            <x v="5"/>
          </reference>
        </references>
      </pivotArea>
    </chartFormat>
    <chartFormat chart="4" format="30" series="1">
      <pivotArea type="data" outline="0" fieldPosition="0">
        <references count="2">
          <reference field="4294967294" count="1" selected="0">
            <x v="1"/>
          </reference>
          <reference field="21" count="1" selected="0">
            <x v="6"/>
          </reference>
        </references>
      </pivotArea>
    </chartFormat>
    <chartFormat chart="4" format="31" series="1">
      <pivotArea type="data" outline="0" fieldPosition="0">
        <references count="2">
          <reference field="4294967294" count="1" selected="0">
            <x v="1"/>
          </reference>
          <reference field="21" count="1" selected="0">
            <x v="7"/>
          </reference>
        </references>
      </pivotArea>
    </chartFormat>
    <chartFormat chart="4" format="32" series="1">
      <pivotArea type="data" outline="0" fieldPosition="0">
        <references count="2">
          <reference field="4294967294" count="1" selected="0">
            <x v="1"/>
          </reference>
          <reference field="21" count="1" selected="0">
            <x v="8"/>
          </reference>
        </references>
      </pivotArea>
    </chartFormat>
    <chartFormat chart="4" format="33" series="1">
      <pivotArea type="data" outline="0" fieldPosition="0">
        <references count="2">
          <reference field="4294967294" count="1" selected="0">
            <x v="1"/>
          </reference>
          <reference field="21" count="1" selected="0">
            <x v="9"/>
          </reference>
        </references>
      </pivotArea>
    </chartFormat>
    <chartFormat chart="6" format="30" series="1">
      <pivotArea type="data" outline="0" fieldPosition="0">
        <references count="1">
          <reference field="4294967294" count="1" selected="0">
            <x v="0"/>
          </reference>
        </references>
      </pivotArea>
    </chartFormat>
    <chartFormat chart="6" format="3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AA9792D-736E-5143-97B2-8B6C82F756B8}" sourceName="country">
  <pivotTables>
    <pivotTable tabId="2" name="PivotTable1"/>
  </pivotTables>
  <data>
    <tabular pivotCacheId="299353674">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4F3ADD1-B102-FE4F-93E6-5113EA6CCDC7}" sourceName="country">
  <pivotTables>
    <pivotTable tabId="4" name="PivotTable3"/>
  </pivotTables>
  <data>
    <tabular pivotCacheId="299353674">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058DB7-E4E4-BA40-B785-A6C1FF28F6C0}" sourceName="Category">
  <pivotTables>
    <pivotTable tabId="4" name="PivotTable3"/>
  </pivotTables>
  <data>
    <tabular pivotCacheId="299353674">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 xr10:uid="{84A8646C-AF91-A245-BEDC-6428792A6628}" sourceName="Category and Sub-Category">
  <pivotTables>
    <pivotTable tabId="6" name="PivotTable5"/>
  </pivotTables>
  <data>
    <tabular pivotCacheId="189391736">
      <items count="42">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 x="4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CB95F53-7BE9-B946-9572-66A274D68383}" sourceName="Years">
  <pivotTables>
    <pivotTable tabId="6" name="PivotTable5"/>
  </pivotTables>
  <data>
    <tabular pivotCacheId="189391736">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tion" xr10:uid="{1A500F52-E365-7948-BDA9-A90FB6DEAF94}" sourceName="Date Created Convertion">
  <pivotTables>
    <pivotTable tabId="6" name="PivotTable5"/>
  </pivotTables>
  <data>
    <tabular pivotCacheId="189391736">
      <items count="14">
        <i x="1" s="1"/>
        <i x="2" s="1"/>
        <i x="3" s="1"/>
        <i x="4" s="1"/>
        <i x="5" s="1"/>
        <i x="6" s="1"/>
        <i x="7" s="1"/>
        <i x="8" s="1"/>
        <i x="9" s="1"/>
        <i x="10" s="1"/>
        <i x="11" s="1"/>
        <i x="12" s="1"/>
        <i x="0" s="1" nd="1"/>
        <i x="1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1" xr10:uid="{C12A99F0-44E9-3648-95DE-2BA1673A926D}" sourceName="Category and Sub-Category">
  <pivotTables>
    <pivotTable tabId="8" name="PivotTable5"/>
  </pivotTables>
  <data>
    <tabular pivotCacheId="189391736">
      <items count="42">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 x="4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D3DC5C54-42FC-5448-B35F-F90519846B2D}" sourceName="Years">
  <pivotTables>
    <pivotTable tabId="8" name="PivotTable5"/>
  </pivotTables>
  <data>
    <tabular pivotCacheId="189391736">
      <items count="11">
        <i x="1" s="1"/>
        <i x="2" s="1"/>
        <i x="3" s="1"/>
        <i x="4" s="1"/>
        <i x="5" s="1"/>
        <i x="6" s="1"/>
        <i x="7" s="1"/>
        <i x="8" s="1"/>
        <i x="9" s="1"/>
        <i x="0" s="1" nd="1"/>
        <i x="1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tion1" xr10:uid="{17180870-1186-524A-A7D1-690B75C36931}" sourceName="Date Created Convertion">
  <pivotTables>
    <pivotTable tabId="8" name="PivotTable5"/>
  </pivotTables>
  <data>
    <tabular pivotCacheId="189391736">
      <items count="14">
        <i x="1" s="1"/>
        <i x="2" s="1"/>
        <i x="3" s="1"/>
        <i x="4" s="1"/>
        <i x="5" s="1"/>
        <i x="6" s="1"/>
        <i x="7" s="1"/>
        <i x="8" s="1"/>
        <i x="9" s="1"/>
        <i x="10" s="1"/>
        <i x="11" s="1"/>
        <i x="12" s="1"/>
        <i x="0" s="1" nd="1"/>
        <i x="1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2" xr10:uid="{AF722EB4-F7B1-684B-8E77-B889E0CA03EE}" sourceName="Category and Sub-Category">
  <pivotTables>
    <pivotTable tabId="11" name="PivotTable5"/>
  </pivotTables>
  <data>
    <tabular pivotCacheId="189391736">
      <items count="42">
        <i x="4" s="1"/>
        <i x="1" s="1"/>
        <i x="0" s="1"/>
        <i x="33" s="1"/>
        <i x="32" s="1"/>
        <i x="35" s="1"/>
        <i x="15" s="1"/>
        <i x="14" s="1"/>
        <i x="12" s="1"/>
        <i x="27" s="1"/>
        <i x="11" s="1"/>
        <i x="20" s="1"/>
        <i x="9" s="1"/>
        <i x="23" s="1"/>
        <i x="30" s="1"/>
        <i x="37" s="1"/>
        <i x="36" s="1"/>
        <i x="8" s="1"/>
        <i x="40" s="1"/>
        <i x="6" s="1"/>
        <i x="38" s="1"/>
        <i x="5" s="1" nd="1"/>
        <i x="3" s="1" nd="1"/>
        <i x="2" s="1" nd="1"/>
        <i x="19" s="1" nd="1"/>
        <i x="34" s="1" nd="1"/>
        <i x="18" s="1" nd="1"/>
        <i x="17" s="1" nd="1"/>
        <i x="16" s="1" nd="1"/>
        <i x="28" s="1" nd="1"/>
        <i x="13" s="1" nd="1"/>
        <i x="21" s="1" nd="1"/>
        <i x="24" s="1" nd="1"/>
        <i x="31" s="1" nd="1"/>
        <i x="26" s="1" nd="1"/>
        <i x="25" s="1" nd="1"/>
        <i x="39" s="1" nd="1"/>
        <i x="10" s="1" nd="1"/>
        <i x="22" s="1" nd="1"/>
        <i x="29" s="1" nd="1"/>
        <i x="7" s="1" nd="1"/>
        <i x="4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68714FD6-0141-1B4D-B7A8-BE2D882E0A6F}" sourceName="Years">
  <pivotTables>
    <pivotTable tabId="11" name="PivotTable5"/>
  </pivotTables>
  <data>
    <tabular pivotCacheId="189391736">
      <items count="11">
        <i x="1" s="1"/>
        <i x="2" s="1"/>
        <i x="3" s="1"/>
        <i x="4" s="1"/>
        <i x="5" s="1"/>
        <i x="6" s="1"/>
        <i x="7" s="1"/>
        <i x="8" s="1"/>
        <i x="9" s="1"/>
        <i x="0" s="1" nd="1"/>
        <i x="10"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21" xr10:uid="{48163966-B881-8F47-BAFE-FEFF5CC44C19}" sourceName="Category and Sub-Category">
  <pivotTables>
    <pivotTable tabId="12" name="PivotTable5"/>
  </pivotTables>
  <data>
    <tabular pivotCacheId="189391736">
      <items count="42">
        <i x="4"/>
        <i x="1"/>
        <i x="0"/>
        <i x="33"/>
        <i x="32"/>
        <i x="35"/>
        <i x="15"/>
        <i x="14"/>
        <i x="12"/>
        <i x="27"/>
        <i x="11"/>
        <i x="20"/>
        <i x="9"/>
        <i x="23"/>
        <i x="30" s="1"/>
        <i x="37"/>
        <i x="36"/>
        <i x="8"/>
        <i x="40"/>
        <i x="6"/>
        <i x="38"/>
        <i x="5" nd="1"/>
        <i x="3" nd="1"/>
        <i x="2" nd="1"/>
        <i x="19" nd="1"/>
        <i x="34" nd="1"/>
        <i x="18" nd="1"/>
        <i x="17" nd="1"/>
        <i x="16" nd="1"/>
        <i x="28" nd="1"/>
        <i x="13" nd="1"/>
        <i x="21" nd="1"/>
        <i x="24" nd="1"/>
        <i x="31" nd="1"/>
        <i x="26" nd="1"/>
        <i x="25" nd="1"/>
        <i x="39" nd="1"/>
        <i x="10" nd="1"/>
        <i x="22" nd="1"/>
        <i x="29" nd="1"/>
        <i x="7"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2C43006-D95B-5245-90A1-5B6DC936EE26}" cache="Slicer_country" caption="country" startItem="17"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B5DE19D-B3F3-1544-9576-20CBCBDF165F}" cache="Slicer_country1" caption="country" rowHeight="230716"/>
  <slicer name="Category" xr10:uid="{428B71EB-A16D-A742-A8C6-45E6D37DBFD4}" cache="Slicer_Category" caption="Category" startItem="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and Sub-Category" xr10:uid="{FB54108B-8908-0E45-8D92-14F7926CE22A}" cache="Slicer_Category_and_Sub_Category" caption="Category and Sub-Category" rowHeight="230716"/>
  <slicer name="Years" xr10:uid="{BA31AFB8-F7E3-F048-A088-17C27E6E89BE}" cache="Slicer_Years" caption="Years" rowHeight="230716"/>
  <slicer name="Date Created Convertion" xr10:uid="{21774D0B-1E84-6447-B64C-88875520C9B5}" cache="Slicer_Date_Created_Convertion" caption="Date Created Convertion"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and Sub-Category 1" xr10:uid="{74ECBF88-0431-EF4A-A03F-3484C7DB52D9}" cache="Slicer_Category_and_Sub_Category1" caption="Category and Sub-Category" rowHeight="230716"/>
  <slicer name="Years 2" xr10:uid="{2FFE0940-7940-7947-91B4-E4170FC4D346}" cache="Slicer_Years1" caption="Years" rowHeight="230716"/>
  <slicer name="Date Created Convertion 2" xr10:uid="{335EB2C4-CE43-8D4D-A696-5A7956002897}" cache="Slicer_Date_Created_Convertion1" caption="Date Created Convertion"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and Sub-Category 2" xr10:uid="{3E6F510E-4D33-E74E-B150-D352A21109BA}" cache="Slicer_Category_and_Sub_Category2" caption="Category and Sub-Category" rowHeight="230716"/>
  <slicer name="Years 1" xr10:uid="{9C17183F-B70B-244D-AA40-468E78A7CBC7}" cache="Slicer_Years2" caption="Years"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and Sub-Category 4" xr10:uid="{191FFB53-DA49-4D42-99FF-FF027D4C4515}" cache="Slicer_Category_and_Sub_Category21" caption="Category and Sub-Category" startItem="1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1" zoomScaleNormal="70" workbookViewId="0">
      <selection activeCell="D1" sqref="A1:XFD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9" max="19" width="20.83203125" style="11" bestFit="1" customWidth="1"/>
    <col min="20" max="20" width="10.5" style="11"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8366</v>
      </c>
      <c r="T1" s="12" t="s">
        <v>8379</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f>E2/L2</f>
        <v>63.917582417582416</v>
      </c>
      <c r="Q2" t="str">
        <f>LEFT(N2, SEARCH("/",N2)-1)</f>
        <v>film &amp; video</v>
      </c>
      <c r="R2" t="str">
        <f>RIGHT(N2,LEN(N2)-SEARCH("/", N2))</f>
        <v>television</v>
      </c>
      <c r="S2" s="11">
        <f>(J2/86400)+25569+(-6/24)</f>
        <v>42176.757071759261</v>
      </c>
      <c r="T2" s="11">
        <f>(I2/86400)+25569+(-6/24)</f>
        <v>42207.875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E3/D3*100</f>
        <v>142.60827250608273</v>
      </c>
      <c r="P3">
        <f>E3/L3</f>
        <v>185.48101265822785</v>
      </c>
      <c r="Q3" t="str">
        <f t="shared" ref="Q3:Q66" si="0">LEFT(N3, SEARCH("/",N3)-1)</f>
        <v>film &amp; video</v>
      </c>
      <c r="R3" t="str">
        <f t="shared" ref="R3:R66" si="1">RIGHT(N3,LEN(N3)-SEARCH("/", N3))</f>
        <v>television</v>
      </c>
      <c r="S3" s="11">
        <f t="shared" ref="S3:S66" si="2">(J3/86400)+25569+(-6/24)</f>
        <v>42766.350497685184</v>
      </c>
      <c r="T3" s="11">
        <f t="shared" ref="T3:T66" si="3">(I3/86400)+25569+(-6/24)</f>
        <v>42796.350497685184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ref="O4:O66" si="4">E4/D4*100</f>
        <v>105</v>
      </c>
      <c r="P4">
        <f t="shared" ref="P4:P66" si="5">E4/L4</f>
        <v>15</v>
      </c>
      <c r="Q4" t="str">
        <f t="shared" si="0"/>
        <v>film &amp; video</v>
      </c>
      <c r="R4" t="str">
        <f t="shared" si="1"/>
        <v>television</v>
      </c>
      <c r="S4" s="11">
        <f t="shared" si="2"/>
        <v>42405.452349537038</v>
      </c>
      <c r="T4" s="11">
        <f t="shared" si="3"/>
        <v>42415.452349537038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4"/>
        <v>103.89999999999999</v>
      </c>
      <c r="P5">
        <f t="shared" si="5"/>
        <v>69.266666666666666</v>
      </c>
      <c r="Q5" t="str">
        <f t="shared" si="0"/>
        <v>film &amp; video</v>
      </c>
      <c r="R5" t="str">
        <f t="shared" si="1"/>
        <v>television</v>
      </c>
      <c r="S5" s="11">
        <f t="shared" si="2"/>
        <v>41828.265127314815</v>
      </c>
      <c r="T5" s="11">
        <f t="shared" si="3"/>
        <v>41858.265127314815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4"/>
        <v>122.99154545454545</v>
      </c>
      <c r="P6">
        <f t="shared" si="5"/>
        <v>190.55028169014085</v>
      </c>
      <c r="Q6" t="str">
        <f t="shared" si="0"/>
        <v>film &amp; video</v>
      </c>
      <c r="R6" t="str">
        <f t="shared" si="1"/>
        <v>television</v>
      </c>
      <c r="S6" s="11">
        <f t="shared" si="2"/>
        <v>42327.584247685183</v>
      </c>
      <c r="T6" s="11">
        <f t="shared" si="3"/>
        <v>42357.584247685183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4"/>
        <v>109.77744436109028</v>
      </c>
      <c r="P7">
        <f t="shared" si="5"/>
        <v>93.40425531914893</v>
      </c>
      <c r="Q7" t="str">
        <f t="shared" si="0"/>
        <v>film &amp; video</v>
      </c>
      <c r="R7" t="str">
        <f t="shared" si="1"/>
        <v>television</v>
      </c>
      <c r="S7" s="11">
        <f t="shared" si="2"/>
        <v>42563.682951388888</v>
      </c>
      <c r="T7" s="11">
        <f t="shared" si="3"/>
        <v>42579.982638888891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4"/>
        <v>106.4875</v>
      </c>
      <c r="P8">
        <f t="shared" si="5"/>
        <v>146.87931034482759</v>
      </c>
      <c r="Q8" t="str">
        <f t="shared" si="0"/>
        <v>film &amp; video</v>
      </c>
      <c r="R8" t="str">
        <f t="shared" si="1"/>
        <v>television</v>
      </c>
      <c r="S8" s="11">
        <f t="shared" si="2"/>
        <v>41793.822337962964</v>
      </c>
      <c r="T8" s="11">
        <f t="shared" si="3"/>
        <v>41803.822337962964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4"/>
        <v>101.22222222222221</v>
      </c>
      <c r="P9">
        <f t="shared" si="5"/>
        <v>159.82456140350877</v>
      </c>
      <c r="Q9" t="str">
        <f t="shared" si="0"/>
        <v>film &amp; video</v>
      </c>
      <c r="R9" t="str">
        <f t="shared" si="1"/>
        <v>television</v>
      </c>
      <c r="S9" s="11">
        <f t="shared" si="2"/>
        <v>42515.797071759254</v>
      </c>
      <c r="T9" s="11">
        <f t="shared" si="3"/>
        <v>42555.797071759254</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4"/>
        <v>100.04342857142856</v>
      </c>
      <c r="P10">
        <f t="shared" si="5"/>
        <v>291.79333333333335</v>
      </c>
      <c r="Q10" t="str">
        <f t="shared" si="0"/>
        <v>film &amp; video</v>
      </c>
      <c r="R10" t="str">
        <f t="shared" si="1"/>
        <v>television</v>
      </c>
      <c r="S10" s="11">
        <f t="shared" si="2"/>
        <v>42468.69458333333</v>
      </c>
      <c r="T10" s="11">
        <f t="shared" si="3"/>
        <v>42475.625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4"/>
        <v>125.998</v>
      </c>
      <c r="P11">
        <f t="shared" si="5"/>
        <v>31.499500000000001</v>
      </c>
      <c r="Q11" t="str">
        <f t="shared" si="0"/>
        <v>film &amp; video</v>
      </c>
      <c r="R11" t="str">
        <f t="shared" si="1"/>
        <v>television</v>
      </c>
      <c r="S11" s="11">
        <f t="shared" si="2"/>
        <v>42446.853518518517</v>
      </c>
      <c r="T11" s="11">
        <f t="shared" si="3"/>
        <v>42476.853518518517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4"/>
        <v>100.49999999999999</v>
      </c>
      <c r="P12">
        <f t="shared" si="5"/>
        <v>158.68421052631578</v>
      </c>
      <c r="Q12" t="str">
        <f t="shared" si="0"/>
        <v>film &amp; video</v>
      </c>
      <c r="R12" t="str">
        <f t="shared" si="1"/>
        <v>television</v>
      </c>
      <c r="S12" s="11">
        <f t="shared" si="2"/>
        <v>41779.818043981482</v>
      </c>
      <c r="T12" s="11">
        <f t="shared" si="3"/>
        <v>41814.818043981482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4"/>
        <v>120.5</v>
      </c>
      <c r="P13">
        <f t="shared" si="5"/>
        <v>80.333333333333329</v>
      </c>
      <c r="Q13" t="str">
        <f t="shared" si="0"/>
        <v>film &amp; video</v>
      </c>
      <c r="R13" t="str">
        <f t="shared" si="1"/>
        <v>television</v>
      </c>
      <c r="S13" s="11">
        <f t="shared" si="2"/>
        <v>42572.528495370367</v>
      </c>
      <c r="T13" s="11">
        <f t="shared" si="3"/>
        <v>42603.875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4"/>
        <v>165.29333333333335</v>
      </c>
      <c r="P14">
        <f t="shared" si="5"/>
        <v>59.961305925030231</v>
      </c>
      <c r="Q14" t="str">
        <f t="shared" si="0"/>
        <v>film &amp; video</v>
      </c>
      <c r="R14" t="str">
        <f t="shared" si="1"/>
        <v>television</v>
      </c>
      <c r="S14" s="11">
        <f t="shared" si="2"/>
        <v>41791.463252314818</v>
      </c>
      <c r="T14" s="11">
        <f t="shared" si="3"/>
        <v>41835.875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4"/>
        <v>159.97142857142856</v>
      </c>
      <c r="P15">
        <f t="shared" si="5"/>
        <v>109.78431372549019</v>
      </c>
      <c r="Q15" t="str">
        <f t="shared" si="0"/>
        <v>film &amp; video</v>
      </c>
      <c r="R15" t="str">
        <f t="shared" si="1"/>
        <v>television</v>
      </c>
      <c r="S15" s="11">
        <f t="shared" si="2"/>
        <v>42508.427187499998</v>
      </c>
      <c r="T15" s="11">
        <f t="shared" si="3"/>
        <v>42544.602083333331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4"/>
        <v>100.93333333333334</v>
      </c>
      <c r="P16">
        <f t="shared" si="5"/>
        <v>147.70731707317074</v>
      </c>
      <c r="Q16" t="str">
        <f t="shared" si="0"/>
        <v>film &amp; video</v>
      </c>
      <c r="R16" t="str">
        <f t="shared" si="1"/>
        <v>television</v>
      </c>
      <c r="S16" s="11">
        <f t="shared" si="2"/>
        <v>41807.77648148148</v>
      </c>
      <c r="T16" s="11">
        <f t="shared" si="3"/>
        <v>41833.332638888889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4"/>
        <v>106.60000000000001</v>
      </c>
      <c r="P17">
        <f t="shared" si="5"/>
        <v>21.755102040816325</v>
      </c>
      <c r="Q17" t="str">
        <f t="shared" si="0"/>
        <v>film &amp; video</v>
      </c>
      <c r="R17" t="str">
        <f t="shared" si="1"/>
        <v>television</v>
      </c>
      <c r="S17" s="11">
        <f t="shared" si="2"/>
        <v>42256.141875000001</v>
      </c>
      <c r="T17" s="11">
        <f t="shared" si="3"/>
        <v>42274.593055555553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4"/>
        <v>100.24166666666667</v>
      </c>
      <c r="P18">
        <f t="shared" si="5"/>
        <v>171.84285714285716</v>
      </c>
      <c r="Q18" t="str">
        <f t="shared" si="0"/>
        <v>film &amp; video</v>
      </c>
      <c r="R18" t="str">
        <f t="shared" si="1"/>
        <v>television</v>
      </c>
      <c r="S18" s="11">
        <f t="shared" si="2"/>
        <v>41760.546423611115</v>
      </c>
      <c r="T18" s="11">
        <f t="shared" si="3"/>
        <v>41805.979166666664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4"/>
        <v>100.66666666666666</v>
      </c>
      <c r="P19">
        <f t="shared" si="5"/>
        <v>41.944444444444443</v>
      </c>
      <c r="Q19" t="str">
        <f t="shared" si="0"/>
        <v>film &amp; video</v>
      </c>
      <c r="R19" t="str">
        <f t="shared" si="1"/>
        <v>television</v>
      </c>
      <c r="S19" s="11">
        <f t="shared" si="2"/>
        <v>41917.481736111113</v>
      </c>
      <c r="T19" s="11">
        <f t="shared" si="3"/>
        <v>41947.523402777777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4"/>
        <v>106.32110000000002</v>
      </c>
      <c r="P20">
        <f t="shared" si="5"/>
        <v>93.264122807017543</v>
      </c>
      <c r="Q20" t="str">
        <f t="shared" si="0"/>
        <v>film &amp; video</v>
      </c>
      <c r="R20" t="str">
        <f t="shared" si="1"/>
        <v>television</v>
      </c>
      <c r="S20" s="11">
        <f t="shared" si="2"/>
        <v>41869.292314814811</v>
      </c>
      <c r="T20" s="11">
        <f t="shared" si="3"/>
        <v>41899.292314814811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4"/>
        <v>145.29411764705881</v>
      </c>
      <c r="P21">
        <f t="shared" si="5"/>
        <v>56.136363636363633</v>
      </c>
      <c r="Q21" t="str">
        <f t="shared" si="0"/>
        <v>film &amp; video</v>
      </c>
      <c r="R21" t="str">
        <f t="shared" si="1"/>
        <v>television</v>
      </c>
      <c r="S21" s="11">
        <f t="shared" si="2"/>
        <v>42175.566365740742</v>
      </c>
      <c r="T21" s="11">
        <f t="shared" si="3"/>
        <v>42205.566365740742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4"/>
        <v>100.2</v>
      </c>
      <c r="P22">
        <f t="shared" si="5"/>
        <v>80.16</v>
      </c>
      <c r="Q22" t="str">
        <f t="shared" si="0"/>
        <v>film &amp; video</v>
      </c>
      <c r="R22" t="str">
        <f t="shared" si="1"/>
        <v>television</v>
      </c>
      <c r="S22" s="11">
        <f t="shared" si="2"/>
        <v>42200.508240740739</v>
      </c>
      <c r="T22" s="11">
        <f t="shared" si="3"/>
        <v>42260.508240740739</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4"/>
        <v>109.13513513513513</v>
      </c>
      <c r="P23">
        <f t="shared" si="5"/>
        <v>199.9009900990099</v>
      </c>
      <c r="Q23" t="str">
        <f t="shared" si="0"/>
        <v>film &amp; video</v>
      </c>
      <c r="R23" t="str">
        <f t="shared" si="1"/>
        <v>television</v>
      </c>
      <c r="S23" s="11">
        <f t="shared" si="2"/>
        <v>41878.377187500002</v>
      </c>
      <c r="T23" s="11">
        <f t="shared" si="3"/>
        <v>41908.377187500002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4"/>
        <v>117.14285714285715</v>
      </c>
      <c r="P24">
        <f t="shared" si="5"/>
        <v>51.25</v>
      </c>
      <c r="Q24" t="str">
        <f t="shared" si="0"/>
        <v>film &amp; video</v>
      </c>
      <c r="R24" t="str">
        <f t="shared" si="1"/>
        <v>television</v>
      </c>
      <c r="S24" s="11">
        <f t="shared" si="2"/>
        <v>41989.66134259259</v>
      </c>
      <c r="T24" s="11">
        <f t="shared" si="3"/>
        <v>42005.082638888889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4"/>
        <v>118.5</v>
      </c>
      <c r="P25">
        <f t="shared" si="5"/>
        <v>103.04347826086956</v>
      </c>
      <c r="Q25" t="str">
        <f t="shared" si="0"/>
        <v>film &amp; video</v>
      </c>
      <c r="R25" t="str">
        <f t="shared" si="1"/>
        <v>television</v>
      </c>
      <c r="S25" s="11">
        <f t="shared" si="2"/>
        <v>42097.528946759259</v>
      </c>
      <c r="T25" s="11">
        <f t="shared" si="3"/>
        <v>42124.388888888891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4"/>
        <v>108.80768571428572</v>
      </c>
      <c r="P26">
        <f t="shared" si="5"/>
        <v>66.346149825783982</v>
      </c>
      <c r="Q26" t="str">
        <f t="shared" si="0"/>
        <v>film &amp; video</v>
      </c>
      <c r="R26" t="str">
        <f t="shared" si="1"/>
        <v>television</v>
      </c>
      <c r="S26" s="11">
        <f t="shared" si="2"/>
        <v>42229.570173611108</v>
      </c>
      <c r="T26" s="11">
        <f t="shared" si="3"/>
        <v>42262.568749999999</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4"/>
        <v>133.33333333333331</v>
      </c>
      <c r="P27">
        <f t="shared" si="5"/>
        <v>57.142857142857146</v>
      </c>
      <c r="Q27" t="str">
        <f t="shared" si="0"/>
        <v>film &amp; video</v>
      </c>
      <c r="R27" t="str">
        <f t="shared" si="1"/>
        <v>television</v>
      </c>
      <c r="S27" s="11">
        <f t="shared" si="2"/>
        <v>42317.775011574078</v>
      </c>
      <c r="T27" s="11">
        <f t="shared" si="3"/>
        <v>42377.775011574078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4"/>
        <v>155.20000000000002</v>
      </c>
      <c r="P28">
        <f t="shared" si="5"/>
        <v>102.10526315789474</v>
      </c>
      <c r="Q28" t="str">
        <f t="shared" si="0"/>
        <v>film &amp; video</v>
      </c>
      <c r="R28" t="str">
        <f t="shared" si="1"/>
        <v>television</v>
      </c>
      <c r="S28" s="11">
        <f t="shared" si="2"/>
        <v>41828.265555555554</v>
      </c>
      <c r="T28" s="11">
        <f t="shared" si="3"/>
        <v>41868.265555555554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4"/>
        <v>111.72500000000001</v>
      </c>
      <c r="P29">
        <f t="shared" si="5"/>
        <v>148.96666666666667</v>
      </c>
      <c r="Q29" t="str">
        <f t="shared" si="0"/>
        <v>film &amp; video</v>
      </c>
      <c r="R29" t="str">
        <f t="shared" si="1"/>
        <v>television</v>
      </c>
      <c r="S29" s="11">
        <f t="shared" si="2"/>
        <v>41928.914733796293</v>
      </c>
      <c r="T29" s="11">
        <f t="shared" si="3"/>
        <v>41958.956400462965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4"/>
        <v>100.35000000000001</v>
      </c>
      <c r="P30">
        <f t="shared" si="5"/>
        <v>169.6056338028169</v>
      </c>
      <c r="Q30" t="str">
        <f t="shared" si="0"/>
        <v>film &amp; video</v>
      </c>
      <c r="R30" t="str">
        <f t="shared" si="1"/>
        <v>television</v>
      </c>
      <c r="S30" s="11">
        <f t="shared" si="2"/>
        <v>42324.71393518518</v>
      </c>
      <c r="T30" s="11">
        <f t="shared" si="3"/>
        <v>42354.71393518518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4"/>
        <v>123.33333333333334</v>
      </c>
      <c r="P31">
        <f t="shared" si="5"/>
        <v>31.623931623931625</v>
      </c>
      <c r="Q31" t="str">
        <f t="shared" si="0"/>
        <v>film &amp; video</v>
      </c>
      <c r="R31" t="str">
        <f t="shared" si="1"/>
        <v>television</v>
      </c>
      <c r="S31" s="11">
        <f t="shared" si="2"/>
        <v>41812.42324074074</v>
      </c>
      <c r="T31" s="11">
        <f t="shared" si="3"/>
        <v>41842.42324074074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4"/>
        <v>101.29975</v>
      </c>
      <c r="P32">
        <f t="shared" si="5"/>
        <v>76.45264150943396</v>
      </c>
      <c r="Q32" t="str">
        <f t="shared" si="0"/>
        <v>film &amp; video</v>
      </c>
      <c r="R32" t="str">
        <f t="shared" si="1"/>
        <v>television</v>
      </c>
      <c r="S32" s="11">
        <f t="shared" si="2"/>
        <v>41842.042997685188</v>
      </c>
      <c r="T32" s="11">
        <f t="shared" si="3"/>
        <v>41872.042997685188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4"/>
        <v>100</v>
      </c>
      <c r="P33">
        <f t="shared" si="5"/>
        <v>13</v>
      </c>
      <c r="Q33" t="str">
        <f t="shared" si="0"/>
        <v>film &amp; video</v>
      </c>
      <c r="R33" t="str">
        <f t="shared" si="1"/>
        <v>television</v>
      </c>
      <c r="S33" s="11">
        <f t="shared" si="2"/>
        <v>42376.54206018518</v>
      </c>
      <c r="T33" s="11">
        <f t="shared" si="3"/>
        <v>42394.54206018518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4"/>
        <v>100.24604569420035</v>
      </c>
      <c r="P34">
        <f t="shared" si="5"/>
        <v>320.44943820224717</v>
      </c>
      <c r="Q34" t="str">
        <f t="shared" si="0"/>
        <v>film &amp; video</v>
      </c>
      <c r="R34" t="str">
        <f t="shared" si="1"/>
        <v>television</v>
      </c>
      <c r="S34" s="11">
        <f t="shared" si="2"/>
        <v>42461.377511574072</v>
      </c>
      <c r="T34" s="11">
        <f t="shared" si="3"/>
        <v>42502.915972222225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4"/>
        <v>102.0952380952381</v>
      </c>
      <c r="P35">
        <f t="shared" si="5"/>
        <v>83.75</v>
      </c>
      <c r="Q35" t="str">
        <f t="shared" si="0"/>
        <v>film &amp; video</v>
      </c>
      <c r="R35" t="str">
        <f t="shared" si="1"/>
        <v>television</v>
      </c>
      <c r="S35" s="11">
        <f t="shared" si="2"/>
        <v>42286.410891203705</v>
      </c>
      <c r="T35" s="11">
        <f t="shared" si="3"/>
        <v>42316.452557870369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4"/>
        <v>130.46153846153845</v>
      </c>
      <c r="P36">
        <f t="shared" si="5"/>
        <v>49.882352941176471</v>
      </c>
      <c r="Q36" t="str">
        <f t="shared" si="0"/>
        <v>film &amp; video</v>
      </c>
      <c r="R36" t="str">
        <f t="shared" si="1"/>
        <v>television</v>
      </c>
      <c r="S36" s="11">
        <f t="shared" si="2"/>
        <v>41841.071770833332</v>
      </c>
      <c r="T36" s="11">
        <f t="shared" si="3"/>
        <v>41856.071770833332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4"/>
        <v>166.5</v>
      </c>
      <c r="P37">
        <f t="shared" si="5"/>
        <v>59.464285714285715</v>
      </c>
      <c r="Q37" t="str">
        <f t="shared" si="0"/>
        <v>film &amp; video</v>
      </c>
      <c r="R37" t="str">
        <f t="shared" si="1"/>
        <v>television</v>
      </c>
      <c r="S37" s="11">
        <f t="shared" si="2"/>
        <v>42098.041828703703</v>
      </c>
      <c r="T37" s="11">
        <f t="shared" si="3"/>
        <v>42121.75</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4"/>
        <v>142.15</v>
      </c>
      <c r="P38">
        <f t="shared" si="5"/>
        <v>193.84090909090909</v>
      </c>
      <c r="Q38" t="str">
        <f t="shared" si="0"/>
        <v>film &amp; video</v>
      </c>
      <c r="R38" t="str">
        <f t="shared" si="1"/>
        <v>television</v>
      </c>
      <c r="S38" s="11">
        <f t="shared" si="2"/>
        <v>42068.057002314818</v>
      </c>
      <c r="T38" s="11">
        <f t="shared" si="3"/>
        <v>42098.015335648146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4"/>
        <v>183.44090909090909</v>
      </c>
      <c r="P39">
        <f t="shared" si="5"/>
        <v>159.51383399209487</v>
      </c>
      <c r="Q39" t="str">
        <f t="shared" si="0"/>
        <v>film &amp; video</v>
      </c>
      <c r="R39" t="str">
        <f t="shared" si="1"/>
        <v>television</v>
      </c>
      <c r="S39" s="11">
        <f t="shared" si="2"/>
        <v>42032.443043981482</v>
      </c>
      <c r="T39" s="11">
        <f t="shared" si="3"/>
        <v>42062.443043981482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4"/>
        <v>110.04</v>
      </c>
      <c r="P40">
        <f t="shared" si="5"/>
        <v>41.68181818181818</v>
      </c>
      <c r="Q40" t="str">
        <f t="shared" si="0"/>
        <v>film &amp; video</v>
      </c>
      <c r="R40" t="str">
        <f t="shared" si="1"/>
        <v>television</v>
      </c>
      <c r="S40" s="11">
        <f t="shared" si="2"/>
        <v>41374.807222222225</v>
      </c>
      <c r="T40" s="11">
        <f t="shared" si="3"/>
        <v>41404.807222222225</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4"/>
        <v>130.98000000000002</v>
      </c>
      <c r="P41">
        <f t="shared" si="5"/>
        <v>150.89861751152074</v>
      </c>
      <c r="Q41" t="str">
        <f t="shared" si="0"/>
        <v>film &amp; video</v>
      </c>
      <c r="R41" t="str">
        <f t="shared" si="1"/>
        <v>television</v>
      </c>
      <c r="S41" s="11">
        <f t="shared" si="2"/>
        <v>41753.797083333331</v>
      </c>
      <c r="T41" s="11">
        <f t="shared" si="3"/>
        <v>41784.707638888889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4"/>
        <v>101.35000000000001</v>
      </c>
      <c r="P42">
        <f t="shared" si="5"/>
        <v>126.6875</v>
      </c>
      <c r="Q42" t="str">
        <f t="shared" si="0"/>
        <v>film &amp; video</v>
      </c>
      <c r="R42" t="str">
        <f t="shared" si="1"/>
        <v>television</v>
      </c>
      <c r="S42" s="11">
        <f t="shared" si="2"/>
        <v>41788.96398148148</v>
      </c>
      <c r="T42" s="11">
        <f t="shared" si="3"/>
        <v>41808.916666666664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4"/>
        <v>100</v>
      </c>
      <c r="P43">
        <f t="shared" si="5"/>
        <v>105.26315789473684</v>
      </c>
      <c r="Q43" t="str">
        <f t="shared" si="0"/>
        <v>film &amp; video</v>
      </c>
      <c r="R43" t="str">
        <f t="shared" si="1"/>
        <v>television</v>
      </c>
      <c r="S43" s="11">
        <f t="shared" si="2"/>
        <v>41887.318912037037</v>
      </c>
      <c r="T43" s="11">
        <f t="shared" si="3"/>
        <v>41917.318912037037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4"/>
        <v>141.85714285714286</v>
      </c>
      <c r="P44">
        <f t="shared" si="5"/>
        <v>117.51479289940828</v>
      </c>
      <c r="Q44" t="str">
        <f t="shared" si="0"/>
        <v>film &amp; video</v>
      </c>
      <c r="R44" t="str">
        <f t="shared" si="1"/>
        <v>television</v>
      </c>
      <c r="S44" s="11">
        <f t="shared" si="2"/>
        <v>41971.389189814814</v>
      </c>
      <c r="T44" s="11">
        <f t="shared" si="3"/>
        <v>42001.389189814814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4"/>
        <v>308.65999999999997</v>
      </c>
      <c r="P45">
        <f t="shared" si="5"/>
        <v>117.36121673003802</v>
      </c>
      <c r="Q45" t="str">
        <f t="shared" si="0"/>
        <v>film &amp; video</v>
      </c>
      <c r="R45" t="str">
        <f t="shared" si="1"/>
        <v>television</v>
      </c>
      <c r="S45" s="11">
        <f t="shared" si="2"/>
        <v>41802.540347222224</v>
      </c>
      <c r="T45" s="11">
        <f t="shared" si="3"/>
        <v>41832.75</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4"/>
        <v>100</v>
      </c>
      <c r="P46">
        <f t="shared" si="5"/>
        <v>133.33333333333334</v>
      </c>
      <c r="Q46" t="str">
        <f t="shared" si="0"/>
        <v>film &amp; video</v>
      </c>
      <c r="R46" t="str">
        <f t="shared" si="1"/>
        <v>television</v>
      </c>
      <c r="S46" s="11">
        <f t="shared" si="2"/>
        <v>41873.848807870367</v>
      </c>
      <c r="T46" s="11">
        <f t="shared" si="3"/>
        <v>41918.848807870367</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4"/>
        <v>120</v>
      </c>
      <c r="P47">
        <f t="shared" si="5"/>
        <v>98.360655737704917</v>
      </c>
      <c r="Q47" t="str">
        <f t="shared" si="0"/>
        <v>film &amp; video</v>
      </c>
      <c r="R47" t="str">
        <f t="shared" si="1"/>
        <v>television</v>
      </c>
      <c r="S47" s="11">
        <f t="shared" si="2"/>
        <v>42457.373923611114</v>
      </c>
      <c r="T47" s="11">
        <f t="shared" si="3"/>
        <v>42487.373923611114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4"/>
        <v>104.16666666666667</v>
      </c>
      <c r="P48">
        <f t="shared" si="5"/>
        <v>194.44444444444446</v>
      </c>
      <c r="Q48" t="str">
        <f t="shared" si="0"/>
        <v>film &amp; video</v>
      </c>
      <c r="R48" t="str">
        <f t="shared" si="1"/>
        <v>television</v>
      </c>
      <c r="S48" s="11">
        <f t="shared" si="2"/>
        <v>42323.71497685185</v>
      </c>
      <c r="T48" s="11">
        <f t="shared" si="3"/>
        <v>42353.71497685185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4"/>
        <v>107.61100000000002</v>
      </c>
      <c r="P49">
        <f t="shared" si="5"/>
        <v>76.865000000000009</v>
      </c>
      <c r="Q49" t="str">
        <f t="shared" si="0"/>
        <v>film &amp; video</v>
      </c>
      <c r="R49" t="str">
        <f t="shared" si="1"/>
        <v>television</v>
      </c>
      <c r="S49" s="11">
        <f t="shared" si="2"/>
        <v>41932.569525462961</v>
      </c>
      <c r="T49" s="11">
        <f t="shared" si="3"/>
        <v>41992.611192129625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4"/>
        <v>107.94999999999999</v>
      </c>
      <c r="P50">
        <f t="shared" si="5"/>
        <v>56.815789473684212</v>
      </c>
      <c r="Q50" t="str">
        <f t="shared" si="0"/>
        <v>film &amp; video</v>
      </c>
      <c r="R50" t="str">
        <f t="shared" si="1"/>
        <v>television</v>
      </c>
      <c r="S50" s="11">
        <f t="shared" si="2"/>
        <v>42033.266898148147</v>
      </c>
      <c r="T50" s="11">
        <f t="shared" si="3"/>
        <v>42064.25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4"/>
        <v>100</v>
      </c>
      <c r="P51">
        <f t="shared" si="5"/>
        <v>137.93103448275863</v>
      </c>
      <c r="Q51" t="str">
        <f t="shared" si="0"/>
        <v>film &amp; video</v>
      </c>
      <c r="R51" t="str">
        <f t="shared" si="1"/>
        <v>television</v>
      </c>
      <c r="S51" s="11">
        <f t="shared" si="2"/>
        <v>42270.926446759258</v>
      </c>
      <c r="T51" s="11">
        <f t="shared" si="3"/>
        <v>42300.926446759258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4"/>
        <v>100</v>
      </c>
      <c r="P52">
        <f t="shared" si="5"/>
        <v>27.272727272727273</v>
      </c>
      <c r="Q52" t="str">
        <f t="shared" si="0"/>
        <v>film &amp; video</v>
      </c>
      <c r="R52" t="str">
        <f t="shared" si="1"/>
        <v>television</v>
      </c>
      <c r="S52" s="11">
        <f t="shared" si="2"/>
        <v>41995.502986111111</v>
      </c>
      <c r="T52" s="11">
        <f t="shared" si="3"/>
        <v>42034.458333333328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4"/>
        <v>128.0181818181818</v>
      </c>
      <c r="P53">
        <f t="shared" si="5"/>
        <v>118.33613445378151</v>
      </c>
      <c r="Q53" t="str">
        <f t="shared" si="0"/>
        <v>film &amp; video</v>
      </c>
      <c r="R53" t="str">
        <f t="shared" si="1"/>
        <v>television</v>
      </c>
      <c r="S53" s="11">
        <f t="shared" si="2"/>
        <v>42196.678668981476</v>
      </c>
      <c r="T53" s="11">
        <f t="shared" si="3"/>
        <v>42226.678668981476</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4"/>
        <v>116.21</v>
      </c>
      <c r="P54">
        <f t="shared" si="5"/>
        <v>223.48076923076923</v>
      </c>
      <c r="Q54" t="str">
        <f t="shared" si="0"/>
        <v>film &amp; video</v>
      </c>
      <c r="R54" t="str">
        <f t="shared" si="1"/>
        <v>television</v>
      </c>
      <c r="S54" s="11">
        <f t="shared" si="2"/>
        <v>41807.451921296299</v>
      </c>
      <c r="T54" s="11">
        <f t="shared" si="3"/>
        <v>41837.451921296299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4"/>
        <v>109.63333333333334</v>
      </c>
      <c r="P55">
        <f t="shared" si="5"/>
        <v>28.111111111111111</v>
      </c>
      <c r="Q55" t="str">
        <f t="shared" si="0"/>
        <v>film &amp; video</v>
      </c>
      <c r="R55" t="str">
        <f t="shared" si="1"/>
        <v>television</v>
      </c>
      <c r="S55" s="11">
        <f t="shared" si="2"/>
        <v>41719.299131944441</v>
      </c>
      <c r="T55" s="11">
        <f t="shared" si="3"/>
        <v>41733.666666666664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4"/>
        <v>101</v>
      </c>
      <c r="P56">
        <f t="shared" si="5"/>
        <v>194.23076923076923</v>
      </c>
      <c r="Q56" t="str">
        <f t="shared" si="0"/>
        <v>film &amp; video</v>
      </c>
      <c r="R56" t="str">
        <f t="shared" si="1"/>
        <v>television</v>
      </c>
      <c r="S56" s="11">
        <f t="shared" si="2"/>
        <v>42333.463206018518</v>
      </c>
      <c r="T56" s="11">
        <f t="shared" si="3"/>
        <v>42363.463206018518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4"/>
        <v>128.95348837209301</v>
      </c>
      <c r="P57">
        <f t="shared" si="5"/>
        <v>128.95348837209303</v>
      </c>
      <c r="Q57" t="str">
        <f t="shared" si="0"/>
        <v>film &amp; video</v>
      </c>
      <c r="R57" t="str">
        <f t="shared" si="1"/>
        <v>television</v>
      </c>
      <c r="S57" s="11">
        <f t="shared" si="2"/>
        <v>42496.718935185185</v>
      </c>
      <c r="T57" s="11">
        <f t="shared" si="3"/>
        <v>42517.718935185185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4"/>
        <v>107.26249999999999</v>
      </c>
      <c r="P58">
        <f t="shared" si="5"/>
        <v>49.316091954022987</v>
      </c>
      <c r="Q58" t="str">
        <f t="shared" si="0"/>
        <v>film &amp; video</v>
      </c>
      <c r="R58" t="str">
        <f t="shared" si="1"/>
        <v>television</v>
      </c>
      <c r="S58" s="11">
        <f t="shared" si="2"/>
        <v>42149.298888888894</v>
      </c>
      <c r="T58" s="11">
        <f t="shared" si="3"/>
        <v>42163.416666666672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4"/>
        <v>101.89999999999999</v>
      </c>
      <c r="P59">
        <f t="shared" si="5"/>
        <v>221.52173913043478</v>
      </c>
      <c r="Q59" t="str">
        <f t="shared" si="0"/>
        <v>film &amp; video</v>
      </c>
      <c r="R59" t="str">
        <f t="shared" si="1"/>
        <v>television</v>
      </c>
      <c r="S59" s="11">
        <f t="shared" si="2"/>
        <v>42089.58289351852</v>
      </c>
      <c r="T59" s="11">
        <f t="shared" si="3"/>
        <v>42119.58289351852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4"/>
        <v>102.91</v>
      </c>
      <c r="P60">
        <f t="shared" si="5"/>
        <v>137.21333333333334</v>
      </c>
      <c r="Q60" t="str">
        <f t="shared" si="0"/>
        <v>film &amp; video</v>
      </c>
      <c r="R60" t="str">
        <f t="shared" si="1"/>
        <v>television</v>
      </c>
      <c r="S60" s="11">
        <f t="shared" si="2"/>
        <v>41932.495046296295</v>
      </c>
      <c r="T60" s="11">
        <f t="shared" si="3"/>
        <v>41962.536712962959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4"/>
        <v>100.12570000000001</v>
      </c>
      <c r="P61">
        <f t="shared" si="5"/>
        <v>606.82242424242418</v>
      </c>
      <c r="Q61" t="str">
        <f t="shared" si="0"/>
        <v>film &amp; video</v>
      </c>
      <c r="R61" t="str">
        <f t="shared" si="1"/>
        <v>television</v>
      </c>
      <c r="S61" s="11">
        <f t="shared" si="2"/>
        <v>42229.985833333332</v>
      </c>
      <c r="T61" s="11">
        <f t="shared" si="3"/>
        <v>42261.625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4"/>
        <v>103.29622222222221</v>
      </c>
      <c r="P62">
        <f t="shared" si="5"/>
        <v>43.040092592592593</v>
      </c>
      <c r="Q62" t="str">
        <f t="shared" si="0"/>
        <v>film &amp; video</v>
      </c>
      <c r="R62" t="str">
        <f t="shared" si="1"/>
        <v>shorts</v>
      </c>
      <c r="S62" s="11">
        <f t="shared" si="2"/>
        <v>41701.651817129634</v>
      </c>
      <c r="T62" s="11">
        <f t="shared" si="3"/>
        <v>41720.75</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4"/>
        <v>148.30000000000001</v>
      </c>
      <c r="P63">
        <f t="shared" si="5"/>
        <v>322.39130434782606</v>
      </c>
      <c r="Q63" t="str">
        <f t="shared" si="0"/>
        <v>film &amp; video</v>
      </c>
      <c r="R63" t="str">
        <f t="shared" si="1"/>
        <v>shorts</v>
      </c>
      <c r="S63" s="11">
        <f t="shared" si="2"/>
        <v>41409.564317129625</v>
      </c>
      <c r="T63" s="11">
        <f t="shared" si="3"/>
        <v>41431.564317129625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4"/>
        <v>154.73333333333332</v>
      </c>
      <c r="P64">
        <f t="shared" si="5"/>
        <v>96.708333333333329</v>
      </c>
      <c r="Q64" t="str">
        <f t="shared" si="0"/>
        <v>film &amp; video</v>
      </c>
      <c r="R64" t="str">
        <f t="shared" si="1"/>
        <v>shorts</v>
      </c>
      <c r="S64" s="11">
        <f t="shared" si="2"/>
        <v>41311.549513888887</v>
      </c>
      <c r="T64" s="11">
        <f t="shared" si="3"/>
        <v>41336.549513888887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4"/>
        <v>113.51849999999999</v>
      </c>
      <c r="P65">
        <f t="shared" si="5"/>
        <v>35.474531249999998</v>
      </c>
      <c r="Q65" t="str">
        <f t="shared" si="0"/>
        <v>film &amp; video</v>
      </c>
      <c r="R65" t="str">
        <f t="shared" si="1"/>
        <v>shorts</v>
      </c>
      <c r="S65" s="11">
        <f t="shared" si="2"/>
        <v>41612.662187499998</v>
      </c>
      <c r="T65" s="11">
        <f t="shared" si="3"/>
        <v>41635.957638888889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4"/>
        <v>173.33333333333334</v>
      </c>
      <c r="P66">
        <f t="shared" si="5"/>
        <v>86.666666666666671</v>
      </c>
      <c r="Q66" t="str">
        <f t="shared" si="0"/>
        <v>film &amp; video</v>
      </c>
      <c r="R66" t="str">
        <f t="shared" si="1"/>
        <v>shorts</v>
      </c>
      <c r="S66" s="11">
        <f t="shared" si="2"/>
        <v>41432.76829861111</v>
      </c>
      <c r="T66" s="11">
        <f t="shared" si="3"/>
        <v>41462.76829861111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f t="shared" ref="P67:P130" si="7">E67/L67</f>
        <v>132.05263157894737</v>
      </c>
      <c r="Q67" t="str">
        <f t="shared" ref="Q67:Q130" si="8">LEFT(N67, SEARCH("/",N67)-1)</f>
        <v>film &amp; video</v>
      </c>
      <c r="R67" t="str">
        <f t="shared" ref="R67:R130" si="9">RIGHT(N67,LEN(N67)-SEARCH("/", N67))</f>
        <v>shorts</v>
      </c>
      <c r="S67" s="11">
        <f t="shared" ref="S67:S130" si="10">(J67/86400)+25569+(-6/24)</f>
        <v>41835.571226851855</v>
      </c>
      <c r="T67" s="11">
        <f t="shared" ref="T67:T130" si="11">(I67/86400)+25569+(-6/24)</f>
        <v>41861.999305555553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f t="shared" si="7"/>
        <v>91.230769230769226</v>
      </c>
      <c r="Q68" t="str">
        <f t="shared" si="8"/>
        <v>film &amp; video</v>
      </c>
      <c r="R68" t="str">
        <f t="shared" si="9"/>
        <v>shorts</v>
      </c>
      <c r="S68" s="11">
        <f t="shared" si="10"/>
        <v>42539.599768518514</v>
      </c>
      <c r="T68" s="11">
        <f t="shared" si="11"/>
        <v>42569.599768518514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11">
        <f t="shared" si="10"/>
        <v>41075.333379629628</v>
      </c>
      <c r="T69" s="11">
        <f t="shared" si="11"/>
        <v>41105.333379629628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11">
        <f t="shared" si="10"/>
        <v>41663.319340277776</v>
      </c>
      <c r="T70" s="11">
        <f t="shared" si="11"/>
        <v>41693.319340277776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11">
        <f t="shared" si="10"/>
        <v>40785.937789351854</v>
      </c>
      <c r="T71" s="11">
        <f t="shared" si="11"/>
        <v>40818.040972222225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11">
        <f t="shared" si="10"/>
        <v>40730.646354166667</v>
      </c>
      <c r="T72" s="11">
        <f t="shared" si="11"/>
        <v>40790.646354166667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11">
        <f t="shared" si="10"/>
        <v>40997.021493055552</v>
      </c>
      <c r="T73" s="11">
        <f t="shared" si="11"/>
        <v>41057.021493055552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f t="shared" si="7"/>
        <v>58.170731707317074</v>
      </c>
      <c r="Q74" t="str">
        <f t="shared" si="8"/>
        <v>film &amp; video</v>
      </c>
      <c r="R74" t="str">
        <f t="shared" si="9"/>
        <v>shorts</v>
      </c>
      <c r="S74" s="11">
        <f t="shared" si="10"/>
        <v>41207.760196759264</v>
      </c>
      <c r="T74" s="11">
        <f t="shared" si="11"/>
        <v>41227.75</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t="str">
        <f t="shared" si="8"/>
        <v>film &amp; video</v>
      </c>
      <c r="R75" t="str">
        <f t="shared" si="9"/>
        <v>shorts</v>
      </c>
      <c r="S75" s="11">
        <f t="shared" si="10"/>
        <v>40587.50675925926</v>
      </c>
      <c r="T75" s="11">
        <f t="shared" si="11"/>
        <v>40665.915972222225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11">
        <f t="shared" si="10"/>
        <v>42360.237210648149</v>
      </c>
      <c r="T76" s="11">
        <f t="shared" si="11"/>
        <v>42390.237210648149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f t="shared" si="7"/>
        <v>85.957446808510639</v>
      </c>
      <c r="Q77" t="str">
        <f t="shared" si="8"/>
        <v>film &amp; video</v>
      </c>
      <c r="R77" t="str">
        <f t="shared" si="9"/>
        <v>shorts</v>
      </c>
      <c r="S77" s="11">
        <f t="shared" si="10"/>
        <v>41356.959166666667</v>
      </c>
      <c r="T77" s="11">
        <f t="shared" si="11"/>
        <v>41386.959166666667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11">
        <f t="shared" si="10"/>
        <v>40844.441643518519</v>
      </c>
      <c r="T78" s="11">
        <f t="shared" si="11"/>
        <v>40904.483310185184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f t="shared" si="7"/>
        <v>60.384615384615387</v>
      </c>
      <c r="Q79" t="str">
        <f t="shared" si="8"/>
        <v>film &amp; video</v>
      </c>
      <c r="R79" t="str">
        <f t="shared" si="9"/>
        <v>shorts</v>
      </c>
      <c r="S79" s="11">
        <f t="shared" si="10"/>
        <v>40996.894872685181</v>
      </c>
      <c r="T79" s="11">
        <f t="shared" si="11"/>
        <v>41049.874305555553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11">
        <f t="shared" si="10"/>
        <v>42604.480567129634</v>
      </c>
      <c r="T80" s="11">
        <f t="shared" si="11"/>
        <v>42614.480567129634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11">
        <f t="shared" si="10"/>
        <v>41724.526539351849</v>
      </c>
      <c r="T81" s="11">
        <f t="shared" si="11"/>
        <v>41754.526539351849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11">
        <f t="shared" si="10"/>
        <v>41582.833981481483</v>
      </c>
      <c r="T82" s="11">
        <f t="shared" si="11"/>
        <v>41617.833981481483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11">
        <f t="shared" si="10"/>
        <v>41099.908877314811</v>
      </c>
      <c r="T83" s="11">
        <f t="shared" si="11"/>
        <v>41103.876388888893</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11">
        <f t="shared" si="10"/>
        <v>40795.570150462961</v>
      </c>
      <c r="T84" s="11">
        <f t="shared" si="11"/>
        <v>40825.570150462961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11">
        <f t="shared" si="10"/>
        <v>42042.365613425922</v>
      </c>
      <c r="T85" s="11">
        <f t="shared" si="11"/>
        <v>42057.229166666672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71.428571428571431</v>
      </c>
      <c r="Q86" t="str">
        <f t="shared" si="8"/>
        <v>film &amp; video</v>
      </c>
      <c r="R86" t="str">
        <f t="shared" si="9"/>
        <v>shorts</v>
      </c>
      <c r="S86" s="11">
        <f t="shared" si="10"/>
        <v>40648.507939814815</v>
      </c>
      <c r="T86" s="11">
        <f t="shared" si="11"/>
        <v>40678.507939814815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11">
        <f t="shared" si="10"/>
        <v>40778.875428240739</v>
      </c>
      <c r="T87" s="11">
        <f t="shared" si="11"/>
        <v>40808.875428240739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11">
        <f t="shared" si="10"/>
        <v>42291.306076388893</v>
      </c>
      <c r="T88" s="11">
        <f t="shared" si="11"/>
        <v>42365.34774305555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f t="shared" si="7"/>
        <v>104.6</v>
      </c>
      <c r="Q89" t="str">
        <f t="shared" si="8"/>
        <v>film &amp; video</v>
      </c>
      <c r="R89" t="str">
        <f t="shared" si="9"/>
        <v>shorts</v>
      </c>
      <c r="S89" s="11">
        <f t="shared" si="10"/>
        <v>40322.289386574077</v>
      </c>
      <c r="T89" s="11">
        <f t="shared" si="11"/>
        <v>40331.820138888885</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11">
        <f t="shared" si="10"/>
        <v>41786.40892361111</v>
      </c>
      <c r="T90" s="11">
        <f t="shared" si="11"/>
        <v>41812.40892361111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f t="shared" si="7"/>
        <v>123.28571428571429</v>
      </c>
      <c r="Q91" t="str">
        <f t="shared" si="8"/>
        <v>film &amp; video</v>
      </c>
      <c r="R91" t="str">
        <f t="shared" si="9"/>
        <v>shorts</v>
      </c>
      <c r="S91" s="11">
        <f t="shared" si="10"/>
        <v>41402.502222222218</v>
      </c>
      <c r="T91" s="11">
        <f t="shared" si="11"/>
        <v>41427.502222222218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11">
        <f t="shared" si="10"/>
        <v>40706.047442129631</v>
      </c>
      <c r="T92" s="11">
        <f t="shared" si="11"/>
        <v>40736.047442129631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78.260869565217391</v>
      </c>
      <c r="Q93" t="str">
        <f t="shared" si="8"/>
        <v>film &amp; video</v>
      </c>
      <c r="R93" t="str">
        <f t="shared" si="9"/>
        <v>shorts</v>
      </c>
      <c r="S93" s="11">
        <f t="shared" si="10"/>
        <v>40619.152361111112</v>
      </c>
      <c r="T93" s="11">
        <f t="shared" si="11"/>
        <v>40680.152361111112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11">
        <f t="shared" si="10"/>
        <v>42720.948877314819</v>
      </c>
      <c r="T94" s="11">
        <f t="shared" si="11"/>
        <v>42767.083333333328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11">
        <f t="shared" si="10"/>
        <v>41065.608067129629</v>
      </c>
      <c r="T95" s="11">
        <f t="shared" si="11"/>
        <v>41093.625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11">
        <f t="shared" si="10"/>
        <v>41716.467847222222</v>
      </c>
      <c r="T96" s="11">
        <f t="shared" si="11"/>
        <v>41736.467847222222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f t="shared" si="7"/>
        <v>21.904761904761905</v>
      </c>
      <c r="Q97" t="str">
        <f t="shared" si="8"/>
        <v>film &amp; video</v>
      </c>
      <c r="R97" t="str">
        <f t="shared" si="9"/>
        <v>shorts</v>
      </c>
      <c r="S97" s="11">
        <f t="shared" si="10"/>
        <v>40934.755104166667</v>
      </c>
      <c r="T97" s="11">
        <f t="shared" si="11"/>
        <v>40964.755104166667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11">
        <f t="shared" si="10"/>
        <v>40324.412511574075</v>
      </c>
      <c r="T98" s="11">
        <f t="shared" si="11"/>
        <v>40390.875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11">
        <f t="shared" si="10"/>
        <v>40705.885208333333</v>
      </c>
      <c r="T99" s="11">
        <f t="shared" si="11"/>
        <v>40735.885208333333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11">
        <f t="shared" si="10"/>
        <v>41214.544837962967</v>
      </c>
      <c r="T100" s="11">
        <f t="shared" si="11"/>
        <v>41250.729166666664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f t="shared" si="7"/>
        <v>40.776666666666664</v>
      </c>
      <c r="Q101" t="str">
        <f t="shared" si="8"/>
        <v>film &amp; video</v>
      </c>
      <c r="R101" t="str">
        <f t="shared" si="9"/>
        <v>shorts</v>
      </c>
      <c r="S101" s="11">
        <f t="shared" si="10"/>
        <v>41631.652766203704</v>
      </c>
      <c r="T101" s="11">
        <f t="shared" si="11"/>
        <v>41661.652766203704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192.30769230769232</v>
      </c>
      <c r="Q102" t="str">
        <f t="shared" si="8"/>
        <v>film &amp; video</v>
      </c>
      <c r="R102" t="str">
        <f t="shared" si="9"/>
        <v>shorts</v>
      </c>
      <c r="S102" s="11">
        <f t="shared" si="10"/>
        <v>41197.503310185188</v>
      </c>
      <c r="T102" s="11">
        <f t="shared" si="11"/>
        <v>41217.544976851852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t="str">
        <f t="shared" si="8"/>
        <v>film &amp; video</v>
      </c>
      <c r="R103" t="str">
        <f t="shared" si="9"/>
        <v>shorts</v>
      </c>
      <c r="S103" s="11">
        <f t="shared" si="10"/>
        <v>41274.526736111111</v>
      </c>
      <c r="T103" s="11">
        <f t="shared" si="11"/>
        <v>41298.526736111111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11">
        <f t="shared" si="10"/>
        <v>40504.881168981483</v>
      </c>
      <c r="T104" s="11">
        <f t="shared" si="11"/>
        <v>40534.881168981483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f t="shared" si="7"/>
        <v>27.897959183673468</v>
      </c>
      <c r="Q105" t="str">
        <f t="shared" si="8"/>
        <v>film &amp; video</v>
      </c>
      <c r="R105" t="str">
        <f t="shared" si="9"/>
        <v>shorts</v>
      </c>
      <c r="S105" s="11">
        <f t="shared" si="10"/>
        <v>41682.555902777778</v>
      </c>
      <c r="T105" s="11">
        <f t="shared" si="11"/>
        <v>41705.555902777778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t="str">
        <f t="shared" si="8"/>
        <v>film &amp; video</v>
      </c>
      <c r="R106" t="str">
        <f t="shared" si="9"/>
        <v>shorts</v>
      </c>
      <c r="S106" s="11">
        <f t="shared" si="10"/>
        <v>40612.445208333331</v>
      </c>
      <c r="T106" s="11">
        <f t="shared" si="11"/>
        <v>40635.791666666664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f t="shared" si="7"/>
        <v>39.383333333333333</v>
      </c>
      <c r="Q107" t="str">
        <f t="shared" si="8"/>
        <v>film &amp; video</v>
      </c>
      <c r="R107" t="str">
        <f t="shared" si="9"/>
        <v>shorts</v>
      </c>
      <c r="S107" s="11">
        <f t="shared" si="10"/>
        <v>42485.474768518514</v>
      </c>
      <c r="T107" s="11">
        <f t="shared" si="11"/>
        <v>42503.75</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11">
        <f t="shared" si="10"/>
        <v>40987.526631944442</v>
      </c>
      <c r="T108" s="11">
        <f t="shared" si="11"/>
        <v>41001.526631944442</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f t="shared" si="7"/>
        <v>111.37681159420291</v>
      </c>
      <c r="Q109" t="str">
        <f t="shared" si="8"/>
        <v>film &amp; video</v>
      </c>
      <c r="R109" t="str">
        <f t="shared" si="9"/>
        <v>shorts</v>
      </c>
      <c r="S109" s="11">
        <f t="shared" si="10"/>
        <v>40635.732488425929</v>
      </c>
      <c r="T109" s="11">
        <f t="shared" si="11"/>
        <v>40657.732488425929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f t="shared" si="7"/>
        <v>78.723404255319153</v>
      </c>
      <c r="Q110" t="str">
        <f t="shared" si="8"/>
        <v>film &amp; video</v>
      </c>
      <c r="R110" t="str">
        <f t="shared" si="9"/>
        <v>shorts</v>
      </c>
      <c r="S110" s="11">
        <f t="shared" si="10"/>
        <v>41365.363078703704</v>
      </c>
      <c r="T110" s="11">
        <f t="shared" si="11"/>
        <v>41425.363078703704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f t="shared" si="7"/>
        <v>46.702127659574465</v>
      </c>
      <c r="Q111" t="str">
        <f t="shared" si="8"/>
        <v>film &amp; video</v>
      </c>
      <c r="R111" t="str">
        <f t="shared" si="9"/>
        <v>shorts</v>
      </c>
      <c r="S111" s="11">
        <f t="shared" si="10"/>
        <v>40569.775810185187</v>
      </c>
      <c r="T111" s="11">
        <f t="shared" si="11"/>
        <v>40599.775810185187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11">
        <f t="shared" si="10"/>
        <v>41557.699687500004</v>
      </c>
      <c r="T112" s="11">
        <f t="shared" si="11"/>
        <v>41591.999305555553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11">
        <f t="shared" si="10"/>
        <v>42125.083182870367</v>
      </c>
      <c r="T113" s="11">
        <f t="shared" si="11"/>
        <v>42155.083182870367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11">
        <f t="shared" si="10"/>
        <v>41717.793032407411</v>
      </c>
      <c r="T114" s="11">
        <f t="shared" si="11"/>
        <v>41741.833333333336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11">
        <f t="shared" si="10"/>
        <v>40753.508425925924</v>
      </c>
      <c r="T115" s="11">
        <f t="shared" si="11"/>
        <v>40761.375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11">
        <f t="shared" si="10"/>
        <v>40861.02416666667</v>
      </c>
      <c r="T116" s="11">
        <f t="shared" si="11"/>
        <v>40921.02416666667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f t="shared" si="7"/>
        <v>28.727272727272727</v>
      </c>
      <c r="Q117" t="str">
        <f t="shared" si="8"/>
        <v>film &amp; video</v>
      </c>
      <c r="R117" t="str">
        <f t="shared" si="9"/>
        <v>shorts</v>
      </c>
      <c r="S117" s="11">
        <f t="shared" si="10"/>
        <v>40918.488935185189</v>
      </c>
      <c r="T117" s="11">
        <f t="shared" si="11"/>
        <v>40943.488935185189</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11">
        <f t="shared" si="10"/>
        <v>40595.247164351851</v>
      </c>
      <c r="T118" s="11">
        <f t="shared" si="11"/>
        <v>40641.205497685187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11">
        <f t="shared" si="10"/>
        <v>40248.584999999999</v>
      </c>
      <c r="T119" s="11">
        <f t="shared" si="11"/>
        <v>40338.541666666664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f t="shared" si="7"/>
        <v>144.91230769230768</v>
      </c>
      <c r="Q120" t="str">
        <f t="shared" si="8"/>
        <v>film &amp; video</v>
      </c>
      <c r="R120" t="str">
        <f t="shared" si="9"/>
        <v>shorts</v>
      </c>
      <c r="S120" s="11">
        <f t="shared" si="10"/>
        <v>40722.803657407407</v>
      </c>
      <c r="T120" s="11">
        <f t="shared" si="11"/>
        <v>40752.803657407407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11">
        <f t="shared" si="10"/>
        <v>40738.819282407407</v>
      </c>
      <c r="T121" s="11">
        <f t="shared" si="11"/>
        <v>40768.708333333336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f t="shared" si="7"/>
        <v>10</v>
      </c>
      <c r="Q122" t="str">
        <f t="shared" si="8"/>
        <v>film &amp; video</v>
      </c>
      <c r="R122" t="str">
        <f t="shared" si="9"/>
        <v>science fiction</v>
      </c>
      <c r="S122" s="11">
        <f t="shared" si="10"/>
        <v>42615.799849537041</v>
      </c>
      <c r="T122" s="11">
        <f t="shared" si="11"/>
        <v>42645.799849537041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f t="shared" si="7"/>
        <v>1</v>
      </c>
      <c r="Q123" t="str">
        <f t="shared" si="8"/>
        <v>film &amp; video</v>
      </c>
      <c r="R123" t="str">
        <f t="shared" si="9"/>
        <v>science fiction</v>
      </c>
      <c r="S123" s="11">
        <f t="shared" si="10"/>
        <v>42096.454976851848</v>
      </c>
      <c r="T123" s="11">
        <f t="shared" si="11"/>
        <v>42112.177777777775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11">
        <f t="shared" si="10"/>
        <v>42593.181793981479</v>
      </c>
      <c r="T124" s="11">
        <f t="shared" si="11"/>
        <v>42653.181793981479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f t="shared" si="7"/>
        <v>25.166666666666668</v>
      </c>
      <c r="Q125" t="str">
        <f t="shared" si="8"/>
        <v>film &amp; video</v>
      </c>
      <c r="R125" t="str">
        <f t="shared" si="9"/>
        <v>science fiction</v>
      </c>
      <c r="S125" s="11">
        <f t="shared" si="10"/>
        <v>41904.531990740739</v>
      </c>
      <c r="T125" s="11">
        <f t="shared" si="11"/>
        <v>41940.666666666664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11">
        <f t="shared" si="10"/>
        <v>42114.678726851853</v>
      </c>
      <c r="T126" s="11">
        <f t="shared" si="11"/>
        <v>42139.678726851853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f t="shared" si="7"/>
        <v>11.666666666666666</v>
      </c>
      <c r="Q127" t="str">
        <f t="shared" si="8"/>
        <v>film &amp; video</v>
      </c>
      <c r="R127" t="str">
        <f t="shared" si="9"/>
        <v>science fiction</v>
      </c>
      <c r="S127" s="11">
        <f t="shared" si="10"/>
        <v>42709.743981481486</v>
      </c>
      <c r="T127" s="11">
        <f t="shared" si="11"/>
        <v>42769.743981481486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f t="shared" si="7"/>
        <v>106.69230769230769</v>
      </c>
      <c r="Q128" t="str">
        <f t="shared" si="8"/>
        <v>film &amp; video</v>
      </c>
      <c r="R128" t="str">
        <f t="shared" si="9"/>
        <v>science fiction</v>
      </c>
      <c r="S128" s="11">
        <f t="shared" si="10"/>
        <v>42135.339548611111</v>
      </c>
      <c r="T128" s="11">
        <f t="shared" si="11"/>
        <v>42165.833333333328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f t="shared" si="7"/>
        <v>47.5</v>
      </c>
      <c r="Q129" t="str">
        <f t="shared" si="8"/>
        <v>film &amp; video</v>
      </c>
      <c r="R129" t="str">
        <f t="shared" si="9"/>
        <v>science fiction</v>
      </c>
      <c r="S129" s="11">
        <f t="shared" si="10"/>
        <v>42067.37431712963</v>
      </c>
      <c r="T129" s="11">
        <f t="shared" si="11"/>
        <v>42097.332650462966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f t="shared" si="7"/>
        <v>311.16666666666669</v>
      </c>
      <c r="Q130" t="str">
        <f t="shared" si="8"/>
        <v>film &amp; video</v>
      </c>
      <c r="R130" t="str">
        <f t="shared" si="9"/>
        <v>science fiction</v>
      </c>
      <c r="S130" s="11">
        <f t="shared" si="10"/>
        <v>42627.97792824074</v>
      </c>
      <c r="T130" s="11">
        <f t="shared" si="11"/>
        <v>42662.97792824074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t="e">
        <f t="shared" ref="P131:P194" si="13">E131/L131</f>
        <v>#DIV/0!</v>
      </c>
      <c r="Q131" t="str">
        <f t="shared" ref="Q131:Q194" si="14">LEFT(N131, SEARCH("/",N131)-1)</f>
        <v>film &amp; video</v>
      </c>
      <c r="R131" t="str">
        <f t="shared" ref="R131:R194" si="15">RIGHT(N131,LEN(N131)-SEARCH("/", N131))</f>
        <v>science fiction</v>
      </c>
      <c r="S131" s="11">
        <f t="shared" ref="S131:S194" si="16">(J131/86400)+25569+(-6/24)</f>
        <v>41882.687303240738</v>
      </c>
      <c r="T131" s="11">
        <f t="shared" ref="T131:T194" si="17">(I131/86400)+25569+(-6/24)</f>
        <v>41942.687303240738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11">
        <f t="shared" si="16"/>
        <v>41778.66541666667</v>
      </c>
      <c r="T132" s="11">
        <f t="shared" si="17"/>
        <v>41806.594444444447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11">
        <f t="shared" si="16"/>
        <v>42541.587511574078</v>
      </c>
      <c r="T133" s="11">
        <f t="shared" si="17"/>
        <v>42556.75</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f t="shared" si="13"/>
        <v>94.506172839506178</v>
      </c>
      <c r="Q134" t="str">
        <f t="shared" si="14"/>
        <v>film &amp; video</v>
      </c>
      <c r="R134" t="str">
        <f t="shared" si="15"/>
        <v>science fiction</v>
      </c>
      <c r="S134" s="11">
        <f t="shared" si="16"/>
        <v>41905.562581018516</v>
      </c>
      <c r="T134" s="11">
        <f t="shared" si="17"/>
        <v>41950.604247685187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11">
        <f t="shared" si="16"/>
        <v>42491.55768518518</v>
      </c>
      <c r="T135" s="11">
        <f t="shared" si="17"/>
        <v>42521.479861111111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11">
        <f t="shared" si="16"/>
        <v>42221.659930555557</v>
      </c>
      <c r="T136" s="11">
        <f t="shared" si="17"/>
        <v>42251.458333333328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f t="shared" si="13"/>
        <v>80.599999999999994</v>
      </c>
      <c r="Q137" t="str">
        <f t="shared" si="14"/>
        <v>film &amp; video</v>
      </c>
      <c r="R137" t="str">
        <f t="shared" si="15"/>
        <v>science fiction</v>
      </c>
      <c r="S137" s="11">
        <f t="shared" si="16"/>
        <v>41788.131909722222</v>
      </c>
      <c r="T137" s="11">
        <f t="shared" si="17"/>
        <v>41821.541666666664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11">
        <f t="shared" si="16"/>
        <v>42096.160115740742</v>
      </c>
      <c r="T138" s="11">
        <f t="shared" si="17"/>
        <v>42140.177777777775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11">
        <f t="shared" si="16"/>
        <v>42239.323993055557</v>
      </c>
      <c r="T139" s="11">
        <f t="shared" si="17"/>
        <v>42289.323993055557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f t="shared" si="13"/>
        <v>81.241379310344826</v>
      </c>
      <c r="Q140" t="str">
        <f t="shared" si="14"/>
        <v>film &amp; video</v>
      </c>
      <c r="R140" t="str">
        <f t="shared" si="15"/>
        <v>science fiction</v>
      </c>
      <c r="S140" s="11">
        <f t="shared" si="16"/>
        <v>42186.007418981477</v>
      </c>
      <c r="T140" s="11">
        <f t="shared" si="17"/>
        <v>42216.957638888889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t="str">
        <f t="shared" si="14"/>
        <v>film &amp; video</v>
      </c>
      <c r="R141" t="str">
        <f t="shared" si="15"/>
        <v>science fiction</v>
      </c>
      <c r="S141" s="11">
        <f t="shared" si="16"/>
        <v>42187.670972222222</v>
      </c>
      <c r="T141" s="11">
        <f t="shared" si="17"/>
        <v>42197.670972222222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11">
        <f t="shared" si="16"/>
        <v>42052.948287037041</v>
      </c>
      <c r="T142" s="11">
        <f t="shared" si="17"/>
        <v>42082.90662037037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f t="shared" si="13"/>
        <v>46.178571428571431</v>
      </c>
      <c r="Q143" t="str">
        <f t="shared" si="14"/>
        <v>film &amp; video</v>
      </c>
      <c r="R143" t="str">
        <f t="shared" si="15"/>
        <v>science fiction</v>
      </c>
      <c r="S143" s="11">
        <f t="shared" si="16"/>
        <v>42109.903043981481</v>
      </c>
      <c r="T143" s="11">
        <f t="shared" si="17"/>
        <v>42154.903043981481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f t="shared" si="13"/>
        <v>10</v>
      </c>
      <c r="Q144" t="str">
        <f t="shared" si="14"/>
        <v>film &amp; video</v>
      </c>
      <c r="R144" t="str">
        <f t="shared" si="15"/>
        <v>science fiction</v>
      </c>
      <c r="S144" s="11">
        <f t="shared" si="16"/>
        <v>41938.643263888887</v>
      </c>
      <c r="T144" s="11">
        <f t="shared" si="17"/>
        <v>41959.684930555552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11">
        <f t="shared" si="16"/>
        <v>42558.814143518517</v>
      </c>
      <c r="T145" s="11">
        <f t="shared" si="17"/>
        <v>42615.996527777781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f t="shared" si="13"/>
        <v>55.945945945945944</v>
      </c>
      <c r="Q146" t="str">
        <f t="shared" si="14"/>
        <v>film &amp; video</v>
      </c>
      <c r="R146" t="str">
        <f t="shared" si="15"/>
        <v>science fiction</v>
      </c>
      <c r="S146" s="11">
        <f t="shared" si="16"/>
        <v>42047.512407407412</v>
      </c>
      <c r="T146" s="11">
        <f t="shared" si="17"/>
        <v>42107.47074074074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f t="shared" si="13"/>
        <v>37.555555555555557</v>
      </c>
      <c r="Q147" t="str">
        <f t="shared" si="14"/>
        <v>film &amp; video</v>
      </c>
      <c r="R147" t="str">
        <f t="shared" si="15"/>
        <v>science fiction</v>
      </c>
      <c r="S147" s="11">
        <f t="shared" si="16"/>
        <v>42200.292268518519</v>
      </c>
      <c r="T147" s="11">
        <f t="shared" si="17"/>
        <v>42227.292268518519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f t="shared" si="13"/>
        <v>38.333333333333336</v>
      </c>
      <c r="Q148" t="str">
        <f t="shared" si="14"/>
        <v>film &amp; video</v>
      </c>
      <c r="R148" t="str">
        <f t="shared" si="15"/>
        <v>science fiction</v>
      </c>
      <c r="S148" s="11">
        <f t="shared" si="16"/>
        <v>42692.766180555554</v>
      </c>
      <c r="T148" s="11">
        <f t="shared" si="17"/>
        <v>42752.766180555554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11">
        <f t="shared" si="16"/>
        <v>41969.517824074079</v>
      </c>
      <c r="T149" s="11">
        <f t="shared" si="17"/>
        <v>42012.512499999997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f t="shared" si="13"/>
        <v>20</v>
      </c>
      <c r="Q150" t="str">
        <f t="shared" si="14"/>
        <v>film &amp; video</v>
      </c>
      <c r="R150" t="str">
        <f t="shared" si="15"/>
        <v>science fiction</v>
      </c>
      <c r="S150" s="11">
        <f t="shared" si="16"/>
        <v>42397.031666666662</v>
      </c>
      <c r="T150" s="11">
        <f t="shared" si="17"/>
        <v>42427.031666666662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f t="shared" si="13"/>
        <v>15.333333333333334</v>
      </c>
      <c r="Q151" t="str">
        <f t="shared" si="14"/>
        <v>film &amp; video</v>
      </c>
      <c r="R151" t="str">
        <f t="shared" si="15"/>
        <v>science fiction</v>
      </c>
      <c r="S151" s="11">
        <f t="shared" si="16"/>
        <v>41967.922106481477</v>
      </c>
      <c r="T151" s="11">
        <f t="shared" si="17"/>
        <v>41998.083333333328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f t="shared" si="13"/>
        <v>449.43283582089555</v>
      </c>
      <c r="Q152" t="str">
        <f t="shared" si="14"/>
        <v>film &amp; video</v>
      </c>
      <c r="R152" t="str">
        <f t="shared" si="15"/>
        <v>science fiction</v>
      </c>
      <c r="S152" s="11">
        <f t="shared" si="16"/>
        <v>42089.911828703705</v>
      </c>
      <c r="T152" s="11">
        <f t="shared" si="17"/>
        <v>42149.911828703705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f t="shared" si="13"/>
        <v>28</v>
      </c>
      <c r="Q153" t="str">
        <f t="shared" si="14"/>
        <v>film &amp; video</v>
      </c>
      <c r="R153" t="str">
        <f t="shared" si="15"/>
        <v>science fiction</v>
      </c>
      <c r="S153" s="11">
        <f t="shared" si="16"/>
        <v>42113.300821759258</v>
      </c>
      <c r="T153" s="11">
        <f t="shared" si="17"/>
        <v>42173.300821759258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f t="shared" si="13"/>
        <v>15</v>
      </c>
      <c r="Q154" t="str">
        <f t="shared" si="14"/>
        <v>film &amp; video</v>
      </c>
      <c r="R154" t="str">
        <f t="shared" si="15"/>
        <v>science fiction</v>
      </c>
      <c r="S154" s="11">
        <f t="shared" si="16"/>
        <v>41874.827546296292</v>
      </c>
      <c r="T154" s="11">
        <f t="shared" si="17"/>
        <v>41904.827546296292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f t="shared" si="13"/>
        <v>35.9</v>
      </c>
      <c r="Q155" t="str">
        <f t="shared" si="14"/>
        <v>film &amp; video</v>
      </c>
      <c r="R155" t="str">
        <f t="shared" si="15"/>
        <v>science fiction</v>
      </c>
      <c r="S155" s="11">
        <f t="shared" si="16"/>
        <v>41933.336157407408</v>
      </c>
      <c r="T155" s="11">
        <f t="shared" si="17"/>
        <v>41975.377824074079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f t="shared" si="13"/>
        <v>13.333333333333334</v>
      </c>
      <c r="Q156" t="str">
        <f t="shared" si="14"/>
        <v>film &amp; video</v>
      </c>
      <c r="R156" t="str">
        <f t="shared" si="15"/>
        <v>science fiction</v>
      </c>
      <c r="S156" s="11">
        <f t="shared" si="16"/>
        <v>42115.297395833331</v>
      </c>
      <c r="T156" s="11">
        <f t="shared" si="17"/>
        <v>42158.297395833331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f t="shared" si="13"/>
        <v>20.25</v>
      </c>
      <c r="Q157" t="str">
        <f t="shared" si="14"/>
        <v>film &amp; video</v>
      </c>
      <c r="R157" t="str">
        <f t="shared" si="15"/>
        <v>science fiction</v>
      </c>
      <c r="S157" s="11">
        <f t="shared" si="16"/>
        <v>42168.309432870374</v>
      </c>
      <c r="T157" s="11">
        <f t="shared" si="17"/>
        <v>42208.309432870374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f t="shared" si="13"/>
        <v>119</v>
      </c>
      <c r="Q158" t="str">
        <f t="shared" si="14"/>
        <v>film &amp; video</v>
      </c>
      <c r="R158" t="str">
        <f t="shared" si="15"/>
        <v>science fiction</v>
      </c>
      <c r="S158" s="11">
        <f t="shared" si="16"/>
        <v>41793.874953703707</v>
      </c>
      <c r="T158" s="11">
        <f t="shared" si="17"/>
        <v>41853.874953703707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f t="shared" si="13"/>
        <v>4</v>
      </c>
      <c r="Q159" t="str">
        <f t="shared" si="14"/>
        <v>film &amp; video</v>
      </c>
      <c r="R159" t="str">
        <f t="shared" si="15"/>
        <v>science fiction</v>
      </c>
      <c r="S159" s="11">
        <f t="shared" si="16"/>
        <v>42396.661712962959</v>
      </c>
      <c r="T159" s="11">
        <f t="shared" si="17"/>
        <v>42426.661712962959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11">
        <f t="shared" si="16"/>
        <v>41903.82671296296</v>
      </c>
      <c r="T160" s="11">
        <f t="shared" si="17"/>
        <v>41933.82671296296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f t="shared" si="13"/>
        <v>10</v>
      </c>
      <c r="Q161" t="str">
        <f t="shared" si="14"/>
        <v>film &amp; video</v>
      </c>
      <c r="R161" t="str">
        <f t="shared" si="15"/>
        <v>science fiction</v>
      </c>
      <c r="S161" s="11">
        <f t="shared" si="16"/>
        <v>42514.184548611112</v>
      </c>
      <c r="T161" s="11">
        <f t="shared" si="17"/>
        <v>42554.184548611112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11">
        <f t="shared" si="16"/>
        <v>42171.663090277776</v>
      </c>
      <c r="T162" s="11">
        <f t="shared" si="17"/>
        <v>42231.663090277776</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f t="shared" si="13"/>
        <v>5</v>
      </c>
      <c r="Q163" t="str">
        <f t="shared" si="14"/>
        <v>film &amp; video</v>
      </c>
      <c r="R163" t="str">
        <f t="shared" si="15"/>
        <v>drama</v>
      </c>
      <c r="S163" s="11">
        <f t="shared" si="16"/>
        <v>41792.437442129631</v>
      </c>
      <c r="T163" s="11">
        <f t="shared" si="17"/>
        <v>41822.437442129631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f t="shared" si="13"/>
        <v>43.5</v>
      </c>
      <c r="Q164" t="str">
        <f t="shared" si="14"/>
        <v>film &amp; video</v>
      </c>
      <c r="R164" t="str">
        <f t="shared" si="15"/>
        <v>drama</v>
      </c>
      <c r="S164" s="11">
        <f t="shared" si="16"/>
        <v>41834.876805555556</v>
      </c>
      <c r="T164" s="11">
        <f t="shared" si="17"/>
        <v>41867.737500000003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11">
        <f t="shared" si="16"/>
        <v>42243.711273148147</v>
      </c>
      <c r="T165" s="11">
        <f t="shared" si="17"/>
        <v>42277.75</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f t="shared" si="13"/>
        <v>91.428571428571431</v>
      </c>
      <c r="Q166" t="str">
        <f t="shared" si="14"/>
        <v>film &amp; video</v>
      </c>
      <c r="R166" t="str">
        <f t="shared" si="15"/>
        <v>drama</v>
      </c>
      <c r="S166" s="11">
        <f t="shared" si="16"/>
        <v>41841.512743055559</v>
      </c>
      <c r="T166" s="11">
        <f t="shared" si="17"/>
        <v>41901.512743055559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11">
        <f t="shared" si="16"/>
        <v>42351.408842592587</v>
      </c>
      <c r="T167" s="11">
        <f t="shared" si="17"/>
        <v>42381.408842592587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t="str">
        <f t="shared" si="14"/>
        <v>film &amp; video</v>
      </c>
      <c r="R168" t="str">
        <f t="shared" si="15"/>
        <v>drama</v>
      </c>
      <c r="S168" s="11">
        <f t="shared" si="16"/>
        <v>42720.825949074075</v>
      </c>
      <c r="T168" s="11">
        <f t="shared" si="17"/>
        <v>42750.825949074075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f t="shared" si="13"/>
        <v>5.5</v>
      </c>
      <c r="Q169" t="str">
        <f t="shared" si="14"/>
        <v>film &amp; video</v>
      </c>
      <c r="R169" t="str">
        <f t="shared" si="15"/>
        <v>drama</v>
      </c>
      <c r="S169" s="11">
        <f t="shared" si="16"/>
        <v>42160.677488425921</v>
      </c>
      <c r="T169" s="11">
        <f t="shared" si="17"/>
        <v>42220.677488425921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f t="shared" si="13"/>
        <v>108.33333333333333</v>
      </c>
      <c r="Q170" t="str">
        <f t="shared" si="14"/>
        <v>film &amp; video</v>
      </c>
      <c r="R170" t="str">
        <f t="shared" si="15"/>
        <v>drama</v>
      </c>
      <c r="S170" s="11">
        <f t="shared" si="16"/>
        <v>42052.58530092593</v>
      </c>
      <c r="T170" s="11">
        <f t="shared" si="17"/>
        <v>42082.543634259258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f t="shared" si="13"/>
        <v>56</v>
      </c>
      <c r="Q171" t="str">
        <f t="shared" si="14"/>
        <v>film &amp; video</v>
      </c>
      <c r="R171" t="str">
        <f t="shared" si="15"/>
        <v>drama</v>
      </c>
      <c r="S171" s="11">
        <f t="shared" si="16"/>
        <v>41900.255312499998</v>
      </c>
      <c r="T171" s="11">
        <f t="shared" si="17"/>
        <v>41930.255312499998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f t="shared" si="13"/>
        <v>32.5</v>
      </c>
      <c r="Q172" t="str">
        <f t="shared" si="14"/>
        <v>film &amp; video</v>
      </c>
      <c r="R172" t="str">
        <f t="shared" si="15"/>
        <v>drama</v>
      </c>
      <c r="S172" s="11">
        <f t="shared" si="16"/>
        <v>42216.727812500001</v>
      </c>
      <c r="T172" s="11">
        <f t="shared" si="17"/>
        <v>42245.977777777778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f t="shared" si="13"/>
        <v>1</v>
      </c>
      <c r="Q173" t="str">
        <f t="shared" si="14"/>
        <v>film &amp; video</v>
      </c>
      <c r="R173" t="str">
        <f t="shared" si="15"/>
        <v>drama</v>
      </c>
      <c r="S173" s="11">
        <f t="shared" si="16"/>
        <v>42533.930717592593</v>
      </c>
      <c r="T173" s="11">
        <f t="shared" si="17"/>
        <v>42593.930717592593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11">
        <f t="shared" si="16"/>
        <v>42047.144942129627</v>
      </c>
      <c r="T174" s="11">
        <f t="shared" si="17"/>
        <v>42082.103275462963</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11">
        <f t="shared" si="16"/>
        <v>42033.323009259257</v>
      </c>
      <c r="T175" s="11">
        <f t="shared" si="17"/>
        <v>42063.323009259257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11">
        <f t="shared" si="16"/>
        <v>42072.508981481486</v>
      </c>
      <c r="T176" s="11">
        <f t="shared" si="17"/>
        <v>42132.508981481486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f t="shared" si="13"/>
        <v>49.884615384615387</v>
      </c>
      <c r="Q177" t="str">
        <f t="shared" si="14"/>
        <v>film &amp; video</v>
      </c>
      <c r="R177" t="str">
        <f t="shared" si="15"/>
        <v>drama</v>
      </c>
      <c r="S177" s="11">
        <f t="shared" si="16"/>
        <v>41855.527905092589</v>
      </c>
      <c r="T177" s="11">
        <f t="shared" si="17"/>
        <v>41880.527905092589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11">
        <f t="shared" si="16"/>
        <v>42191.574062500003</v>
      </c>
      <c r="T178" s="11">
        <f t="shared" si="17"/>
        <v>42221.574062500003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25.714285714285715</v>
      </c>
      <c r="Q179" t="str">
        <f t="shared" si="14"/>
        <v>film &amp; video</v>
      </c>
      <c r="R179" t="str">
        <f t="shared" si="15"/>
        <v>drama</v>
      </c>
      <c r="S179" s="11">
        <f t="shared" si="16"/>
        <v>42069.797754629632</v>
      </c>
      <c r="T179" s="11">
        <f t="shared" si="17"/>
        <v>42086.75608796296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11">
        <f t="shared" si="16"/>
        <v>42304.705381944441</v>
      </c>
      <c r="T180" s="11">
        <f t="shared" si="17"/>
        <v>42334.747048611112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t="str">
        <f t="shared" si="14"/>
        <v>film &amp; video</v>
      </c>
      <c r="R181" t="str">
        <f t="shared" si="15"/>
        <v>drama</v>
      </c>
      <c r="S181" s="11">
        <f t="shared" si="16"/>
        <v>42402.830497685187</v>
      </c>
      <c r="T181" s="11">
        <f t="shared" si="17"/>
        <v>42432.830497685187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f t="shared" si="13"/>
        <v>30.846153846153847</v>
      </c>
      <c r="Q182" t="str">
        <f t="shared" si="14"/>
        <v>film &amp; video</v>
      </c>
      <c r="R182" t="str">
        <f t="shared" si="15"/>
        <v>drama</v>
      </c>
      <c r="S182" s="11">
        <f t="shared" si="16"/>
        <v>42067.741238425922</v>
      </c>
      <c r="T182" s="11">
        <f t="shared" si="17"/>
        <v>42107.541666666672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f t="shared" si="13"/>
        <v>180.5</v>
      </c>
      <c r="Q183" t="str">
        <f t="shared" si="14"/>
        <v>film &amp; video</v>
      </c>
      <c r="R183" t="str">
        <f t="shared" si="15"/>
        <v>drama</v>
      </c>
      <c r="S183" s="11">
        <f t="shared" si="16"/>
        <v>42147.491840277777</v>
      </c>
      <c r="T183" s="11">
        <f t="shared" si="17"/>
        <v>42177.491840277777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11">
        <f t="shared" si="16"/>
        <v>42711.761944444443</v>
      </c>
      <c r="T184" s="11">
        <f t="shared" si="17"/>
        <v>42741.761944444443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f t="shared" si="13"/>
        <v>373.5</v>
      </c>
      <c r="Q185" t="str">
        <f t="shared" si="14"/>
        <v>film &amp; video</v>
      </c>
      <c r="R185" t="str">
        <f t="shared" si="15"/>
        <v>drama</v>
      </c>
      <c r="S185" s="11">
        <f t="shared" si="16"/>
        <v>41939.560300925928</v>
      </c>
      <c r="T185" s="11">
        <f t="shared" si="17"/>
        <v>41969.601967592593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f t="shared" si="13"/>
        <v>25.5</v>
      </c>
      <c r="Q186" t="str">
        <f t="shared" si="14"/>
        <v>film &amp; video</v>
      </c>
      <c r="R186" t="str">
        <f t="shared" si="15"/>
        <v>drama</v>
      </c>
      <c r="S186" s="11">
        <f t="shared" si="16"/>
        <v>41825.541226851856</v>
      </c>
      <c r="T186" s="11">
        <f t="shared" si="17"/>
        <v>41882.915972222225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f t="shared" si="13"/>
        <v>220</v>
      </c>
      <c r="Q187" t="str">
        <f t="shared" si="14"/>
        <v>film &amp; video</v>
      </c>
      <c r="R187" t="str">
        <f t="shared" si="15"/>
        <v>drama</v>
      </c>
      <c r="S187" s="11">
        <f t="shared" si="16"/>
        <v>42570.66133101852</v>
      </c>
      <c r="T187" s="11">
        <f t="shared" si="17"/>
        <v>42600.66133101852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11">
        <f t="shared" si="16"/>
        <v>42767.562893518523</v>
      </c>
      <c r="T188" s="11">
        <f t="shared" si="17"/>
        <v>42797.583333333328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t="str">
        <f t="shared" si="14"/>
        <v>film &amp; video</v>
      </c>
      <c r="R189" t="str">
        <f t="shared" si="15"/>
        <v>drama</v>
      </c>
      <c r="S189" s="11">
        <f t="shared" si="16"/>
        <v>42181.984456018516</v>
      </c>
      <c r="T189" s="11">
        <f t="shared" si="17"/>
        <v>42206.040972222225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11">
        <f t="shared" si="16"/>
        <v>41856.93304398148</v>
      </c>
      <c r="T190" s="11">
        <f t="shared" si="17"/>
        <v>41886.93304398148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f t="shared" si="13"/>
        <v>69</v>
      </c>
      <c r="Q191" t="str">
        <f t="shared" si="14"/>
        <v>film &amp; video</v>
      </c>
      <c r="R191" t="str">
        <f t="shared" si="15"/>
        <v>drama</v>
      </c>
      <c r="S191" s="11">
        <f t="shared" si="16"/>
        <v>42556.440706018519</v>
      </c>
      <c r="T191" s="11">
        <f t="shared" si="17"/>
        <v>42616.440706018519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f t="shared" si="13"/>
        <v>50</v>
      </c>
      <c r="Q192" t="str">
        <f t="shared" si="14"/>
        <v>film &amp; video</v>
      </c>
      <c r="R192" t="str">
        <f t="shared" si="15"/>
        <v>drama</v>
      </c>
      <c r="S192" s="11">
        <f t="shared" si="16"/>
        <v>42527.400995370372</v>
      </c>
      <c r="T192" s="11">
        <f t="shared" si="17"/>
        <v>42537.400995370372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83.333333333333329</v>
      </c>
      <c r="Q193" t="str">
        <f t="shared" si="14"/>
        <v>film &amp; video</v>
      </c>
      <c r="R193" t="str">
        <f t="shared" si="15"/>
        <v>drama</v>
      </c>
      <c r="S193" s="11">
        <f t="shared" si="16"/>
        <v>42239.191412037035</v>
      </c>
      <c r="T193" s="11">
        <f t="shared" si="17"/>
        <v>42279.191412037035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f t="shared" si="13"/>
        <v>5.666666666666667</v>
      </c>
      <c r="Q194" t="str">
        <f t="shared" si="14"/>
        <v>film &amp; video</v>
      </c>
      <c r="R194" t="str">
        <f t="shared" si="15"/>
        <v>drama</v>
      </c>
      <c r="S194" s="11">
        <f t="shared" si="16"/>
        <v>41899.542037037041</v>
      </c>
      <c r="T194" s="11">
        <f t="shared" si="17"/>
        <v>41929.542037037041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t="e">
        <f t="shared" ref="P195:P258" si="19">E195/L195</f>
        <v>#DIV/0!</v>
      </c>
      <c r="Q195" t="str">
        <f t="shared" ref="Q195:Q258" si="20">LEFT(N195, SEARCH("/",N195)-1)</f>
        <v>film &amp; video</v>
      </c>
      <c r="R195" t="str">
        <f t="shared" ref="R195:R258" si="21">RIGHT(N195,LEN(N195)-SEARCH("/", N195))</f>
        <v>drama</v>
      </c>
      <c r="S195" s="11">
        <f t="shared" ref="S195:S258" si="22">(J195/86400)+25569+(-6/24)</f>
        <v>41911.684791666667</v>
      </c>
      <c r="T195" s="11">
        <f t="shared" ref="T195:T258" si="23">(I195/86400)+25569+(-6/24)</f>
        <v>41971.726458333331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f t="shared" si="19"/>
        <v>1</v>
      </c>
      <c r="Q196" t="str">
        <f t="shared" si="20"/>
        <v>film &amp; video</v>
      </c>
      <c r="R196" t="str">
        <f t="shared" si="21"/>
        <v>drama</v>
      </c>
      <c r="S196" s="11">
        <f t="shared" si="22"/>
        <v>42375.746886574074</v>
      </c>
      <c r="T196" s="11">
        <f t="shared" si="23"/>
        <v>42435.746886574074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11">
        <f t="shared" si="22"/>
        <v>42135.42050925926</v>
      </c>
      <c r="T197" s="11">
        <f t="shared" si="23"/>
        <v>42195.42050925926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f t="shared" si="19"/>
        <v>77.10526315789474</v>
      </c>
      <c r="Q198" t="str">
        <f t="shared" si="20"/>
        <v>film &amp; video</v>
      </c>
      <c r="R198" t="str">
        <f t="shared" si="21"/>
        <v>drama</v>
      </c>
      <c r="S198" s="11">
        <f t="shared" si="22"/>
        <v>42259.292800925927</v>
      </c>
      <c r="T198" s="11">
        <f t="shared" si="23"/>
        <v>42287.625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f t="shared" si="19"/>
        <v>32.75</v>
      </c>
      <c r="Q199" t="str">
        <f t="shared" si="20"/>
        <v>film &amp; video</v>
      </c>
      <c r="R199" t="str">
        <f t="shared" si="21"/>
        <v>drama</v>
      </c>
      <c r="S199" s="11">
        <f t="shared" si="22"/>
        <v>42741.598379629635</v>
      </c>
      <c r="T199" s="11">
        <f t="shared" si="23"/>
        <v>42783.625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f t="shared" si="19"/>
        <v>46.5</v>
      </c>
      <c r="Q200" t="str">
        <f t="shared" si="20"/>
        <v>film &amp; video</v>
      </c>
      <c r="R200" t="str">
        <f t="shared" si="21"/>
        <v>drama</v>
      </c>
      <c r="S200" s="11">
        <f t="shared" si="22"/>
        <v>41887.133356481485</v>
      </c>
      <c r="T200" s="11">
        <f t="shared" si="23"/>
        <v>41917.133356481485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11">
        <f t="shared" si="22"/>
        <v>42583.873865740738</v>
      </c>
      <c r="T201" s="11">
        <f t="shared" si="23"/>
        <v>42613.873865740738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f t="shared" si="19"/>
        <v>87.308333333333337</v>
      </c>
      <c r="Q202" t="str">
        <f t="shared" si="20"/>
        <v>film &amp; video</v>
      </c>
      <c r="R202" t="str">
        <f t="shared" si="21"/>
        <v>drama</v>
      </c>
      <c r="S202" s="11">
        <f t="shared" si="22"/>
        <v>41866.833368055552</v>
      </c>
      <c r="T202" s="11">
        <f t="shared" si="23"/>
        <v>41896.833368055552</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f t="shared" si="19"/>
        <v>54.285714285714285</v>
      </c>
      <c r="Q203" t="str">
        <f t="shared" si="20"/>
        <v>film &amp; video</v>
      </c>
      <c r="R203" t="str">
        <f t="shared" si="21"/>
        <v>drama</v>
      </c>
      <c r="S203" s="11">
        <f t="shared" si="22"/>
        <v>42023.568622685183</v>
      </c>
      <c r="T203" s="11">
        <f t="shared" si="23"/>
        <v>42043.568622685183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11">
        <f t="shared" si="22"/>
        <v>42255.677824074075</v>
      </c>
      <c r="T204" s="11">
        <f t="shared" si="23"/>
        <v>42285.624305555553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f t="shared" si="19"/>
        <v>93.25</v>
      </c>
      <c r="Q205" t="str">
        <f t="shared" si="20"/>
        <v>film &amp; video</v>
      </c>
      <c r="R205" t="str">
        <f t="shared" si="21"/>
        <v>drama</v>
      </c>
      <c r="S205" s="11">
        <f t="shared" si="22"/>
        <v>41973.597962962958</v>
      </c>
      <c r="T205" s="11">
        <f t="shared" si="23"/>
        <v>42033.597962962958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f t="shared" si="19"/>
        <v>117.68368136117556</v>
      </c>
      <c r="Q206" t="str">
        <f t="shared" si="20"/>
        <v>film &amp; video</v>
      </c>
      <c r="R206" t="str">
        <f t="shared" si="21"/>
        <v>drama</v>
      </c>
      <c r="S206" s="11">
        <f t="shared" si="22"/>
        <v>42556.333368055552</v>
      </c>
      <c r="T206" s="11">
        <f t="shared" si="23"/>
        <v>42586.333368055552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f t="shared" si="19"/>
        <v>76.470588235294116</v>
      </c>
      <c r="Q207" t="str">
        <f t="shared" si="20"/>
        <v>film &amp; video</v>
      </c>
      <c r="R207" t="str">
        <f t="shared" si="21"/>
        <v>drama</v>
      </c>
      <c r="S207" s="11">
        <f t="shared" si="22"/>
        <v>42248.382199074069</v>
      </c>
      <c r="T207" s="11">
        <f t="shared" si="23"/>
        <v>42283.382199074069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11">
        <f t="shared" si="22"/>
        <v>42566.754432870366</v>
      </c>
      <c r="T208" s="11">
        <f t="shared" si="23"/>
        <v>42587.754432870366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f t="shared" si="19"/>
        <v>163.84615384615384</v>
      </c>
      <c r="Q209" t="str">
        <f t="shared" si="20"/>
        <v>film &amp; video</v>
      </c>
      <c r="R209" t="str">
        <f t="shared" si="21"/>
        <v>drama</v>
      </c>
      <c r="S209" s="11">
        <f t="shared" si="22"/>
        <v>41977.947199074071</v>
      </c>
      <c r="T209" s="11">
        <f t="shared" si="23"/>
        <v>42007.947199074071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11">
        <f t="shared" si="22"/>
        <v>41959.119988425926</v>
      </c>
      <c r="T210" s="11">
        <f t="shared" si="23"/>
        <v>41989.119988425926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11">
        <f t="shared" si="22"/>
        <v>42165.672858796301</v>
      </c>
      <c r="T211" s="11">
        <f t="shared" si="23"/>
        <v>42195.672858796301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f t="shared" si="19"/>
        <v>91.818181818181813</v>
      </c>
      <c r="Q212" t="str">
        <f t="shared" si="20"/>
        <v>film &amp; video</v>
      </c>
      <c r="R212" t="str">
        <f t="shared" si="21"/>
        <v>drama</v>
      </c>
      <c r="S212" s="11">
        <f t="shared" si="22"/>
        <v>42248.814722222218</v>
      </c>
      <c r="T212" s="11">
        <f t="shared" si="23"/>
        <v>42277.958333333328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f t="shared" si="19"/>
        <v>185.83333333333334</v>
      </c>
      <c r="Q213" t="str">
        <f t="shared" si="20"/>
        <v>film &amp; video</v>
      </c>
      <c r="R213" t="str">
        <f t="shared" si="21"/>
        <v>drama</v>
      </c>
      <c r="S213" s="11">
        <f t="shared" si="22"/>
        <v>42235.909918981481</v>
      </c>
      <c r="T213" s="11">
        <f t="shared" si="23"/>
        <v>42265.909918981481</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f t="shared" si="19"/>
        <v>1</v>
      </c>
      <c r="Q214" t="str">
        <f t="shared" si="20"/>
        <v>film &amp; video</v>
      </c>
      <c r="R214" t="str">
        <f t="shared" si="21"/>
        <v>drama</v>
      </c>
      <c r="S214" s="11">
        <f t="shared" si="22"/>
        <v>42416.631018518514</v>
      </c>
      <c r="T214" s="11">
        <f t="shared" si="23"/>
        <v>42476.589351851857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f t="shared" si="19"/>
        <v>20</v>
      </c>
      <c r="Q215" t="str">
        <f t="shared" si="20"/>
        <v>film &amp; video</v>
      </c>
      <c r="R215" t="str">
        <f t="shared" si="21"/>
        <v>drama</v>
      </c>
      <c r="S215" s="11">
        <f t="shared" si="22"/>
        <v>42202.344293981485</v>
      </c>
      <c r="T215" s="11">
        <f t="shared" si="23"/>
        <v>42232.337974537033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f t="shared" si="19"/>
        <v>1</v>
      </c>
      <c r="Q216" t="str">
        <f t="shared" si="20"/>
        <v>film &amp; video</v>
      </c>
      <c r="R216" t="str">
        <f t="shared" si="21"/>
        <v>drama</v>
      </c>
      <c r="S216" s="11">
        <f t="shared" si="22"/>
        <v>42009.39061342593</v>
      </c>
      <c r="T216" s="11">
        <f t="shared" si="23"/>
        <v>42069.39061342593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f t="shared" si="19"/>
        <v>10</v>
      </c>
      <c r="Q217" t="str">
        <f t="shared" si="20"/>
        <v>film &amp; video</v>
      </c>
      <c r="R217" t="str">
        <f t="shared" si="21"/>
        <v>drama</v>
      </c>
      <c r="S217" s="11">
        <f t="shared" si="22"/>
        <v>42374.980115740742</v>
      </c>
      <c r="T217" s="11">
        <f t="shared" si="23"/>
        <v>42417.749305555553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f t="shared" si="19"/>
        <v>331.53833333333336</v>
      </c>
      <c r="Q218" t="str">
        <f t="shared" si="20"/>
        <v>film &amp; video</v>
      </c>
      <c r="R218" t="str">
        <f t="shared" si="21"/>
        <v>drama</v>
      </c>
      <c r="S218" s="11">
        <f t="shared" si="22"/>
        <v>42066.708761574075</v>
      </c>
      <c r="T218" s="11">
        <f t="shared" si="23"/>
        <v>42116.667094907403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f t="shared" si="19"/>
        <v>314.28947368421052</v>
      </c>
      <c r="Q219" t="str">
        <f t="shared" si="20"/>
        <v>film &amp; video</v>
      </c>
      <c r="R219" t="str">
        <f t="shared" si="21"/>
        <v>drama</v>
      </c>
      <c r="S219" s="11">
        <f t="shared" si="22"/>
        <v>41970.39061342593</v>
      </c>
      <c r="T219" s="11">
        <f t="shared" si="23"/>
        <v>42001.39061342593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t="str">
        <f t="shared" si="20"/>
        <v>film &amp; video</v>
      </c>
      <c r="R220" t="str">
        <f t="shared" si="21"/>
        <v>drama</v>
      </c>
      <c r="S220" s="11">
        <f t="shared" si="22"/>
        <v>42079.378344907411</v>
      </c>
      <c r="T220" s="11">
        <f t="shared" si="23"/>
        <v>42139.378344907411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f t="shared" si="19"/>
        <v>115.98684210526316</v>
      </c>
      <c r="Q221" t="str">
        <f t="shared" si="20"/>
        <v>film &amp; video</v>
      </c>
      <c r="R221" t="str">
        <f t="shared" si="21"/>
        <v>drama</v>
      </c>
      <c r="S221" s="11">
        <f t="shared" si="22"/>
        <v>42429.076678240745</v>
      </c>
      <c r="T221" s="11">
        <f t="shared" si="23"/>
        <v>42461.040972222225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f t="shared" si="19"/>
        <v>120</v>
      </c>
      <c r="Q222" t="str">
        <f t="shared" si="20"/>
        <v>film &amp; video</v>
      </c>
      <c r="R222" t="str">
        <f t="shared" si="21"/>
        <v>drama</v>
      </c>
      <c r="S222" s="11">
        <f t="shared" si="22"/>
        <v>42195.393865740742</v>
      </c>
      <c r="T222" s="11">
        <f t="shared" si="23"/>
        <v>42236.587500000001</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11">
        <f t="shared" si="22"/>
        <v>42031.587546296301</v>
      </c>
      <c r="T223" s="11">
        <f t="shared" si="23"/>
        <v>42091.54587962963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t="str">
        <f t="shared" si="20"/>
        <v>film &amp; video</v>
      </c>
      <c r="R224" t="str">
        <f t="shared" si="21"/>
        <v>drama</v>
      </c>
      <c r="S224" s="11">
        <f t="shared" si="22"/>
        <v>42031.519884259258</v>
      </c>
      <c r="T224" s="11">
        <f t="shared" si="23"/>
        <v>42089.860416666663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11">
        <f t="shared" si="22"/>
        <v>42481.798032407409</v>
      </c>
      <c r="T225" s="11">
        <f t="shared" si="23"/>
        <v>42511.795138888891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11">
        <f t="shared" si="22"/>
        <v>42134.985254629632</v>
      </c>
      <c r="T226" s="11">
        <f t="shared" si="23"/>
        <v>42194.985254629632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11">
        <f t="shared" si="22"/>
        <v>42438.711273148147</v>
      </c>
      <c r="T227" s="11">
        <f t="shared" si="23"/>
        <v>42468.669606481482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f t="shared" si="19"/>
        <v>125</v>
      </c>
      <c r="Q228" t="str">
        <f t="shared" si="20"/>
        <v>film &amp; video</v>
      </c>
      <c r="R228" t="str">
        <f t="shared" si="21"/>
        <v>drama</v>
      </c>
      <c r="S228" s="11">
        <f t="shared" si="22"/>
        <v>42106.416018518517</v>
      </c>
      <c r="T228" s="11">
        <f t="shared" si="23"/>
        <v>42155.145138888889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11">
        <f t="shared" si="22"/>
        <v>42164.643993055557</v>
      </c>
      <c r="T229" s="11">
        <f t="shared" si="23"/>
        <v>42194.643993055557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11">
        <f t="shared" si="22"/>
        <v>42096.436400462961</v>
      </c>
      <c r="T230" s="11">
        <f t="shared" si="23"/>
        <v>42156.436400462961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11">
        <f t="shared" si="22"/>
        <v>42383.683993055558</v>
      </c>
      <c r="T231" s="11">
        <f t="shared" si="23"/>
        <v>42413.683993055558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f t="shared" si="19"/>
        <v>30</v>
      </c>
      <c r="Q232" t="str">
        <f t="shared" si="20"/>
        <v>film &amp; video</v>
      </c>
      <c r="R232" t="str">
        <f t="shared" si="21"/>
        <v>drama</v>
      </c>
      <c r="S232" s="11">
        <f t="shared" si="22"/>
        <v>42129.52721064815</v>
      </c>
      <c r="T232" s="11">
        <f t="shared" si="23"/>
        <v>42159.52721064815</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11">
        <f t="shared" si="22"/>
        <v>42341.708923611106</v>
      </c>
      <c r="T233" s="11">
        <f t="shared" si="23"/>
        <v>42371.708923611106</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f t="shared" si="19"/>
        <v>15.714285714285714</v>
      </c>
      <c r="Q234" t="str">
        <f t="shared" si="20"/>
        <v>film &amp; video</v>
      </c>
      <c r="R234" t="str">
        <f t="shared" si="21"/>
        <v>drama</v>
      </c>
      <c r="S234" s="11">
        <f t="shared" si="22"/>
        <v>42032.57576388889</v>
      </c>
      <c r="T234" s="11">
        <f t="shared" si="23"/>
        <v>42062.57576388889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11">
        <f t="shared" si="22"/>
        <v>42612.661712962959</v>
      </c>
      <c r="T235" s="11">
        <f t="shared" si="23"/>
        <v>42642.661712962959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f t="shared" si="19"/>
        <v>80.2</v>
      </c>
      <c r="Q236" t="str">
        <f t="shared" si="20"/>
        <v>film &amp; video</v>
      </c>
      <c r="R236" t="str">
        <f t="shared" si="21"/>
        <v>drama</v>
      </c>
      <c r="S236" s="11">
        <f t="shared" si="22"/>
        <v>42135.785405092596</v>
      </c>
      <c r="T236" s="11">
        <f t="shared" si="23"/>
        <v>42175.785405092596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11">
        <f t="shared" si="22"/>
        <v>42164.658530092594</v>
      </c>
      <c r="T237" s="11">
        <f t="shared" si="23"/>
        <v>42194.658530092594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11">
        <f t="shared" si="22"/>
        <v>42320.834479166668</v>
      </c>
      <c r="T238" s="11">
        <f t="shared" si="23"/>
        <v>42373.75</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f t="shared" si="19"/>
        <v>50</v>
      </c>
      <c r="Q239" t="str">
        <f t="shared" si="20"/>
        <v>film &amp; video</v>
      </c>
      <c r="R239" t="str">
        <f t="shared" si="21"/>
        <v>drama</v>
      </c>
      <c r="S239" s="11">
        <f t="shared" si="22"/>
        <v>42377.327187499999</v>
      </c>
      <c r="T239" s="11">
        <f t="shared" si="23"/>
        <v>42437.327187499999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11">
        <f t="shared" si="22"/>
        <v>42713.712500000001</v>
      </c>
      <c r="T240" s="11">
        <f t="shared" si="23"/>
        <v>42734.125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t="str">
        <f t="shared" si="20"/>
        <v>film &amp; video</v>
      </c>
      <c r="R241" t="str">
        <f t="shared" si="21"/>
        <v>drama</v>
      </c>
      <c r="S241" s="11">
        <f t="shared" si="22"/>
        <v>42296.860300925924</v>
      </c>
      <c r="T241" s="11">
        <f t="shared" si="23"/>
        <v>42316.25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11">
        <f t="shared" si="22"/>
        <v>41354.458460648151</v>
      </c>
      <c r="T242" s="11">
        <f t="shared" si="23"/>
        <v>41399.458460648151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11">
        <f t="shared" si="22"/>
        <v>41949.447962962964</v>
      </c>
      <c r="T243" s="11">
        <f t="shared" si="23"/>
        <v>41994.447962962964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f t="shared" si="19"/>
        <v>73.019801980198025</v>
      </c>
      <c r="Q244" t="str">
        <f t="shared" si="20"/>
        <v>film &amp; video</v>
      </c>
      <c r="R244" t="str">
        <f t="shared" si="21"/>
        <v>documentary</v>
      </c>
      <c r="S244" s="11">
        <f t="shared" si="22"/>
        <v>40862.242939814816</v>
      </c>
      <c r="T244" s="11">
        <f t="shared" si="23"/>
        <v>40897.242939814816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f t="shared" si="19"/>
        <v>78.195121951219505</v>
      </c>
      <c r="Q245" t="str">
        <f t="shared" si="20"/>
        <v>film &amp; video</v>
      </c>
      <c r="R245" t="str">
        <f t="shared" si="21"/>
        <v>documentary</v>
      </c>
      <c r="S245" s="11">
        <f t="shared" si="22"/>
        <v>41661.797500000001</v>
      </c>
      <c r="T245" s="11">
        <f t="shared" si="23"/>
        <v>41691.797500000001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11">
        <f t="shared" si="22"/>
        <v>40213.073599537034</v>
      </c>
      <c r="T246" s="11">
        <f t="shared" si="23"/>
        <v>40253.045833333337</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f t="shared" si="19"/>
        <v>54.020833333333336</v>
      </c>
      <c r="Q247" t="str">
        <f t="shared" si="20"/>
        <v>film &amp; video</v>
      </c>
      <c r="R247" t="str">
        <f t="shared" si="21"/>
        <v>documentary</v>
      </c>
      <c r="S247" s="11">
        <f t="shared" si="22"/>
        <v>41106.803067129629</v>
      </c>
      <c r="T247" s="11">
        <f t="shared" si="23"/>
        <v>41136.803067129629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f t="shared" si="19"/>
        <v>68.488789237668158</v>
      </c>
      <c r="Q248" t="str">
        <f t="shared" si="20"/>
        <v>film &amp; video</v>
      </c>
      <c r="R248" t="str">
        <f t="shared" si="21"/>
        <v>documentary</v>
      </c>
      <c r="S248" s="11">
        <f t="shared" si="22"/>
        <v>40480.113483796296</v>
      </c>
      <c r="T248" s="11">
        <f t="shared" si="23"/>
        <v>40530.155150462961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11">
        <f t="shared" si="22"/>
        <v>40430.354328703703</v>
      </c>
      <c r="T249" s="11">
        <f t="shared" si="23"/>
        <v>40466.902083333334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11">
        <f t="shared" si="22"/>
        <v>40870.524409722224</v>
      </c>
      <c r="T250" s="11">
        <f t="shared" si="23"/>
        <v>40915.524409722224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11">
        <f t="shared" si="22"/>
        <v>40332.673842592594</v>
      </c>
      <c r="T251" s="11">
        <f t="shared" si="23"/>
        <v>40412.486111111109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11">
        <f t="shared" si="22"/>
        <v>41401.315868055557</v>
      </c>
      <c r="T252" s="11">
        <f t="shared" si="23"/>
        <v>41431.315868055557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11">
        <f t="shared" si="22"/>
        <v>41013.537569444445</v>
      </c>
      <c r="T253" s="11">
        <f t="shared" si="23"/>
        <v>41045.541666666664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f t="shared" si="19"/>
        <v>85.444444444444443</v>
      </c>
      <c r="Q254" t="str">
        <f t="shared" si="20"/>
        <v>film &amp; video</v>
      </c>
      <c r="R254" t="str">
        <f t="shared" si="21"/>
        <v>documentary</v>
      </c>
      <c r="S254" s="11">
        <f t="shared" si="22"/>
        <v>40266.41270833333</v>
      </c>
      <c r="T254" s="11">
        <f t="shared" si="23"/>
        <v>40329.915972222225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f t="shared" si="19"/>
        <v>215.85714285714286</v>
      </c>
      <c r="Q255" t="str">
        <f t="shared" si="20"/>
        <v>film &amp; video</v>
      </c>
      <c r="R255" t="str">
        <f t="shared" si="21"/>
        <v>documentary</v>
      </c>
      <c r="S255" s="11">
        <f t="shared" si="22"/>
        <v>40924.400868055556</v>
      </c>
      <c r="T255" s="11">
        <f t="shared" si="23"/>
        <v>40954.400868055556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f t="shared" si="19"/>
        <v>89.38643312101911</v>
      </c>
      <c r="Q256" t="str">
        <f t="shared" si="20"/>
        <v>film &amp; video</v>
      </c>
      <c r="R256" t="str">
        <f t="shared" si="21"/>
        <v>documentary</v>
      </c>
      <c r="S256" s="11">
        <f t="shared" si="22"/>
        <v>42263.702662037038</v>
      </c>
      <c r="T256" s="11">
        <f t="shared" si="23"/>
        <v>42293.833333333328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11">
        <f t="shared" si="22"/>
        <v>40588.276412037041</v>
      </c>
      <c r="T257" s="11">
        <f t="shared" si="23"/>
        <v>40618.23474537037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11">
        <f t="shared" si="22"/>
        <v>41319.519293981481</v>
      </c>
      <c r="T258" s="11">
        <f t="shared" si="23"/>
        <v>41349.519293981481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f t="shared" ref="P259:P322" si="25">E259/L259</f>
        <v>66.70405357142856</v>
      </c>
      <c r="Q259" t="str">
        <f t="shared" ref="Q259:Q322" si="26">LEFT(N259, SEARCH("/",N259)-1)</f>
        <v>film &amp; video</v>
      </c>
      <c r="R259" t="str">
        <f t="shared" ref="R259:R322" si="27">RIGHT(N259,LEN(N259)-SEARCH("/", N259))</f>
        <v>documentary</v>
      </c>
      <c r="S259" s="11">
        <f t="shared" ref="S259:S322" si="28">(J259/86400)+25569+(-6/24)</f>
        <v>42479.376875000002</v>
      </c>
      <c r="T259" s="11">
        <f t="shared" ref="T259:T322" si="29">(I259/86400)+25569+(-6/24)</f>
        <v>42509.376875000002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11">
        <f t="shared" si="28"/>
        <v>40681.801689814813</v>
      </c>
      <c r="T260" s="11">
        <f t="shared" si="29"/>
        <v>40711.801689814813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f t="shared" si="25"/>
        <v>105.04609341825902</v>
      </c>
      <c r="Q261" t="str">
        <f t="shared" si="26"/>
        <v>film &amp; video</v>
      </c>
      <c r="R261" t="str">
        <f t="shared" si="27"/>
        <v>documentary</v>
      </c>
      <c r="S261" s="11">
        <f t="shared" si="28"/>
        <v>42072.488067129627</v>
      </c>
      <c r="T261" s="11">
        <f t="shared" si="29"/>
        <v>42102.488067129627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f t="shared" si="25"/>
        <v>120.90909090909091</v>
      </c>
      <c r="Q262" t="str">
        <f t="shared" si="26"/>
        <v>film &amp; video</v>
      </c>
      <c r="R262" t="str">
        <f t="shared" si="27"/>
        <v>documentary</v>
      </c>
      <c r="S262" s="11">
        <f t="shared" si="28"/>
        <v>40330.505543981482</v>
      </c>
      <c r="T262" s="11">
        <f t="shared" si="29"/>
        <v>40376.165972222225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f t="shared" si="25"/>
        <v>97.63636363636364</v>
      </c>
      <c r="Q263" t="str">
        <f t="shared" si="26"/>
        <v>film &amp; video</v>
      </c>
      <c r="R263" t="str">
        <f t="shared" si="27"/>
        <v>documentary</v>
      </c>
      <c r="S263" s="11">
        <f t="shared" si="28"/>
        <v>41017.635462962964</v>
      </c>
      <c r="T263" s="11">
        <f t="shared" si="29"/>
        <v>41067.371527777781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41.379310344827587</v>
      </c>
      <c r="Q264" t="str">
        <f t="shared" si="26"/>
        <v>film &amp; video</v>
      </c>
      <c r="R264" t="str">
        <f t="shared" si="27"/>
        <v>documentary</v>
      </c>
      <c r="S264" s="11">
        <f t="shared" si="28"/>
        <v>40554.99800925926</v>
      </c>
      <c r="T264" s="11">
        <f t="shared" si="29"/>
        <v>40599.99800925926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f t="shared" si="25"/>
        <v>30.654485981308412</v>
      </c>
      <c r="Q265" t="str">
        <f t="shared" si="26"/>
        <v>film &amp; video</v>
      </c>
      <c r="R265" t="str">
        <f t="shared" si="27"/>
        <v>documentary</v>
      </c>
      <c r="S265" s="11">
        <f t="shared" si="28"/>
        <v>41149.704791666663</v>
      </c>
      <c r="T265" s="11">
        <f t="shared" si="29"/>
        <v>41179.704791666663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11">
        <f t="shared" si="28"/>
        <v>41010.370312500003</v>
      </c>
      <c r="T266" s="11">
        <f t="shared" si="29"/>
        <v>41040.370312500003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11">
        <f t="shared" si="28"/>
        <v>40266.995717592596</v>
      </c>
      <c r="T267" s="11">
        <f t="shared" si="29"/>
        <v>40308.594444444447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f t="shared" si="25"/>
        <v>40.416666666666664</v>
      </c>
      <c r="Q268" t="str">
        <f t="shared" si="26"/>
        <v>film &amp; video</v>
      </c>
      <c r="R268" t="str">
        <f t="shared" si="27"/>
        <v>documentary</v>
      </c>
      <c r="S268" s="11">
        <f t="shared" si="28"/>
        <v>40204.924849537041</v>
      </c>
      <c r="T268" s="11">
        <f t="shared" si="29"/>
        <v>40290.910416666666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f t="shared" si="25"/>
        <v>78.578424242424248</v>
      </c>
      <c r="Q269" t="str">
        <f t="shared" si="26"/>
        <v>film &amp; video</v>
      </c>
      <c r="R269" t="str">
        <f t="shared" si="27"/>
        <v>documentary</v>
      </c>
      <c r="S269" s="11">
        <f t="shared" si="28"/>
        <v>41785.202534722222</v>
      </c>
      <c r="T269" s="11">
        <f t="shared" si="29"/>
        <v>41815.202534722222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f t="shared" si="25"/>
        <v>50.18018018018018</v>
      </c>
      <c r="Q270" t="str">
        <f t="shared" si="26"/>
        <v>film &amp; video</v>
      </c>
      <c r="R270" t="str">
        <f t="shared" si="27"/>
        <v>documentary</v>
      </c>
      <c r="S270" s="11">
        <f t="shared" si="28"/>
        <v>40808.90252314815</v>
      </c>
      <c r="T270" s="11">
        <f t="shared" si="29"/>
        <v>40853.944189814814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f t="shared" si="25"/>
        <v>92.251735588972423</v>
      </c>
      <c r="Q271" t="str">
        <f t="shared" si="26"/>
        <v>film &amp; video</v>
      </c>
      <c r="R271" t="str">
        <f t="shared" si="27"/>
        <v>documentary</v>
      </c>
      <c r="S271" s="11">
        <f t="shared" si="28"/>
        <v>42757.947013888886</v>
      </c>
      <c r="T271" s="11">
        <f t="shared" si="29"/>
        <v>42787.947013888886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f t="shared" si="25"/>
        <v>57.540983606557376</v>
      </c>
      <c r="Q272" t="str">
        <f t="shared" si="26"/>
        <v>film &amp; video</v>
      </c>
      <c r="R272" t="str">
        <f t="shared" si="27"/>
        <v>documentary</v>
      </c>
      <c r="S272" s="11">
        <f t="shared" si="28"/>
        <v>40637.61655092593</v>
      </c>
      <c r="T272" s="11">
        <f t="shared" si="29"/>
        <v>40687.916666666664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f t="shared" si="25"/>
        <v>109.42160278745645</v>
      </c>
      <c r="Q273" t="str">
        <f t="shared" si="26"/>
        <v>film &amp; video</v>
      </c>
      <c r="R273" t="str">
        <f t="shared" si="27"/>
        <v>documentary</v>
      </c>
      <c r="S273" s="11">
        <f t="shared" si="28"/>
        <v>41611.850243055553</v>
      </c>
      <c r="T273" s="11">
        <f t="shared" si="29"/>
        <v>41641.083333333336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f t="shared" si="25"/>
        <v>81.892461538461546</v>
      </c>
      <c r="Q274" t="str">
        <f t="shared" si="26"/>
        <v>film &amp; video</v>
      </c>
      <c r="R274" t="str">
        <f t="shared" si="27"/>
        <v>documentary</v>
      </c>
      <c r="S274" s="11">
        <f t="shared" si="28"/>
        <v>40235.650358796294</v>
      </c>
      <c r="T274" s="11">
        <f t="shared" si="29"/>
        <v>40296.53402777778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11">
        <f t="shared" si="28"/>
        <v>40697.248449074075</v>
      </c>
      <c r="T275" s="11">
        <f t="shared" si="29"/>
        <v>40727.248449074075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11">
        <f t="shared" si="28"/>
        <v>40969.662372685183</v>
      </c>
      <c r="T276" s="11">
        <f t="shared" si="29"/>
        <v>41004.040972222225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11">
        <f t="shared" si="28"/>
        <v>41192.782013888893</v>
      </c>
      <c r="T277" s="11">
        <f t="shared" si="29"/>
        <v>41222.823680555557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11">
        <f t="shared" si="28"/>
        <v>40966.831875000003</v>
      </c>
      <c r="T278" s="11">
        <f t="shared" si="29"/>
        <v>41026.790208333332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f t="shared" si="25"/>
        <v>75.444794952681391</v>
      </c>
      <c r="Q279" t="str">
        <f t="shared" si="26"/>
        <v>film &amp; video</v>
      </c>
      <c r="R279" t="str">
        <f t="shared" si="27"/>
        <v>documentary</v>
      </c>
      <c r="S279" s="11">
        <f t="shared" si="28"/>
        <v>42117.641423611116</v>
      </c>
      <c r="T279" s="11">
        <f t="shared" si="29"/>
        <v>42147.641423611116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11">
        <f t="shared" si="28"/>
        <v>41163.790960648148</v>
      </c>
      <c r="T280" s="11">
        <f t="shared" si="29"/>
        <v>41193.790960648148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f t="shared" si="25"/>
        <v>87.685606557377056</v>
      </c>
      <c r="Q281" t="str">
        <f t="shared" si="26"/>
        <v>film &amp; video</v>
      </c>
      <c r="R281" t="str">
        <f t="shared" si="27"/>
        <v>documentary</v>
      </c>
      <c r="S281" s="11">
        <f t="shared" si="28"/>
        <v>42758.994166666671</v>
      </c>
      <c r="T281" s="11">
        <f t="shared" si="29"/>
        <v>42792.834027777775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f t="shared" si="25"/>
        <v>54.748948106591868</v>
      </c>
      <c r="Q282" t="str">
        <f t="shared" si="26"/>
        <v>film &amp; video</v>
      </c>
      <c r="R282" t="str">
        <f t="shared" si="27"/>
        <v>documentary</v>
      </c>
      <c r="S282" s="11">
        <f t="shared" si="28"/>
        <v>41744.340682870374</v>
      </c>
      <c r="T282" s="11">
        <f t="shared" si="29"/>
        <v>41789.340682870374</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11">
        <f t="shared" si="28"/>
        <v>39949.913344907407</v>
      </c>
      <c r="T283" s="11">
        <f t="shared" si="29"/>
        <v>40035.55972222222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11">
        <f t="shared" si="28"/>
        <v>40194.670046296298</v>
      </c>
      <c r="T284" s="11">
        <f t="shared" si="29"/>
        <v>40231.666666666664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f t="shared" si="25"/>
        <v>101.8269801980198</v>
      </c>
      <c r="Q285" t="str">
        <f t="shared" si="26"/>
        <v>film &amp; video</v>
      </c>
      <c r="R285" t="str">
        <f t="shared" si="27"/>
        <v>documentary</v>
      </c>
      <c r="S285" s="11">
        <f t="shared" si="28"/>
        <v>40675.46</v>
      </c>
      <c r="T285" s="11">
        <f t="shared" si="29"/>
        <v>40694.957638888889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11">
        <f t="shared" si="28"/>
        <v>40904.488194444442</v>
      </c>
      <c r="T286" s="11">
        <f t="shared" si="29"/>
        <v>40929.488194444442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11">
        <f t="shared" si="28"/>
        <v>41506.506111111114</v>
      </c>
      <c r="T287" s="11">
        <f t="shared" si="29"/>
        <v>41536.506111111114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11">
        <f t="shared" si="28"/>
        <v>41313.566250000003</v>
      </c>
      <c r="T288" s="11">
        <f t="shared" si="29"/>
        <v>41358.524583333332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f t="shared" si="25"/>
        <v>91.189655172413794</v>
      </c>
      <c r="Q289" t="str">
        <f t="shared" si="26"/>
        <v>film &amp; video</v>
      </c>
      <c r="R289" t="str">
        <f t="shared" si="27"/>
        <v>documentary</v>
      </c>
      <c r="S289" s="11">
        <f t="shared" si="28"/>
        <v>41184.027986111112</v>
      </c>
      <c r="T289" s="11">
        <f t="shared" si="29"/>
        <v>41214.916666666664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11">
        <f t="shared" si="28"/>
        <v>41050.918900462959</v>
      </c>
      <c r="T290" s="11">
        <f t="shared" si="29"/>
        <v>41085.918900462959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f t="shared" si="25"/>
        <v>67.771551724137936</v>
      </c>
      <c r="Q291" t="str">
        <f t="shared" si="26"/>
        <v>film &amp; video</v>
      </c>
      <c r="R291" t="str">
        <f t="shared" si="27"/>
        <v>documentary</v>
      </c>
      <c r="S291" s="11">
        <f t="shared" si="28"/>
        <v>41550.206412037034</v>
      </c>
      <c r="T291" s="11">
        <f t="shared" si="29"/>
        <v>41580.206412037034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11">
        <f t="shared" si="28"/>
        <v>40526.11917824074</v>
      </c>
      <c r="T292" s="11">
        <f t="shared" si="29"/>
        <v>40576.082638888889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f t="shared" si="25"/>
        <v>46.8828125</v>
      </c>
      <c r="Q293" t="str">
        <f t="shared" si="26"/>
        <v>film &amp; video</v>
      </c>
      <c r="R293" t="str">
        <f t="shared" si="27"/>
        <v>documentary</v>
      </c>
      <c r="S293" s="11">
        <f t="shared" si="28"/>
        <v>41376.519050925926</v>
      </c>
      <c r="T293" s="11">
        <f t="shared" si="29"/>
        <v>41394.750694444447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11">
        <f t="shared" si="28"/>
        <v>40812.553229166668</v>
      </c>
      <c r="T294" s="11">
        <f t="shared" si="29"/>
        <v>40844.915972222225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f t="shared" si="25"/>
        <v>201.22137404580153</v>
      </c>
      <c r="Q295" t="str">
        <f t="shared" si="26"/>
        <v>film &amp; video</v>
      </c>
      <c r="R295" t="str">
        <f t="shared" si="27"/>
        <v>documentary</v>
      </c>
      <c r="S295" s="11">
        <f t="shared" si="28"/>
        <v>41719.417986111112</v>
      </c>
      <c r="T295" s="11">
        <f t="shared" si="29"/>
        <v>41749.417986111112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t="str">
        <f t="shared" si="26"/>
        <v>film &amp; video</v>
      </c>
      <c r="R296" t="str">
        <f t="shared" si="27"/>
        <v>documentary</v>
      </c>
      <c r="S296" s="11">
        <f t="shared" si="28"/>
        <v>40342.834421296298</v>
      </c>
      <c r="T296" s="11">
        <f t="shared" si="29"/>
        <v>40378.416666666664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11">
        <f t="shared" si="28"/>
        <v>41518.754733796297</v>
      </c>
      <c r="T297" s="11">
        <f t="shared" si="29"/>
        <v>41578.75</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f t="shared" si="25"/>
        <v>230.08953488372092</v>
      </c>
      <c r="Q298" t="str">
        <f t="shared" si="26"/>
        <v>film &amp; video</v>
      </c>
      <c r="R298" t="str">
        <f t="shared" si="27"/>
        <v>documentary</v>
      </c>
      <c r="S298" s="11">
        <f t="shared" si="28"/>
        <v>41134.225497685184</v>
      </c>
      <c r="T298" s="11">
        <f t="shared" si="29"/>
        <v>41159.225497685184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11">
        <f t="shared" si="28"/>
        <v>42089.478020833332</v>
      </c>
      <c r="T299" s="11">
        <f t="shared" si="29"/>
        <v>42124.915972222225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f t="shared" si="25"/>
        <v>56.344351395730705</v>
      </c>
      <c r="Q300" t="str">
        <f t="shared" si="26"/>
        <v>film &amp; video</v>
      </c>
      <c r="R300" t="str">
        <f t="shared" si="27"/>
        <v>documentary</v>
      </c>
      <c r="S300" s="11">
        <f t="shared" si="28"/>
        <v>41709.213518518518</v>
      </c>
      <c r="T300" s="11">
        <f t="shared" si="29"/>
        <v>41768.625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f t="shared" si="25"/>
        <v>73.341188524590166</v>
      </c>
      <c r="Q301" t="str">
        <f t="shared" si="26"/>
        <v>film &amp; video</v>
      </c>
      <c r="R301" t="str">
        <f t="shared" si="27"/>
        <v>documentary</v>
      </c>
      <c r="S301" s="11">
        <f t="shared" si="28"/>
        <v>40468.975231481483</v>
      </c>
      <c r="T301" s="11">
        <f t="shared" si="29"/>
        <v>40499.016898148147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11">
        <f t="shared" si="28"/>
        <v>40626.709930555553</v>
      </c>
      <c r="T302" s="11">
        <f t="shared" si="29"/>
        <v>40657.709930555553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11">
        <f t="shared" si="28"/>
        <v>41312.487673611111</v>
      </c>
      <c r="T303" s="11">
        <f t="shared" si="29"/>
        <v>41352.446006944447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f t="shared" si="25"/>
        <v>93.018518518518519</v>
      </c>
      <c r="Q304" t="str">
        <f t="shared" si="26"/>
        <v>film &amp; video</v>
      </c>
      <c r="R304" t="str">
        <f t="shared" si="27"/>
        <v>documentary</v>
      </c>
      <c r="S304" s="11">
        <f t="shared" si="28"/>
        <v>40933.606921296298</v>
      </c>
      <c r="T304" s="11">
        <f t="shared" si="29"/>
        <v>40963.606921296298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11">
        <f t="shared" si="28"/>
        <v>41031.821134259255</v>
      </c>
      <c r="T305" s="11">
        <f t="shared" si="29"/>
        <v>41061.821134259255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f t="shared" si="25"/>
        <v>106.43243243243244</v>
      </c>
      <c r="Q306" t="str">
        <f t="shared" si="26"/>
        <v>film &amp; video</v>
      </c>
      <c r="R306" t="str">
        <f t="shared" si="27"/>
        <v>documentary</v>
      </c>
      <c r="S306" s="11">
        <f t="shared" si="28"/>
        <v>41113.844872685186</v>
      </c>
      <c r="T306" s="11">
        <f t="shared" si="29"/>
        <v>41152.833333333336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f t="shared" si="25"/>
        <v>51.719576719576722</v>
      </c>
      <c r="Q307" t="str">
        <f t="shared" si="26"/>
        <v>film &amp; video</v>
      </c>
      <c r="R307" t="str">
        <f t="shared" si="27"/>
        <v>documentary</v>
      </c>
      <c r="S307" s="11">
        <f t="shared" si="28"/>
        <v>40948.380196759259</v>
      </c>
      <c r="T307" s="11">
        <f t="shared" si="29"/>
        <v>40978.380196759259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11">
        <f t="shared" si="28"/>
        <v>41333.587187500001</v>
      </c>
      <c r="T308" s="11">
        <f t="shared" si="29"/>
        <v>41353.54552083333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11">
        <f t="shared" si="28"/>
        <v>41282.694456018522</v>
      </c>
      <c r="T309" s="11">
        <f t="shared" si="29"/>
        <v>41312.694456018522</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11">
        <f t="shared" si="28"/>
        <v>40567.444560185184</v>
      </c>
      <c r="T310" s="11">
        <f t="shared" si="29"/>
        <v>40612.444560185184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f t="shared" si="25"/>
        <v>89.957983193277315</v>
      </c>
      <c r="Q311" t="str">
        <f t="shared" si="26"/>
        <v>film &amp; video</v>
      </c>
      <c r="R311" t="str">
        <f t="shared" si="27"/>
        <v>documentary</v>
      </c>
      <c r="S311" s="11">
        <f t="shared" si="28"/>
        <v>41134.501550925925</v>
      </c>
      <c r="T311" s="11">
        <f t="shared" si="29"/>
        <v>41155.501550925925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11">
        <f t="shared" si="28"/>
        <v>40820.933136574073</v>
      </c>
      <c r="T312" s="11">
        <f t="shared" si="29"/>
        <v>40835.833333333336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f t="shared" si="25"/>
        <v>138.8022</v>
      </c>
      <c r="Q313" t="str">
        <f t="shared" si="26"/>
        <v>film &amp; video</v>
      </c>
      <c r="R313" t="str">
        <f t="shared" si="27"/>
        <v>documentary</v>
      </c>
      <c r="S313" s="11">
        <f t="shared" si="28"/>
        <v>40867.969814814816</v>
      </c>
      <c r="T313" s="11">
        <f t="shared" si="29"/>
        <v>40909.082638888889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11">
        <f t="shared" si="28"/>
        <v>41348.627685185187</v>
      </c>
      <c r="T314" s="11">
        <f t="shared" si="29"/>
        <v>41378.627685185187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11">
        <f t="shared" si="28"/>
        <v>40356.977939814817</v>
      </c>
      <c r="T315" s="11">
        <f t="shared" si="29"/>
        <v>40401.415972222225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f t="shared" si="25"/>
        <v>32.095833333333331</v>
      </c>
      <c r="Q316" t="str">
        <f t="shared" si="26"/>
        <v>film &amp; video</v>
      </c>
      <c r="R316" t="str">
        <f t="shared" si="27"/>
        <v>documentary</v>
      </c>
      <c r="S316" s="11">
        <f t="shared" si="28"/>
        <v>41304.583194444444</v>
      </c>
      <c r="T316" s="11">
        <f t="shared" si="29"/>
        <v>41334.583194444444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11">
        <f t="shared" si="28"/>
        <v>41113.52238425926</v>
      </c>
      <c r="T317" s="11">
        <f t="shared" si="29"/>
        <v>41143.52238425926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11">
        <f t="shared" si="28"/>
        <v>41950.673576388886</v>
      </c>
      <c r="T318" s="11">
        <f t="shared" si="29"/>
        <v>41983.957638888889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11">
        <f t="shared" si="28"/>
        <v>41589.426886574074</v>
      </c>
      <c r="T319" s="11">
        <f t="shared" si="29"/>
        <v>41619.426886574074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f t="shared" si="25"/>
        <v>49.880281690140848</v>
      </c>
      <c r="Q320" t="str">
        <f t="shared" si="26"/>
        <v>film &amp; video</v>
      </c>
      <c r="R320" t="str">
        <f t="shared" si="27"/>
        <v>documentary</v>
      </c>
      <c r="S320" s="11">
        <f t="shared" si="28"/>
        <v>41329.788784722223</v>
      </c>
      <c r="T320" s="11">
        <f t="shared" si="29"/>
        <v>41359.747118055559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11">
        <f t="shared" si="28"/>
        <v>40123.58829861111</v>
      </c>
      <c r="T321" s="11">
        <f t="shared" si="29"/>
        <v>40211.082638888889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11">
        <f t="shared" si="28"/>
        <v>42331.301307870366</v>
      </c>
      <c r="T322" s="11">
        <f t="shared" si="29"/>
        <v>42360.708333333328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f t="shared" ref="P323:P386" si="31">E323/L323</f>
        <v>106.62314540059347</v>
      </c>
      <c r="Q323" t="str">
        <f t="shared" ref="Q323:Q386" si="32">LEFT(N323, SEARCH("/",N323)-1)</f>
        <v>film &amp; video</v>
      </c>
      <c r="R323" t="str">
        <f t="shared" ref="R323:R386" si="33">RIGHT(N323,LEN(N323)-SEARCH("/", N323))</f>
        <v>documentary</v>
      </c>
      <c r="S323" s="11">
        <f t="shared" ref="S323:S386" si="34">(J323/86400)+25569+(-6/24)</f>
        <v>42647.196597222224</v>
      </c>
      <c r="T323" s="11">
        <f t="shared" ref="T323:T386" si="35">(I323/86400)+25569+(-6/24)</f>
        <v>42682.238263888888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11">
        <f t="shared" si="34"/>
        <v>42473.32</v>
      </c>
      <c r="T324" s="11">
        <f t="shared" si="35"/>
        <v>42503.32</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f t="shared" si="31"/>
        <v>114.58620689655173</v>
      </c>
      <c r="Q325" t="str">
        <f t="shared" si="32"/>
        <v>film &amp; video</v>
      </c>
      <c r="R325" t="str">
        <f t="shared" si="33"/>
        <v>documentary</v>
      </c>
      <c r="S325" s="11">
        <f t="shared" si="34"/>
        <v>42697.07136574074</v>
      </c>
      <c r="T325" s="11">
        <f t="shared" si="35"/>
        <v>42725.082638888889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11">
        <f t="shared" si="34"/>
        <v>42184.376250000001</v>
      </c>
      <c r="T326" s="11">
        <f t="shared" si="35"/>
        <v>42217.376250000001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11">
        <f t="shared" si="34"/>
        <v>42688.937881944439</v>
      </c>
      <c r="T327" s="11">
        <f t="shared" si="35"/>
        <v>42723.937881944439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f t="shared" si="31"/>
        <v>147.17167680278018</v>
      </c>
      <c r="Q328" t="str">
        <f t="shared" si="32"/>
        <v>film &amp; video</v>
      </c>
      <c r="R328" t="str">
        <f t="shared" si="33"/>
        <v>documentary</v>
      </c>
      <c r="S328" s="11">
        <f t="shared" si="34"/>
        <v>42775.064884259264</v>
      </c>
      <c r="T328" s="11">
        <f t="shared" si="35"/>
        <v>42808.706250000003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f t="shared" si="31"/>
        <v>160.47058823529412</v>
      </c>
      <c r="Q329" t="str">
        <f t="shared" si="32"/>
        <v>film &amp; video</v>
      </c>
      <c r="R329" t="str">
        <f t="shared" si="33"/>
        <v>documentary</v>
      </c>
      <c r="S329" s="11">
        <f t="shared" si="34"/>
        <v>42057.985289351855</v>
      </c>
      <c r="T329" s="11">
        <f t="shared" si="35"/>
        <v>42085.083333333328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f t="shared" si="31"/>
        <v>156.04578313253012</v>
      </c>
      <c r="Q330" t="str">
        <f t="shared" si="32"/>
        <v>film &amp; video</v>
      </c>
      <c r="R330" t="str">
        <f t="shared" si="33"/>
        <v>documentary</v>
      </c>
      <c r="S330" s="11">
        <f t="shared" si="34"/>
        <v>42278.696620370371</v>
      </c>
      <c r="T330" s="11">
        <f t="shared" si="35"/>
        <v>42308.916666666672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f t="shared" si="31"/>
        <v>63.17365269461078</v>
      </c>
      <c r="Q331" t="str">
        <f t="shared" si="32"/>
        <v>film &amp; video</v>
      </c>
      <c r="R331" t="str">
        <f t="shared" si="33"/>
        <v>documentary</v>
      </c>
      <c r="S331" s="11">
        <f t="shared" si="34"/>
        <v>42291.21674768519</v>
      </c>
      <c r="T331" s="11">
        <f t="shared" si="35"/>
        <v>42314.916666666672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11">
        <f t="shared" si="34"/>
        <v>41379.265775462962</v>
      </c>
      <c r="T332" s="11">
        <f t="shared" si="35"/>
        <v>41410.915972222225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11">
        <f t="shared" si="34"/>
        <v>42507.331412037034</v>
      </c>
      <c r="T333" s="11">
        <f t="shared" si="35"/>
        <v>42538.331412037034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11">
        <f t="shared" si="34"/>
        <v>42263.430289351847</v>
      </c>
      <c r="T334" s="11">
        <f t="shared" si="35"/>
        <v>42305.083333333328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f t="shared" si="31"/>
        <v>188.31203007518798</v>
      </c>
      <c r="Q335" t="str">
        <f t="shared" si="32"/>
        <v>film &amp; video</v>
      </c>
      <c r="R335" t="str">
        <f t="shared" si="33"/>
        <v>documentary</v>
      </c>
      <c r="S335" s="11">
        <f t="shared" si="34"/>
        <v>42437.386469907404</v>
      </c>
      <c r="T335" s="11">
        <f t="shared" si="35"/>
        <v>42467.34480324074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11">
        <f t="shared" si="34"/>
        <v>42101.432372685187</v>
      </c>
      <c r="T336" s="11">
        <f t="shared" si="35"/>
        <v>42139.541666666672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11">
        <f t="shared" si="34"/>
        <v>42101.487442129626</v>
      </c>
      <c r="T337" s="11">
        <f t="shared" si="35"/>
        <v>42132.666666666672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f t="shared" si="31"/>
        <v>59.249046653144013</v>
      </c>
      <c r="Q338" t="str">
        <f t="shared" si="32"/>
        <v>film &amp; video</v>
      </c>
      <c r="R338" t="str">
        <f t="shared" si="33"/>
        <v>documentary</v>
      </c>
      <c r="S338" s="11">
        <f t="shared" si="34"/>
        <v>42291.346273148149</v>
      </c>
      <c r="T338" s="11">
        <f t="shared" si="35"/>
        <v>42321.387939814813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11">
        <f t="shared" si="34"/>
        <v>42046.878564814819</v>
      </c>
      <c r="T339" s="11">
        <f t="shared" si="35"/>
        <v>42076.836898148147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f t="shared" si="31"/>
        <v>70.000169491525426</v>
      </c>
      <c r="Q340" t="str">
        <f t="shared" si="32"/>
        <v>film &amp; video</v>
      </c>
      <c r="R340" t="str">
        <f t="shared" si="33"/>
        <v>documentary</v>
      </c>
      <c r="S340" s="11">
        <f t="shared" si="34"/>
        <v>42559.505671296298</v>
      </c>
      <c r="T340" s="11">
        <f t="shared" si="35"/>
        <v>42615.791666666672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11">
        <f t="shared" si="34"/>
        <v>42093.510046296295</v>
      </c>
      <c r="T341" s="11">
        <f t="shared" si="35"/>
        <v>42123.510046296295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11">
        <f t="shared" si="34"/>
        <v>42772.419062500005</v>
      </c>
      <c r="T342" s="11">
        <f t="shared" si="35"/>
        <v>42802.625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11">
        <f t="shared" si="34"/>
        <v>41894.629606481481</v>
      </c>
      <c r="T343" s="11">
        <f t="shared" si="35"/>
        <v>41912.915972222225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f t="shared" si="31"/>
        <v>169.85083076923075</v>
      </c>
      <c r="Q344" t="str">
        <f t="shared" si="32"/>
        <v>film &amp; video</v>
      </c>
      <c r="R344" t="str">
        <f t="shared" si="33"/>
        <v>documentary</v>
      </c>
      <c r="S344" s="11">
        <f t="shared" si="34"/>
        <v>42459.530844907407</v>
      </c>
      <c r="T344" s="11">
        <f t="shared" si="35"/>
        <v>42489.530844907407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f t="shared" si="31"/>
        <v>58.413339694656486</v>
      </c>
      <c r="Q345" t="str">
        <f t="shared" si="32"/>
        <v>film &amp; video</v>
      </c>
      <c r="R345" t="str">
        <f t="shared" si="33"/>
        <v>documentary</v>
      </c>
      <c r="S345" s="11">
        <f t="shared" si="34"/>
        <v>41926.48778935185</v>
      </c>
      <c r="T345" s="11">
        <f t="shared" si="35"/>
        <v>41956.875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11">
        <f t="shared" si="34"/>
        <v>42111.720995370371</v>
      </c>
      <c r="T346" s="11">
        <f t="shared" si="35"/>
        <v>42155.847222222219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11">
        <f t="shared" si="34"/>
        <v>42114.694328703699</v>
      </c>
      <c r="T347" s="11">
        <f t="shared" si="35"/>
        <v>42144.694328703699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f t="shared" si="31"/>
        <v>90.579148936170213</v>
      </c>
      <c r="Q348" t="str">
        <f t="shared" si="32"/>
        <v>film &amp; video</v>
      </c>
      <c r="R348" t="str">
        <f t="shared" si="33"/>
        <v>documentary</v>
      </c>
      <c r="S348" s="11">
        <f t="shared" si="34"/>
        <v>42261.250243055554</v>
      </c>
      <c r="T348" s="11">
        <f t="shared" si="35"/>
        <v>42291.250243055554</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11">
        <f t="shared" si="34"/>
        <v>42292.245474537034</v>
      </c>
      <c r="T349" s="11">
        <f t="shared" si="35"/>
        <v>42322.287141203706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11">
        <f t="shared" si="34"/>
        <v>42207.33699074074</v>
      </c>
      <c r="T350" s="11">
        <f t="shared" si="35"/>
        <v>42237.33699074074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11">
        <f t="shared" si="34"/>
        <v>42760.248935185184</v>
      </c>
      <c r="T351" s="11">
        <f t="shared" si="35"/>
        <v>42790.248935185184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f t="shared" si="31"/>
        <v>129.81900452488688</v>
      </c>
      <c r="Q352" t="str">
        <f t="shared" si="32"/>
        <v>film &amp; video</v>
      </c>
      <c r="R352" t="str">
        <f t="shared" si="33"/>
        <v>documentary</v>
      </c>
      <c r="S352" s="11">
        <f t="shared" si="34"/>
        <v>42585.816076388888</v>
      </c>
      <c r="T352" s="11">
        <f t="shared" si="35"/>
        <v>42623.915972222225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11">
        <f t="shared" si="34"/>
        <v>42427.714745370366</v>
      </c>
      <c r="T353" s="11">
        <f t="shared" si="35"/>
        <v>42467.673078703709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11">
        <f t="shared" si="34"/>
        <v>41889.917453703703</v>
      </c>
      <c r="T354" s="11">
        <f t="shared" si="35"/>
        <v>41919.917453703703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11">
        <f t="shared" si="34"/>
        <v>42297.541886574079</v>
      </c>
      <c r="T355" s="11">
        <f t="shared" si="35"/>
        <v>42327.583553240736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11">
        <f t="shared" si="34"/>
        <v>42438.577789351853</v>
      </c>
      <c r="T356" s="11">
        <f t="shared" si="35"/>
        <v>42468.536122685182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f t="shared" si="31"/>
        <v>246.60606060606059</v>
      </c>
      <c r="Q357" t="str">
        <f t="shared" si="32"/>
        <v>film &amp; video</v>
      </c>
      <c r="R357" t="str">
        <f t="shared" si="33"/>
        <v>documentary</v>
      </c>
      <c r="S357" s="11">
        <f t="shared" si="34"/>
        <v>41943.043912037036</v>
      </c>
      <c r="T357" s="11">
        <f t="shared" si="35"/>
        <v>41974.0855787037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11">
        <f t="shared" si="34"/>
        <v>42415.553159722222</v>
      </c>
      <c r="T358" s="11">
        <f t="shared" si="35"/>
        <v>42445.511493055557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11">
        <f t="shared" si="34"/>
        <v>42077.972187499996</v>
      </c>
      <c r="T359" s="11">
        <f t="shared" si="35"/>
        <v>42117.972187499996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f t="shared" si="31"/>
        <v>193.04868913857678</v>
      </c>
      <c r="Q360" t="str">
        <f t="shared" si="32"/>
        <v>film &amp; video</v>
      </c>
      <c r="R360" t="str">
        <f t="shared" si="33"/>
        <v>documentary</v>
      </c>
      <c r="S360" s="11">
        <f t="shared" si="34"/>
        <v>42507.610196759255</v>
      </c>
      <c r="T360" s="11">
        <f t="shared" si="35"/>
        <v>42536.375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11">
        <f t="shared" si="34"/>
        <v>41934.820486111115</v>
      </c>
      <c r="T361" s="11">
        <f t="shared" si="35"/>
        <v>41956.966666666667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f t="shared" si="31"/>
        <v>139.82758620689654</v>
      </c>
      <c r="Q362" t="str">
        <f t="shared" si="32"/>
        <v>film &amp; video</v>
      </c>
      <c r="R362" t="str">
        <f t="shared" si="33"/>
        <v>documentary</v>
      </c>
      <c r="S362" s="11">
        <f t="shared" si="34"/>
        <v>42163.647916666669</v>
      </c>
      <c r="T362" s="11">
        <f t="shared" si="35"/>
        <v>42207.882638888885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11">
        <f t="shared" si="34"/>
        <v>41935.751226851848</v>
      </c>
      <c r="T363" s="11">
        <f t="shared" si="35"/>
        <v>41965.792893518519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f t="shared" si="31"/>
        <v>139.53488372093022</v>
      </c>
      <c r="Q364" t="str">
        <f t="shared" si="32"/>
        <v>film &amp; video</v>
      </c>
      <c r="R364" t="str">
        <f t="shared" si="33"/>
        <v>documentary</v>
      </c>
      <c r="S364" s="11">
        <f t="shared" si="34"/>
        <v>41836.960543981484</v>
      </c>
      <c r="T364" s="11">
        <f t="shared" si="35"/>
        <v>41858.75</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11">
        <f t="shared" si="34"/>
        <v>40255.494629629626</v>
      </c>
      <c r="T365" s="11">
        <f t="shared" si="35"/>
        <v>40300.556944444441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f t="shared" si="31"/>
        <v>68.24159292035398</v>
      </c>
      <c r="Q366" t="str">
        <f t="shared" si="32"/>
        <v>film &amp; video</v>
      </c>
      <c r="R366" t="str">
        <f t="shared" si="33"/>
        <v>documentary</v>
      </c>
      <c r="S366" s="11">
        <f t="shared" si="34"/>
        <v>41780.609629629631</v>
      </c>
      <c r="T366" s="11">
        <f t="shared" si="35"/>
        <v>41810.915972222225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11">
        <f t="shared" si="34"/>
        <v>41668.356469907405</v>
      </c>
      <c r="T367" s="11">
        <f t="shared" si="35"/>
        <v>41698.356469907405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f t="shared" si="31"/>
        <v>287.31343283582089</v>
      </c>
      <c r="Q368" t="str">
        <f t="shared" si="32"/>
        <v>film &amp; video</v>
      </c>
      <c r="R368" t="str">
        <f t="shared" si="33"/>
        <v>documentary</v>
      </c>
      <c r="S368" s="11">
        <f t="shared" si="34"/>
        <v>41019.543032407411</v>
      </c>
      <c r="T368" s="11">
        <f t="shared" si="35"/>
        <v>41049.543032407411</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11">
        <f t="shared" si="34"/>
        <v>41355.327291666668</v>
      </c>
      <c r="T369" s="11">
        <f t="shared" si="35"/>
        <v>41394.957638888889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f t="shared" si="31"/>
        <v>81.84905660377359</v>
      </c>
      <c r="Q370" t="str">
        <f t="shared" si="32"/>
        <v>film &amp; video</v>
      </c>
      <c r="R370" t="str">
        <f t="shared" si="33"/>
        <v>documentary</v>
      </c>
      <c r="S370" s="11">
        <f t="shared" si="34"/>
        <v>42043.355578703704</v>
      </c>
      <c r="T370" s="11">
        <f t="shared" si="35"/>
        <v>42078.313912037032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11">
        <f t="shared" si="34"/>
        <v>40893.301724537036</v>
      </c>
      <c r="T371" s="11">
        <f t="shared" si="35"/>
        <v>40923.301724537036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11">
        <f t="shared" si="34"/>
        <v>42711.545138888891</v>
      </c>
      <c r="T372" s="11">
        <f t="shared" si="35"/>
        <v>42741.545138888891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11">
        <f t="shared" si="34"/>
        <v>41261.517812500002</v>
      </c>
      <c r="T373" s="11">
        <f t="shared" si="35"/>
        <v>41306.517812500002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11">
        <f t="shared" si="34"/>
        <v>42425.326898148152</v>
      </c>
      <c r="T374" s="11">
        <f t="shared" si="35"/>
        <v>42465.416666666672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11">
        <f t="shared" si="34"/>
        <v>41078.66201388889</v>
      </c>
      <c r="T375" s="11">
        <f t="shared" si="35"/>
        <v>41108.66201388889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11">
        <f t="shared" si="34"/>
        <v>40757.639247685183</v>
      </c>
      <c r="T376" s="11">
        <f t="shared" si="35"/>
        <v>40802.639247685183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42.857142857142854</v>
      </c>
      <c r="Q377" t="str">
        <f t="shared" si="32"/>
        <v>film &amp; video</v>
      </c>
      <c r="R377" t="str">
        <f t="shared" si="33"/>
        <v>documentary</v>
      </c>
      <c r="S377" s="11">
        <f t="shared" si="34"/>
        <v>41657.735081018516</v>
      </c>
      <c r="T377" s="11">
        <f t="shared" si="35"/>
        <v>41699.470833333333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f t="shared" si="31"/>
        <v>54.083333333333336</v>
      </c>
      <c r="Q378" t="str">
        <f t="shared" si="32"/>
        <v>film &amp; video</v>
      </c>
      <c r="R378" t="str">
        <f t="shared" si="33"/>
        <v>documentary</v>
      </c>
      <c r="S378" s="11">
        <f t="shared" si="34"/>
        <v>42576.202731481477</v>
      </c>
      <c r="T378" s="11">
        <f t="shared" si="35"/>
        <v>42607.202731481477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11">
        <f t="shared" si="34"/>
        <v>42292.000787037032</v>
      </c>
      <c r="T379" s="11">
        <f t="shared" si="35"/>
        <v>42322.042361111111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f t="shared" si="31"/>
        <v>40.397590361445786</v>
      </c>
      <c r="Q380" t="str">
        <f t="shared" si="32"/>
        <v>film &amp; video</v>
      </c>
      <c r="R380" t="str">
        <f t="shared" si="33"/>
        <v>documentary</v>
      </c>
      <c r="S380" s="11">
        <f t="shared" si="34"/>
        <v>42370.321851851855</v>
      </c>
      <c r="T380" s="11">
        <f t="shared" si="35"/>
        <v>42394.744444444441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11">
        <f t="shared" si="34"/>
        <v>40987.438333333332</v>
      </c>
      <c r="T381" s="11">
        <f t="shared" si="35"/>
        <v>41032.438333333332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11">
        <f t="shared" si="34"/>
        <v>42367.469814814816</v>
      </c>
      <c r="T382" s="11">
        <f t="shared" si="35"/>
        <v>42392.469814814816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11">
        <f t="shared" si="34"/>
        <v>41085.448113425926</v>
      </c>
      <c r="T383" s="11">
        <f t="shared" si="35"/>
        <v>41119.958333333336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11">
        <f t="shared" si="34"/>
        <v>41144.459490740745</v>
      </c>
      <c r="T384" s="11">
        <f t="shared" si="35"/>
        <v>41158.459490740745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f t="shared" si="31"/>
        <v>43.020833333333336</v>
      </c>
      <c r="Q385" t="str">
        <f t="shared" si="32"/>
        <v>film &amp; video</v>
      </c>
      <c r="R385" t="str">
        <f t="shared" si="33"/>
        <v>documentary</v>
      </c>
      <c r="S385" s="11">
        <f t="shared" si="34"/>
        <v>41754.867581018516</v>
      </c>
      <c r="T385" s="11">
        <f t="shared" si="35"/>
        <v>41777.867581018516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f t="shared" si="31"/>
        <v>58.540469973890339</v>
      </c>
      <c r="Q386" t="str">
        <f t="shared" si="32"/>
        <v>film &amp; video</v>
      </c>
      <c r="R386" t="str">
        <f t="shared" si="33"/>
        <v>documentary</v>
      </c>
      <c r="S386" s="11">
        <f t="shared" si="34"/>
        <v>41980.531793981485</v>
      </c>
      <c r="T386" s="11">
        <f t="shared" si="35"/>
        <v>42010.531793981485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f t="shared" ref="P387:P450" si="37">E387/L387</f>
        <v>111.79535864978902</v>
      </c>
      <c r="Q387" t="str">
        <f t="shared" ref="Q387:Q450" si="38">LEFT(N387, SEARCH("/",N387)-1)</f>
        <v>film &amp; video</v>
      </c>
      <c r="R387" t="str">
        <f t="shared" ref="R387:R450" si="39">RIGHT(N387,LEN(N387)-SEARCH("/", N387))</f>
        <v>documentary</v>
      </c>
      <c r="S387" s="11">
        <f t="shared" ref="S387:S450" si="40">(J387/86400)+25569+(-6/24)</f>
        <v>41934.334502314814</v>
      </c>
      <c r="T387" s="11">
        <f t="shared" ref="T387:T450" si="41">(I387/86400)+25569+(-6/24)</f>
        <v>41964.376168981486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11">
        <f t="shared" si="40"/>
        <v>42211.701284722221</v>
      </c>
      <c r="T388" s="11">
        <f t="shared" si="41"/>
        <v>42226.701284722221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11">
        <f t="shared" si="40"/>
        <v>42200.42659722222</v>
      </c>
      <c r="T389" s="11">
        <f t="shared" si="41"/>
        <v>42231</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11">
        <f t="shared" si="40"/>
        <v>42548.826157407406</v>
      </c>
      <c r="T390" s="11">
        <f t="shared" si="41"/>
        <v>42578.826157407406</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f t="shared" si="37"/>
        <v>81.75107284768211</v>
      </c>
      <c r="Q391" t="str">
        <f t="shared" si="38"/>
        <v>film &amp; video</v>
      </c>
      <c r="R391" t="str">
        <f t="shared" si="39"/>
        <v>documentary</v>
      </c>
      <c r="S391" s="11">
        <f t="shared" si="40"/>
        <v>41673.813078703708</v>
      </c>
      <c r="T391" s="11">
        <f t="shared" si="41"/>
        <v>41705.707638888889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71.428571428571431</v>
      </c>
      <c r="Q392" t="str">
        <f t="shared" si="38"/>
        <v>film &amp; video</v>
      </c>
      <c r="R392" t="str">
        <f t="shared" si="39"/>
        <v>documentary</v>
      </c>
      <c r="S392" s="11">
        <f t="shared" si="40"/>
        <v>42111.786712962959</v>
      </c>
      <c r="T392" s="11">
        <f t="shared" si="41"/>
        <v>42131.786712962959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11">
        <f t="shared" si="40"/>
        <v>40864.792256944442</v>
      </c>
      <c r="T393" s="11">
        <f t="shared" si="41"/>
        <v>40894.790972222225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11">
        <f t="shared" si="40"/>
        <v>40763.467256944445</v>
      </c>
      <c r="T394" s="11">
        <f t="shared" si="41"/>
        <v>40793.875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11">
        <f t="shared" si="40"/>
        <v>41526.458935185183</v>
      </c>
      <c r="T395" s="11">
        <f t="shared" si="41"/>
        <v>41557.458935185183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11">
        <f t="shared" si="40"/>
        <v>42417.568078703705</v>
      </c>
      <c r="T396" s="11">
        <f t="shared" si="41"/>
        <v>42477.526412037041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11">
        <f t="shared" si="40"/>
        <v>40990.659259259257</v>
      </c>
      <c r="T397" s="11">
        <f t="shared" si="41"/>
        <v>41026.647222222222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11">
        <f t="shared" si="40"/>
        <v>41082.314884259264</v>
      </c>
      <c r="T398" s="11">
        <f t="shared" si="41"/>
        <v>41097.314884259264</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11">
        <f t="shared" si="40"/>
        <v>40379.526435185187</v>
      </c>
      <c r="T399" s="11">
        <f t="shared" si="41"/>
        <v>40421.905555555553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f t="shared" si="37"/>
        <v>140.1044776119403</v>
      </c>
      <c r="Q400" t="str">
        <f t="shared" si="38"/>
        <v>film &amp; video</v>
      </c>
      <c r="R400" t="str">
        <f t="shared" si="39"/>
        <v>documentary</v>
      </c>
      <c r="S400" s="11">
        <f t="shared" si="40"/>
        <v>42078.543124999997</v>
      </c>
      <c r="T400" s="11">
        <f t="shared" si="41"/>
        <v>42123.543124999997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11">
        <f t="shared" si="40"/>
        <v>42687.625775462962</v>
      </c>
      <c r="T401" s="11">
        <f t="shared" si="41"/>
        <v>42718.25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11">
        <f t="shared" si="40"/>
        <v>41745.385960648149</v>
      </c>
      <c r="T402" s="11">
        <f t="shared" si="41"/>
        <v>41775.895833333336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f t="shared" si="37"/>
        <v>711.04109589041093</v>
      </c>
      <c r="Q403" t="str">
        <f t="shared" si="38"/>
        <v>film &amp; video</v>
      </c>
      <c r="R403" t="str">
        <f t="shared" si="39"/>
        <v>documentary</v>
      </c>
      <c r="S403" s="11">
        <f t="shared" si="40"/>
        <v>40732.592245370368</v>
      </c>
      <c r="T403" s="11">
        <f t="shared" si="41"/>
        <v>40762.592245370368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f t="shared" si="37"/>
        <v>65.883720930232556</v>
      </c>
      <c r="Q404" t="str">
        <f t="shared" si="38"/>
        <v>film &amp; video</v>
      </c>
      <c r="R404" t="str">
        <f t="shared" si="39"/>
        <v>documentary</v>
      </c>
      <c r="S404" s="11">
        <f t="shared" si="40"/>
        <v>42292.289548611108</v>
      </c>
      <c r="T404" s="11">
        <f t="shared" si="41"/>
        <v>42313.33121527778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f t="shared" si="37"/>
        <v>75.185714285714283</v>
      </c>
      <c r="Q405" t="str">
        <f t="shared" si="38"/>
        <v>film &amp; video</v>
      </c>
      <c r="R405" t="str">
        <f t="shared" si="39"/>
        <v>documentary</v>
      </c>
      <c r="S405" s="11">
        <f t="shared" si="40"/>
        <v>40718.060659722221</v>
      </c>
      <c r="T405" s="11">
        <f t="shared" si="41"/>
        <v>40765.047222222223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11">
        <f t="shared" si="40"/>
        <v>41646.378032407403</v>
      </c>
      <c r="T406" s="11">
        <f t="shared" si="41"/>
        <v>41675.711111111115</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f t="shared" si="37"/>
        <v>55.2</v>
      </c>
      <c r="Q407" t="str">
        <f t="shared" si="38"/>
        <v>film &amp; video</v>
      </c>
      <c r="R407" t="str">
        <f t="shared" si="39"/>
        <v>documentary</v>
      </c>
      <c r="S407" s="11">
        <f t="shared" si="40"/>
        <v>41673.83494212963</v>
      </c>
      <c r="T407" s="11">
        <f t="shared" si="41"/>
        <v>41703.83494212963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f t="shared" si="37"/>
        <v>86.163714285714292</v>
      </c>
      <c r="Q408" t="str">
        <f t="shared" si="38"/>
        <v>film &amp; video</v>
      </c>
      <c r="R408" t="str">
        <f t="shared" si="39"/>
        <v>documentary</v>
      </c>
      <c r="S408" s="11">
        <f t="shared" si="40"/>
        <v>40637.912465277775</v>
      </c>
      <c r="T408" s="11">
        <f t="shared" si="41"/>
        <v>40671.999305555553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11">
        <f t="shared" si="40"/>
        <v>40806.620949074073</v>
      </c>
      <c r="T409" s="11">
        <f t="shared" si="41"/>
        <v>40866.662615740745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11">
        <f t="shared" si="40"/>
        <v>41543.485995370371</v>
      </c>
      <c r="T410" s="11">
        <f t="shared" si="41"/>
        <v>41583.527662037035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11">
        <f t="shared" si="40"/>
        <v>42543.612777777773</v>
      </c>
      <c r="T411" s="11">
        <f t="shared" si="41"/>
        <v>42573.612777777773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f t="shared" si="37"/>
        <v>183.28571428571428</v>
      </c>
      <c r="Q412" t="str">
        <f t="shared" si="38"/>
        <v>film &amp; video</v>
      </c>
      <c r="R412" t="str">
        <f t="shared" si="39"/>
        <v>documentary</v>
      </c>
      <c r="S412" s="11">
        <f t="shared" si="40"/>
        <v>42113.731446759259</v>
      </c>
      <c r="T412" s="11">
        <f t="shared" si="41"/>
        <v>42173.731446759259</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11">
        <f t="shared" si="40"/>
        <v>41597.92597222222</v>
      </c>
      <c r="T413" s="11">
        <f t="shared" si="41"/>
        <v>41629.958333333336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11">
        <f t="shared" si="40"/>
        <v>41099.492800925924</v>
      </c>
      <c r="T414" s="11">
        <f t="shared" si="41"/>
        <v>41115.492800925924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f t="shared" si="37"/>
        <v>78.660818713450297</v>
      </c>
      <c r="Q415" t="str">
        <f t="shared" si="38"/>
        <v>film &amp; video</v>
      </c>
      <c r="R415" t="str">
        <f t="shared" si="39"/>
        <v>documentary</v>
      </c>
      <c r="S415" s="11">
        <f t="shared" si="40"/>
        <v>41079.627442129626</v>
      </c>
      <c r="T415" s="11">
        <f t="shared" si="41"/>
        <v>41109.627442129626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11">
        <f t="shared" si="40"/>
        <v>41528.813252314816</v>
      </c>
      <c r="T416" s="11">
        <f t="shared" si="41"/>
        <v>41558.813252314816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f t="shared" si="37"/>
        <v>68.09809523809524</v>
      </c>
      <c r="Q417" t="str">
        <f t="shared" si="38"/>
        <v>film &amp; video</v>
      </c>
      <c r="R417" t="str">
        <f t="shared" si="39"/>
        <v>documentary</v>
      </c>
      <c r="S417" s="11">
        <f t="shared" si="40"/>
        <v>41904.601875</v>
      </c>
      <c r="T417" s="11">
        <f t="shared" si="41"/>
        <v>41929.25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f t="shared" si="37"/>
        <v>48.086800000000004</v>
      </c>
      <c r="Q418" t="str">
        <f t="shared" si="38"/>
        <v>film &amp; video</v>
      </c>
      <c r="R418" t="str">
        <f t="shared" si="39"/>
        <v>documentary</v>
      </c>
      <c r="S418" s="11">
        <f t="shared" si="40"/>
        <v>41648.146192129629</v>
      </c>
      <c r="T418" s="11">
        <f t="shared" si="41"/>
        <v>41678.146192129629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11">
        <f t="shared" si="40"/>
        <v>41360.720601851848</v>
      </c>
      <c r="T419" s="11">
        <f t="shared" si="41"/>
        <v>41371.939583333333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11">
        <f t="shared" si="40"/>
        <v>42178.032372685186</v>
      </c>
      <c r="T420" s="11">
        <f t="shared" si="41"/>
        <v>42208.032372685186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11">
        <f t="shared" si="40"/>
        <v>41394.592442129629</v>
      </c>
      <c r="T421" s="11">
        <f t="shared" si="41"/>
        <v>41454.592442129629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f t="shared" si="37"/>
        <v>4.833333333333333</v>
      </c>
      <c r="Q422" t="str">
        <f t="shared" si="38"/>
        <v>film &amp; video</v>
      </c>
      <c r="R422" t="str">
        <f t="shared" si="39"/>
        <v>animation</v>
      </c>
      <c r="S422" s="11">
        <f t="shared" si="40"/>
        <v>41681.98646990741</v>
      </c>
      <c r="T422" s="11">
        <f t="shared" si="41"/>
        <v>41711.944803240738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f t="shared" si="37"/>
        <v>50.166666666666664</v>
      </c>
      <c r="Q423" t="str">
        <f t="shared" si="38"/>
        <v>film &amp; video</v>
      </c>
      <c r="R423" t="str">
        <f t="shared" si="39"/>
        <v>animation</v>
      </c>
      <c r="S423" s="11">
        <f t="shared" si="40"/>
        <v>42177.241388888884</v>
      </c>
      <c r="T423" s="11">
        <f t="shared" si="41"/>
        <v>42237.241388888884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f t="shared" si="37"/>
        <v>35.833333333333336</v>
      </c>
      <c r="Q424" t="str">
        <f t="shared" si="38"/>
        <v>film &amp; video</v>
      </c>
      <c r="R424" t="str">
        <f t="shared" si="39"/>
        <v>animation</v>
      </c>
      <c r="S424" s="11">
        <f t="shared" si="40"/>
        <v>41863.010381944448</v>
      </c>
      <c r="T424" s="11">
        <f t="shared" si="41"/>
        <v>41893.010381944448</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f t="shared" si="37"/>
        <v>11.76923076923077</v>
      </c>
      <c r="Q425" t="str">
        <f t="shared" si="38"/>
        <v>film &amp; video</v>
      </c>
      <c r="R425" t="str">
        <f t="shared" si="39"/>
        <v>animation</v>
      </c>
      <c r="S425" s="11">
        <f t="shared" si="40"/>
        <v>41400.67627314815</v>
      </c>
      <c r="T425" s="11">
        <f t="shared" si="41"/>
        <v>41430.67627314815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f t="shared" si="37"/>
        <v>40.78</v>
      </c>
      <c r="Q426" t="str">
        <f t="shared" si="38"/>
        <v>film &amp; video</v>
      </c>
      <c r="R426" t="str">
        <f t="shared" si="39"/>
        <v>animation</v>
      </c>
      <c r="S426" s="11">
        <f t="shared" si="40"/>
        <v>40934.126145833332</v>
      </c>
      <c r="T426" s="11">
        <f t="shared" si="41"/>
        <v>40994.084479166668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f t="shared" si="37"/>
        <v>3</v>
      </c>
      <c r="Q427" t="str">
        <f t="shared" si="38"/>
        <v>film &amp; video</v>
      </c>
      <c r="R427" t="str">
        <f t="shared" si="39"/>
        <v>animation</v>
      </c>
      <c r="S427" s="11">
        <f t="shared" si="40"/>
        <v>42275.611157407402</v>
      </c>
      <c r="T427" s="11">
        <f t="shared" si="41"/>
        <v>42335.652824074074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f t="shared" si="37"/>
        <v>16.625</v>
      </c>
      <c r="Q428" t="str">
        <f t="shared" si="38"/>
        <v>film &amp; video</v>
      </c>
      <c r="R428" t="str">
        <f t="shared" si="39"/>
        <v>animation</v>
      </c>
      <c r="S428" s="11">
        <f t="shared" si="40"/>
        <v>42400.461967592593</v>
      </c>
      <c r="T428" s="11">
        <f t="shared" si="41"/>
        <v>42430.461967592593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11">
        <f t="shared" si="40"/>
        <v>42285.65902777778</v>
      </c>
      <c r="T429" s="11">
        <f t="shared" si="41"/>
        <v>42299.540972222225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f t="shared" si="37"/>
        <v>52</v>
      </c>
      <c r="Q430" t="str">
        <f t="shared" si="38"/>
        <v>film &amp; video</v>
      </c>
      <c r="R430" t="str">
        <f t="shared" si="39"/>
        <v>animation</v>
      </c>
      <c r="S430" s="11">
        <f t="shared" si="40"/>
        <v>41778.516724537039</v>
      </c>
      <c r="T430" s="11">
        <f t="shared" si="41"/>
        <v>41806.666666666664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11">
        <f t="shared" si="40"/>
        <v>40070.651412037041</v>
      </c>
      <c r="T431" s="11">
        <f t="shared" si="41"/>
        <v>40143.957638888889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f t="shared" si="37"/>
        <v>4.8</v>
      </c>
      <c r="Q432" t="str">
        <f t="shared" si="38"/>
        <v>film &amp; video</v>
      </c>
      <c r="R432" t="str">
        <f t="shared" si="39"/>
        <v>animation</v>
      </c>
      <c r="S432" s="11">
        <f t="shared" si="40"/>
        <v>41512.857256944444</v>
      </c>
      <c r="T432" s="11">
        <f t="shared" si="41"/>
        <v>41527.857256944444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f t="shared" si="37"/>
        <v>51.875</v>
      </c>
      <c r="Q433" t="str">
        <f t="shared" si="38"/>
        <v>film &amp; video</v>
      </c>
      <c r="R433" t="str">
        <f t="shared" si="39"/>
        <v>animation</v>
      </c>
      <c r="S433" s="11">
        <f t="shared" si="40"/>
        <v>42526.621331018519</v>
      </c>
      <c r="T433" s="11">
        <f t="shared" si="41"/>
        <v>42556.621331018519</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f t="shared" si="37"/>
        <v>71.25</v>
      </c>
      <c r="Q434" t="str">
        <f t="shared" si="38"/>
        <v>film &amp; video</v>
      </c>
      <c r="R434" t="str">
        <f t="shared" si="39"/>
        <v>animation</v>
      </c>
      <c r="S434" s="11">
        <f t="shared" si="40"/>
        <v>42238.476631944446</v>
      </c>
      <c r="T434" s="11">
        <f t="shared" si="41"/>
        <v>42298.476631944446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11">
        <f t="shared" si="40"/>
        <v>42228.379884259259</v>
      </c>
      <c r="T435" s="11">
        <f t="shared" si="41"/>
        <v>42288.379884259259</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62.5</v>
      </c>
      <c r="Q436" t="str">
        <f t="shared" si="38"/>
        <v>film &amp; video</v>
      </c>
      <c r="R436" t="str">
        <f t="shared" si="39"/>
        <v>animation</v>
      </c>
      <c r="S436" s="11">
        <f t="shared" si="40"/>
        <v>41576.584513888891</v>
      </c>
      <c r="T436" s="11">
        <f t="shared" si="41"/>
        <v>41609.626180555555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f t="shared" si="37"/>
        <v>1</v>
      </c>
      <c r="Q437" t="str">
        <f t="shared" si="38"/>
        <v>film &amp; video</v>
      </c>
      <c r="R437" t="str">
        <f t="shared" si="39"/>
        <v>animation</v>
      </c>
      <c r="S437" s="11">
        <f t="shared" si="40"/>
        <v>41500.497453703705</v>
      </c>
      <c r="T437" s="11">
        <f t="shared" si="41"/>
        <v>41530.497453703705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11">
        <f t="shared" si="40"/>
        <v>41456.11241898148</v>
      </c>
      <c r="T438" s="11">
        <f t="shared" si="41"/>
        <v>41486.11241898148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11">
        <f t="shared" si="40"/>
        <v>42591.06858796296</v>
      </c>
      <c r="T439" s="11">
        <f t="shared" si="41"/>
        <v>42651.06858796296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f t="shared" si="37"/>
        <v>170.54545454545453</v>
      </c>
      <c r="Q440" t="str">
        <f t="shared" si="38"/>
        <v>film &amp; video</v>
      </c>
      <c r="R440" t="str">
        <f t="shared" si="39"/>
        <v>animation</v>
      </c>
      <c r="S440" s="11">
        <f t="shared" si="40"/>
        <v>42296.011087962965</v>
      </c>
      <c r="T440" s="11">
        <f t="shared" si="41"/>
        <v>42326.052754629629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11">
        <f t="shared" si="40"/>
        <v>41919.511782407411</v>
      </c>
      <c r="T441" s="11">
        <f t="shared" si="41"/>
        <v>41929.511782407411</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f t="shared" si="37"/>
        <v>5</v>
      </c>
      <c r="Q442" t="str">
        <f t="shared" si="38"/>
        <v>film &amp; video</v>
      </c>
      <c r="R442" t="str">
        <f t="shared" si="39"/>
        <v>animation</v>
      </c>
      <c r="S442" s="11">
        <f t="shared" si="40"/>
        <v>42423.735567129625</v>
      </c>
      <c r="T442" s="11">
        <f t="shared" si="41"/>
        <v>42453.693900462968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11">
        <f t="shared" si="40"/>
        <v>41550.543935185182</v>
      </c>
      <c r="T443" s="11">
        <f t="shared" si="41"/>
        <v>41580.543935185182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f t="shared" si="37"/>
        <v>393.58823529411762</v>
      </c>
      <c r="Q444" t="str">
        <f t="shared" si="38"/>
        <v>film &amp; video</v>
      </c>
      <c r="R444" t="str">
        <f t="shared" si="39"/>
        <v>animation</v>
      </c>
      <c r="S444" s="11">
        <f t="shared" si="40"/>
        <v>42024.638692129629</v>
      </c>
      <c r="T444" s="11">
        <f t="shared" si="41"/>
        <v>42054.638692129629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f t="shared" si="37"/>
        <v>5</v>
      </c>
      <c r="Q445" t="str">
        <f t="shared" si="38"/>
        <v>film &amp; video</v>
      </c>
      <c r="R445" t="str">
        <f t="shared" si="39"/>
        <v>animation</v>
      </c>
      <c r="S445" s="11">
        <f t="shared" si="40"/>
        <v>41649.765057870369</v>
      </c>
      <c r="T445" s="11">
        <f t="shared" si="41"/>
        <v>41679.765057870369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t="str">
        <f t="shared" si="38"/>
        <v>film &amp; video</v>
      </c>
      <c r="R446" t="str">
        <f t="shared" si="39"/>
        <v>animation</v>
      </c>
      <c r="S446" s="11">
        <f t="shared" si="40"/>
        <v>40894.656956018516</v>
      </c>
      <c r="T446" s="11">
        <f t="shared" si="41"/>
        <v>40954.656956018516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f t="shared" si="37"/>
        <v>1</v>
      </c>
      <c r="Q447" t="str">
        <f t="shared" si="38"/>
        <v>film &amp; video</v>
      </c>
      <c r="R447" t="str">
        <f t="shared" si="39"/>
        <v>animation</v>
      </c>
      <c r="S447" s="11">
        <f t="shared" si="40"/>
        <v>42130.085358796292</v>
      </c>
      <c r="T447" s="11">
        <f t="shared" si="41"/>
        <v>42145.085358796292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f t="shared" si="37"/>
        <v>47.875</v>
      </c>
      <c r="Q448" t="str">
        <f t="shared" si="38"/>
        <v>film &amp; video</v>
      </c>
      <c r="R448" t="str">
        <f t="shared" si="39"/>
        <v>animation</v>
      </c>
      <c r="S448" s="11">
        <f t="shared" si="40"/>
        <v>42036.833564814813</v>
      </c>
      <c r="T448" s="11">
        <f t="shared" si="41"/>
        <v>42066.833564814813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f t="shared" si="37"/>
        <v>5</v>
      </c>
      <c r="Q449" t="str">
        <f t="shared" si="38"/>
        <v>film &amp; video</v>
      </c>
      <c r="R449" t="str">
        <f t="shared" si="39"/>
        <v>animation</v>
      </c>
      <c r="S449" s="11">
        <f t="shared" si="40"/>
        <v>41331.305127314816</v>
      </c>
      <c r="T449" s="11">
        <f t="shared" si="41"/>
        <v>41356.263460648144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f t="shared" si="37"/>
        <v>20.502500000000001</v>
      </c>
      <c r="Q450" t="str">
        <f t="shared" si="38"/>
        <v>film &amp; video</v>
      </c>
      <c r="R450" t="str">
        <f t="shared" si="39"/>
        <v>animation</v>
      </c>
      <c r="S450" s="11">
        <f t="shared" si="40"/>
        <v>41753.508043981477</v>
      </c>
      <c r="T450" s="11">
        <f t="shared" si="41"/>
        <v>41773.508043981477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f t="shared" ref="P451:P514" si="43">E451/L451</f>
        <v>9</v>
      </c>
      <c r="Q451" t="str">
        <f t="shared" ref="Q451:Q514" si="44">LEFT(N451, SEARCH("/",N451)-1)</f>
        <v>film &amp; video</v>
      </c>
      <c r="R451" t="str">
        <f t="shared" ref="R451:R514" si="45">RIGHT(N451,LEN(N451)-SEARCH("/", N451))</f>
        <v>animation</v>
      </c>
      <c r="S451" s="11">
        <f t="shared" ref="S451:S514" si="46">(J451/86400)+25569+(-6/24)</f>
        <v>41534.318113425928</v>
      </c>
      <c r="T451" s="11">
        <f t="shared" ref="T451:T514" si="47">(I451/86400)+25569+(-6/24)</f>
        <v>41564.318113425928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f t="shared" si="43"/>
        <v>56.571428571428569</v>
      </c>
      <c r="Q452" t="str">
        <f t="shared" si="44"/>
        <v>film &amp; video</v>
      </c>
      <c r="R452" t="str">
        <f t="shared" si="45"/>
        <v>animation</v>
      </c>
      <c r="S452" s="11">
        <f t="shared" si="46"/>
        <v>41654.696759259255</v>
      </c>
      <c r="T452" s="11">
        <f t="shared" si="47"/>
        <v>41684.696759259255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11">
        <f t="shared" si="46"/>
        <v>41634.465173611112</v>
      </c>
      <c r="T453" s="11">
        <f t="shared" si="47"/>
        <v>41664.465173611112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t="str">
        <f t="shared" si="44"/>
        <v>film &amp; video</v>
      </c>
      <c r="R454" t="str">
        <f t="shared" si="45"/>
        <v>animation</v>
      </c>
      <c r="S454" s="11">
        <f t="shared" si="46"/>
        <v>42107.453877314816</v>
      </c>
      <c r="T454" s="11">
        <f t="shared" si="47"/>
        <v>42137.453877314816</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f t="shared" si="43"/>
        <v>13</v>
      </c>
      <c r="Q455" t="str">
        <f t="shared" si="44"/>
        <v>film &amp; video</v>
      </c>
      <c r="R455" t="str">
        <f t="shared" si="45"/>
        <v>animation</v>
      </c>
      <c r="S455" s="11">
        <f t="shared" si="46"/>
        <v>42038.574988425928</v>
      </c>
      <c r="T455" s="11">
        <f t="shared" si="47"/>
        <v>42054.574988425928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f t="shared" si="43"/>
        <v>16.399999999999999</v>
      </c>
      <c r="Q456" t="str">
        <f t="shared" si="44"/>
        <v>film &amp; video</v>
      </c>
      <c r="R456" t="str">
        <f t="shared" si="45"/>
        <v>animation</v>
      </c>
      <c r="S456" s="11">
        <f t="shared" si="46"/>
        <v>41938.467256944445</v>
      </c>
      <c r="T456" s="11">
        <f t="shared" si="47"/>
        <v>41969.301388888889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f t="shared" si="43"/>
        <v>22.5</v>
      </c>
      <c r="Q457" t="str">
        <f t="shared" si="44"/>
        <v>film &amp; video</v>
      </c>
      <c r="R457" t="str">
        <f t="shared" si="45"/>
        <v>animation</v>
      </c>
      <c r="S457" s="11">
        <f t="shared" si="46"/>
        <v>40970.752569444448</v>
      </c>
      <c r="T457" s="11">
        <f t="shared" si="47"/>
        <v>41015.771527777775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f t="shared" si="43"/>
        <v>20.333333333333332</v>
      </c>
      <c r="Q458" t="str">
        <f t="shared" si="44"/>
        <v>film &amp; video</v>
      </c>
      <c r="R458" t="str">
        <f t="shared" si="45"/>
        <v>animation</v>
      </c>
      <c r="S458" s="11">
        <f t="shared" si="46"/>
        <v>41547.444456018522</v>
      </c>
      <c r="T458" s="11">
        <f t="shared" si="47"/>
        <v>41568.915972222225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11">
        <f t="shared" si="46"/>
        <v>41837.517500000002</v>
      </c>
      <c r="T459" s="11">
        <f t="shared" si="47"/>
        <v>41867.517500000002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f t="shared" si="43"/>
        <v>16.755102040816325</v>
      </c>
      <c r="Q460" t="str">
        <f t="shared" si="44"/>
        <v>film &amp; video</v>
      </c>
      <c r="R460" t="str">
        <f t="shared" si="45"/>
        <v>animation</v>
      </c>
      <c r="S460" s="11">
        <f t="shared" si="46"/>
        <v>41378.44976851852</v>
      </c>
      <c r="T460" s="11">
        <f t="shared" si="47"/>
        <v>41408.44976851852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f t="shared" si="43"/>
        <v>25</v>
      </c>
      <c r="Q461" t="str">
        <f t="shared" si="44"/>
        <v>film &amp; video</v>
      </c>
      <c r="R461" t="str">
        <f t="shared" si="45"/>
        <v>animation</v>
      </c>
      <c r="S461" s="11">
        <f t="shared" si="46"/>
        <v>40800.3903587963</v>
      </c>
      <c r="T461" s="11">
        <f t="shared" si="47"/>
        <v>40860.432025462964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f t="shared" si="43"/>
        <v>12.5</v>
      </c>
      <c r="Q462" t="str">
        <f t="shared" si="44"/>
        <v>film &amp; video</v>
      </c>
      <c r="R462" t="str">
        <f t="shared" si="45"/>
        <v>animation</v>
      </c>
      <c r="S462" s="11">
        <f t="shared" si="46"/>
        <v>41759.292534722219</v>
      </c>
      <c r="T462" s="11">
        <f t="shared" si="47"/>
        <v>41790.916666666664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11">
        <f t="shared" si="46"/>
        <v>41407.59684027778</v>
      </c>
      <c r="T463" s="11">
        <f t="shared" si="47"/>
        <v>41427.59684027778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11">
        <f t="shared" si="46"/>
        <v>40704.87663194444</v>
      </c>
      <c r="T464" s="11">
        <f t="shared" si="47"/>
        <v>40764.87663194444</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f t="shared" si="43"/>
        <v>113.63636363636364</v>
      </c>
      <c r="Q465" t="str">
        <f t="shared" si="44"/>
        <v>film &amp; video</v>
      </c>
      <c r="R465" t="str">
        <f t="shared" si="45"/>
        <v>animation</v>
      </c>
      <c r="S465" s="11">
        <f t="shared" si="46"/>
        <v>40750.460104166668</v>
      </c>
      <c r="T465" s="11">
        <f t="shared" si="47"/>
        <v>40810.460104166668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f t="shared" si="43"/>
        <v>1</v>
      </c>
      <c r="Q466" t="str">
        <f t="shared" si="44"/>
        <v>film &amp; video</v>
      </c>
      <c r="R466" t="str">
        <f t="shared" si="45"/>
        <v>animation</v>
      </c>
      <c r="S466" s="11">
        <f t="shared" si="46"/>
        <v>42488.59878472222</v>
      </c>
      <c r="T466" s="11">
        <f t="shared" si="47"/>
        <v>42508.59878472222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f t="shared" si="43"/>
        <v>17.25</v>
      </c>
      <c r="Q467" t="str">
        <f t="shared" si="44"/>
        <v>film &amp; video</v>
      </c>
      <c r="R467" t="str">
        <f t="shared" si="45"/>
        <v>animation</v>
      </c>
      <c r="S467" s="11">
        <f t="shared" si="46"/>
        <v>41800.870069444441</v>
      </c>
      <c r="T467" s="11">
        <f t="shared" si="47"/>
        <v>41816.870069444441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f t="shared" si="43"/>
        <v>15.2</v>
      </c>
      <c r="Q468" t="str">
        <f t="shared" si="44"/>
        <v>film &amp; video</v>
      </c>
      <c r="R468" t="str">
        <f t="shared" si="45"/>
        <v>animation</v>
      </c>
      <c r="S468" s="11">
        <f t="shared" si="46"/>
        <v>41129.692870370374</v>
      </c>
      <c r="T468" s="11">
        <f t="shared" si="47"/>
        <v>41159.692870370374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f t="shared" si="43"/>
        <v>110.64102564102564</v>
      </c>
      <c r="Q469" t="str">
        <f t="shared" si="44"/>
        <v>film &amp; video</v>
      </c>
      <c r="R469" t="str">
        <f t="shared" si="45"/>
        <v>animation</v>
      </c>
      <c r="S469" s="11">
        <f t="shared" si="46"/>
        <v>41135.429791666669</v>
      </c>
      <c r="T469" s="11">
        <f t="shared" si="47"/>
        <v>41180.429791666669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11">
        <f t="shared" si="46"/>
        <v>41040.917627314819</v>
      </c>
      <c r="T470" s="11">
        <f t="shared" si="47"/>
        <v>41100.910474537035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11">
        <f t="shared" si="46"/>
        <v>41827.739861111113</v>
      </c>
      <c r="T471" s="11">
        <f t="shared" si="47"/>
        <v>41887.739861111113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f t="shared" si="43"/>
        <v>25.5</v>
      </c>
      <c r="Q472" t="str">
        <f t="shared" si="44"/>
        <v>film &amp; video</v>
      </c>
      <c r="R472" t="str">
        <f t="shared" si="45"/>
        <v>animation</v>
      </c>
      <c r="S472" s="11">
        <f t="shared" si="46"/>
        <v>41604.917696759258</v>
      </c>
      <c r="T472" s="11">
        <f t="shared" si="47"/>
        <v>41654.916666666664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f t="shared" si="43"/>
        <v>38.476470588235294</v>
      </c>
      <c r="Q473" t="str">
        <f t="shared" si="44"/>
        <v>film &amp; video</v>
      </c>
      <c r="R473" t="str">
        <f t="shared" si="45"/>
        <v>animation</v>
      </c>
      <c r="S473" s="11">
        <f t="shared" si="46"/>
        <v>41703.471979166665</v>
      </c>
      <c r="T473" s="11">
        <f t="shared" si="47"/>
        <v>41748.430312500001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f t="shared" si="43"/>
        <v>28.2</v>
      </c>
      <c r="Q474" t="str">
        <f t="shared" si="44"/>
        <v>film &amp; video</v>
      </c>
      <c r="R474" t="str">
        <f t="shared" si="45"/>
        <v>animation</v>
      </c>
      <c r="S474" s="11">
        <f t="shared" si="46"/>
        <v>41844.672662037039</v>
      </c>
      <c r="T474" s="11">
        <f t="shared" si="47"/>
        <v>41874.672662037039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f t="shared" si="43"/>
        <v>61.5</v>
      </c>
      <c r="Q475" t="str">
        <f t="shared" si="44"/>
        <v>film &amp; video</v>
      </c>
      <c r="R475" t="str">
        <f t="shared" si="45"/>
        <v>animation</v>
      </c>
      <c r="S475" s="11">
        <f t="shared" si="46"/>
        <v>41869.448136574072</v>
      </c>
      <c r="T475" s="11">
        <f t="shared" si="47"/>
        <v>41899.448136574072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f t="shared" si="43"/>
        <v>1</v>
      </c>
      <c r="Q476" t="str">
        <f t="shared" si="44"/>
        <v>film &amp; video</v>
      </c>
      <c r="R476" t="str">
        <f t="shared" si="45"/>
        <v>animation</v>
      </c>
      <c r="S476" s="11">
        <f t="shared" si="46"/>
        <v>42753.079039351855</v>
      </c>
      <c r="T476" s="11">
        <f t="shared" si="47"/>
        <v>42783.079039351855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11">
        <f t="shared" si="46"/>
        <v>42099.836145833338</v>
      </c>
      <c r="T477" s="11">
        <f t="shared" si="47"/>
        <v>42129.836145833338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f t="shared" si="43"/>
        <v>39.569274193548388</v>
      </c>
      <c r="Q478" t="str">
        <f t="shared" si="44"/>
        <v>film &amp; video</v>
      </c>
      <c r="R478" t="str">
        <f t="shared" si="45"/>
        <v>animation</v>
      </c>
      <c r="S478" s="11">
        <f t="shared" si="46"/>
        <v>41757.725011574075</v>
      </c>
      <c r="T478" s="11">
        <f t="shared" si="47"/>
        <v>41792.915972222225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11">
        <f t="shared" si="46"/>
        <v>40987.58488425926</v>
      </c>
      <c r="T479" s="11">
        <f t="shared" si="47"/>
        <v>41047.58488425926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11">
        <f t="shared" si="46"/>
        <v>42065.660983796297</v>
      </c>
      <c r="T480" s="11">
        <f t="shared" si="47"/>
        <v>42095.619317129633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f t="shared" si="43"/>
        <v>88.8</v>
      </c>
      <c r="Q481" t="str">
        <f t="shared" si="44"/>
        <v>film &amp; video</v>
      </c>
      <c r="R481" t="str">
        <f t="shared" si="45"/>
        <v>animation</v>
      </c>
      <c r="S481" s="11">
        <f t="shared" si="46"/>
        <v>41904.157812500001</v>
      </c>
      <c r="T481" s="11">
        <f t="shared" si="47"/>
        <v>41964.199479166666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f t="shared" si="43"/>
        <v>55.457142857142856</v>
      </c>
      <c r="Q482" t="str">
        <f t="shared" si="44"/>
        <v>film &amp; video</v>
      </c>
      <c r="R482" t="str">
        <f t="shared" si="45"/>
        <v>animation</v>
      </c>
      <c r="S482" s="11">
        <f t="shared" si="46"/>
        <v>41465.250173611115</v>
      </c>
      <c r="T482" s="11">
        <f t="shared" si="47"/>
        <v>41495.250173611115</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f t="shared" si="43"/>
        <v>87.142857142857139</v>
      </c>
      <c r="Q483" t="str">
        <f t="shared" si="44"/>
        <v>film &amp; video</v>
      </c>
      <c r="R483" t="str">
        <f t="shared" si="45"/>
        <v>animation</v>
      </c>
      <c r="S483" s="11">
        <f t="shared" si="46"/>
        <v>41162.422326388885</v>
      </c>
      <c r="T483" s="11">
        <f t="shared" si="47"/>
        <v>41192.422326388885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f t="shared" si="43"/>
        <v>10</v>
      </c>
      <c r="Q484" t="str">
        <f t="shared" si="44"/>
        <v>film &amp; video</v>
      </c>
      <c r="R484" t="str">
        <f t="shared" si="45"/>
        <v>animation</v>
      </c>
      <c r="S484" s="11">
        <f t="shared" si="46"/>
        <v>42447.646874999999</v>
      </c>
      <c r="T484" s="11">
        <f t="shared" si="47"/>
        <v>42474.356944444444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f t="shared" si="43"/>
        <v>51.224489795918366</v>
      </c>
      <c r="Q485" t="str">
        <f t="shared" si="44"/>
        <v>film &amp; video</v>
      </c>
      <c r="R485" t="str">
        <f t="shared" si="45"/>
        <v>animation</v>
      </c>
      <c r="S485" s="11">
        <f t="shared" si="46"/>
        <v>41242.947592592594</v>
      </c>
      <c r="T485" s="11">
        <f t="shared" si="47"/>
        <v>41302.947592592594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f t="shared" si="43"/>
        <v>13.545454545454545</v>
      </c>
      <c r="Q486" t="str">
        <f t="shared" si="44"/>
        <v>film &amp; video</v>
      </c>
      <c r="R486" t="str">
        <f t="shared" si="45"/>
        <v>animation</v>
      </c>
      <c r="S486" s="11">
        <f t="shared" si="46"/>
        <v>42272.68949074074</v>
      </c>
      <c r="T486" s="11">
        <f t="shared" si="47"/>
        <v>42313.731157407412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f t="shared" si="43"/>
        <v>66.520080000000007</v>
      </c>
      <c r="Q487" t="str">
        <f t="shared" si="44"/>
        <v>film &amp; video</v>
      </c>
      <c r="R487" t="str">
        <f t="shared" si="45"/>
        <v>animation</v>
      </c>
      <c r="S487" s="11">
        <f t="shared" si="46"/>
        <v>41381.255775462967</v>
      </c>
      <c r="T487" s="11">
        <f t="shared" si="47"/>
        <v>41411.255775462967</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f t="shared" si="43"/>
        <v>50</v>
      </c>
      <c r="Q488" t="str">
        <f t="shared" si="44"/>
        <v>film &amp; video</v>
      </c>
      <c r="R488" t="str">
        <f t="shared" si="45"/>
        <v>animation</v>
      </c>
      <c r="S488" s="11">
        <f t="shared" si="46"/>
        <v>41761.69258101852</v>
      </c>
      <c r="T488" s="11">
        <f t="shared" si="47"/>
        <v>41791.69258101852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11">
        <f t="shared" si="46"/>
        <v>42669.344837962963</v>
      </c>
      <c r="T489" s="11">
        <f t="shared" si="47"/>
        <v>42729.386504629627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11">
        <f t="shared" si="46"/>
        <v>42713.804398148146</v>
      </c>
      <c r="T490" s="11">
        <f t="shared" si="47"/>
        <v>42743.804398148146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f t="shared" si="43"/>
        <v>71.666666666666671</v>
      </c>
      <c r="Q491" t="str">
        <f t="shared" si="44"/>
        <v>film &amp; video</v>
      </c>
      <c r="R491" t="str">
        <f t="shared" si="45"/>
        <v>animation</v>
      </c>
      <c r="S491" s="11">
        <f t="shared" si="46"/>
        <v>40882.231666666667</v>
      </c>
      <c r="T491" s="11">
        <f t="shared" si="47"/>
        <v>40913.231249999997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11">
        <f t="shared" si="46"/>
        <v>41113.718576388885</v>
      </c>
      <c r="T492" s="11">
        <f t="shared" si="47"/>
        <v>41143.718576388885</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11">
        <f t="shared" si="46"/>
        <v>42366.732627314814</v>
      </c>
      <c r="T493" s="11">
        <f t="shared" si="47"/>
        <v>42396.732627314814</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11">
        <f t="shared" si="46"/>
        <v>42595.78506944445</v>
      </c>
      <c r="T494" s="11">
        <f t="shared" si="47"/>
        <v>42655.78506944445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11">
        <f t="shared" si="46"/>
        <v>42114.476134259261</v>
      </c>
      <c r="T495" s="11">
        <f t="shared" si="47"/>
        <v>42144.476134259261</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f t="shared" si="43"/>
        <v>10.333333333333334</v>
      </c>
      <c r="Q496" t="str">
        <f t="shared" si="44"/>
        <v>film &amp; video</v>
      </c>
      <c r="R496" t="str">
        <f t="shared" si="45"/>
        <v>animation</v>
      </c>
      <c r="S496" s="11">
        <f t="shared" si="46"/>
        <v>41799.580613425926</v>
      </c>
      <c r="T496" s="11">
        <f t="shared" si="47"/>
        <v>41822.875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11">
        <f t="shared" si="46"/>
        <v>42171.577604166669</v>
      </c>
      <c r="T497" s="11">
        <f t="shared" si="47"/>
        <v>42201.577604166669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f t="shared" si="43"/>
        <v>1</v>
      </c>
      <c r="Q498" t="str">
        <f t="shared" si="44"/>
        <v>film &amp; video</v>
      </c>
      <c r="R498" t="str">
        <f t="shared" si="45"/>
        <v>animation</v>
      </c>
      <c r="S498" s="11">
        <f t="shared" si="46"/>
        <v>41620.68141203704</v>
      </c>
      <c r="T498" s="11">
        <f t="shared" si="47"/>
        <v>41680.68141203704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f t="shared" si="43"/>
        <v>10</v>
      </c>
      <c r="Q499" t="str">
        <f t="shared" si="44"/>
        <v>film &amp; video</v>
      </c>
      <c r="R499" t="str">
        <f t="shared" si="45"/>
        <v>animation</v>
      </c>
      <c r="S499" s="11">
        <f t="shared" si="46"/>
        <v>41944.787789351853</v>
      </c>
      <c r="T499" s="11">
        <f t="shared" si="47"/>
        <v>41997.958333333328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f t="shared" si="43"/>
        <v>136.09090909090909</v>
      </c>
      <c r="Q500" t="str">
        <f t="shared" si="44"/>
        <v>film &amp; video</v>
      </c>
      <c r="R500" t="str">
        <f t="shared" si="45"/>
        <v>animation</v>
      </c>
      <c r="S500" s="11">
        <f t="shared" si="46"/>
        <v>40858.512141203704</v>
      </c>
      <c r="T500" s="11">
        <f t="shared" si="47"/>
        <v>40900.512141203704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f t="shared" si="43"/>
        <v>73.461538461538467</v>
      </c>
      <c r="Q501" t="str">
        <f t="shared" si="44"/>
        <v>film &amp; video</v>
      </c>
      <c r="R501" t="str">
        <f t="shared" si="45"/>
        <v>animation</v>
      </c>
      <c r="S501" s="11">
        <f t="shared" si="46"/>
        <v>40043.645462962959</v>
      </c>
      <c r="T501" s="11">
        <f t="shared" si="47"/>
        <v>40098.624305555553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f t="shared" si="43"/>
        <v>53.75</v>
      </c>
      <c r="Q502" t="str">
        <f t="shared" si="44"/>
        <v>film &amp; video</v>
      </c>
      <c r="R502" t="str">
        <f t="shared" si="45"/>
        <v>animation</v>
      </c>
      <c r="S502" s="11">
        <f t="shared" si="46"/>
        <v>40247.636006944442</v>
      </c>
      <c r="T502" s="11">
        <f t="shared" si="47"/>
        <v>40306.677777777775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11">
        <f t="shared" si="46"/>
        <v>40702.984386574077</v>
      </c>
      <c r="T503" s="11">
        <f t="shared" si="47"/>
        <v>40732.984386574077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f t="shared" si="43"/>
        <v>57.5</v>
      </c>
      <c r="Q504" t="str">
        <f t="shared" si="44"/>
        <v>film &amp; video</v>
      </c>
      <c r="R504" t="str">
        <f t="shared" si="45"/>
        <v>animation</v>
      </c>
      <c r="S504" s="11">
        <f t="shared" si="46"/>
        <v>40956.303530092591</v>
      </c>
      <c r="T504" s="11">
        <f t="shared" si="47"/>
        <v>40986.261863425927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f t="shared" si="43"/>
        <v>12.666666666666666</v>
      </c>
      <c r="Q505" t="str">
        <f t="shared" si="44"/>
        <v>film &amp; video</v>
      </c>
      <c r="R505" t="str">
        <f t="shared" si="45"/>
        <v>animation</v>
      </c>
      <c r="S505" s="11">
        <f t="shared" si="46"/>
        <v>41991.276655092588</v>
      </c>
      <c r="T505" s="11">
        <f t="shared" si="47"/>
        <v>42021.276655092588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f t="shared" si="43"/>
        <v>67</v>
      </c>
      <c r="Q506" t="str">
        <f t="shared" si="44"/>
        <v>film &amp; video</v>
      </c>
      <c r="R506" t="str">
        <f t="shared" si="45"/>
        <v>animation</v>
      </c>
      <c r="S506" s="11">
        <f t="shared" si="46"/>
        <v>40949.73364583333</v>
      </c>
      <c r="T506" s="11">
        <f t="shared" si="47"/>
        <v>41009.691979166666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f t="shared" si="43"/>
        <v>3.7142857142857144</v>
      </c>
      <c r="Q507" t="str">
        <f t="shared" si="44"/>
        <v>film &amp; video</v>
      </c>
      <c r="R507" t="str">
        <f t="shared" si="45"/>
        <v>animation</v>
      </c>
      <c r="S507" s="11">
        <f t="shared" si="46"/>
        <v>42317.848217592589</v>
      </c>
      <c r="T507" s="11">
        <f t="shared" si="47"/>
        <v>42362.848217592589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f t="shared" si="43"/>
        <v>250</v>
      </c>
      <c r="Q508" t="str">
        <f t="shared" si="44"/>
        <v>film &amp; video</v>
      </c>
      <c r="R508" t="str">
        <f t="shared" si="45"/>
        <v>animation</v>
      </c>
      <c r="S508" s="11">
        <f t="shared" si="46"/>
        <v>41466.302314814813</v>
      </c>
      <c r="T508" s="11">
        <f t="shared" si="47"/>
        <v>41496.302314814813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f t="shared" si="43"/>
        <v>64</v>
      </c>
      <c r="Q509" t="str">
        <f t="shared" si="44"/>
        <v>film &amp; video</v>
      </c>
      <c r="R509" t="str">
        <f t="shared" si="45"/>
        <v>animation</v>
      </c>
      <c r="S509" s="11">
        <f t="shared" si="46"/>
        <v>41156.708993055552</v>
      </c>
      <c r="T509" s="11">
        <f t="shared" si="47"/>
        <v>41201.708993055552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f t="shared" si="43"/>
        <v>133.33333333333334</v>
      </c>
      <c r="Q510" t="str">
        <f t="shared" si="44"/>
        <v>film &amp; video</v>
      </c>
      <c r="R510" t="str">
        <f t="shared" si="45"/>
        <v>animation</v>
      </c>
      <c r="S510" s="11">
        <f t="shared" si="46"/>
        <v>40994.774317129632</v>
      </c>
      <c r="T510" s="11">
        <f t="shared" si="47"/>
        <v>41054.343055555553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f t="shared" si="43"/>
        <v>10</v>
      </c>
      <c r="Q511" t="str">
        <f t="shared" si="44"/>
        <v>film &amp; video</v>
      </c>
      <c r="R511" t="str">
        <f t="shared" si="45"/>
        <v>animation</v>
      </c>
      <c r="S511" s="11">
        <f t="shared" si="46"/>
        <v>42153.381597222222</v>
      </c>
      <c r="T511" s="11">
        <f t="shared" si="47"/>
        <v>42183.381597222222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11">
        <f t="shared" si="46"/>
        <v>42399.926377314812</v>
      </c>
      <c r="T512" s="11">
        <f t="shared" si="47"/>
        <v>42429.926377314812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t="str">
        <f t="shared" si="44"/>
        <v>film &amp; video</v>
      </c>
      <c r="R513" t="str">
        <f t="shared" si="45"/>
        <v>animation</v>
      </c>
      <c r="S513" s="11">
        <f t="shared" si="46"/>
        <v>41340.053032407406</v>
      </c>
      <c r="T513" s="11">
        <f t="shared" si="47"/>
        <v>41370.011365740742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f t="shared" si="43"/>
        <v>5.5</v>
      </c>
      <c r="Q514" t="str">
        <f t="shared" si="44"/>
        <v>film &amp; video</v>
      </c>
      <c r="R514" t="str">
        <f t="shared" si="45"/>
        <v>animation</v>
      </c>
      <c r="S514" s="11">
        <f t="shared" si="46"/>
        <v>42649.492210648154</v>
      </c>
      <c r="T514" s="11">
        <f t="shared" si="47"/>
        <v>42694.533877314811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f t="shared" ref="P515:P578" si="49">E515/L515</f>
        <v>102.38235294117646</v>
      </c>
      <c r="Q515" t="str">
        <f t="shared" ref="Q515:Q578" si="50">LEFT(N515, SEARCH("/",N515)-1)</f>
        <v>film &amp; video</v>
      </c>
      <c r="R515" t="str">
        <f t="shared" ref="R515:R578" si="51">RIGHT(N515,LEN(N515)-SEARCH("/", N515))</f>
        <v>animation</v>
      </c>
      <c r="S515" s="11">
        <f t="shared" ref="S515:S578" si="52">(J515/86400)+25569+(-6/24)</f>
        <v>42552.403993055559</v>
      </c>
      <c r="T515" s="11">
        <f t="shared" ref="T515:T578" si="53">(I515/86400)+25569+(-6/24)</f>
        <v>42597.041666666672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f t="shared" si="49"/>
        <v>16.666666666666668</v>
      </c>
      <c r="Q516" t="str">
        <f t="shared" si="50"/>
        <v>film &amp; video</v>
      </c>
      <c r="R516" t="str">
        <f t="shared" si="51"/>
        <v>animation</v>
      </c>
      <c r="S516" s="11">
        <f t="shared" si="52"/>
        <v>41830.363969907405</v>
      </c>
      <c r="T516" s="11">
        <f t="shared" si="53"/>
        <v>41860.363969907405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f t="shared" si="49"/>
        <v>725.02941176470586</v>
      </c>
      <c r="Q517" t="str">
        <f t="shared" si="50"/>
        <v>film &amp; video</v>
      </c>
      <c r="R517" t="str">
        <f t="shared" si="51"/>
        <v>animation</v>
      </c>
      <c r="S517" s="11">
        <f t="shared" si="52"/>
        <v>42327.240752314814</v>
      </c>
      <c r="T517" s="11">
        <f t="shared" si="53"/>
        <v>42367.240752314814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11">
        <f t="shared" si="52"/>
        <v>42091.528703703705</v>
      </c>
      <c r="T518" s="11">
        <f t="shared" si="53"/>
        <v>42151.528703703705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f t="shared" si="49"/>
        <v>68.333333333333329</v>
      </c>
      <c r="Q519" t="str">
        <f t="shared" si="50"/>
        <v>film &amp; video</v>
      </c>
      <c r="R519" t="str">
        <f t="shared" si="51"/>
        <v>animation</v>
      </c>
      <c r="S519" s="11">
        <f t="shared" si="52"/>
        <v>42738.365289351852</v>
      </c>
      <c r="T519" s="11">
        <f t="shared" si="53"/>
        <v>42768.365289351852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11">
        <f t="shared" si="52"/>
        <v>42223.366018518514</v>
      </c>
      <c r="T520" s="11">
        <f t="shared" si="53"/>
        <v>42253.365277777775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f t="shared" si="49"/>
        <v>39.228571428571428</v>
      </c>
      <c r="Q521" t="str">
        <f t="shared" si="50"/>
        <v>film &amp; video</v>
      </c>
      <c r="R521" t="str">
        <f t="shared" si="51"/>
        <v>animation</v>
      </c>
      <c r="S521" s="11">
        <f t="shared" si="52"/>
        <v>41218.141446759255</v>
      </c>
      <c r="T521" s="11">
        <f t="shared" si="53"/>
        <v>41248.141446759255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f t="shared" si="49"/>
        <v>150.14705882352942</v>
      </c>
      <c r="Q522" t="str">
        <f t="shared" si="50"/>
        <v>theater</v>
      </c>
      <c r="R522" t="str">
        <f t="shared" si="51"/>
        <v>plays</v>
      </c>
      <c r="S522" s="11">
        <f t="shared" si="52"/>
        <v>42318.452094907407</v>
      </c>
      <c r="T522" s="11">
        <f t="shared" si="53"/>
        <v>42348.452094907407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11">
        <f t="shared" si="52"/>
        <v>42645.842812499999</v>
      </c>
      <c r="T523" s="11">
        <f t="shared" si="53"/>
        <v>42674.957638888889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11">
        <f t="shared" si="52"/>
        <v>42429.790798611109</v>
      </c>
      <c r="T524" s="11">
        <f t="shared" si="53"/>
        <v>42449.749131944445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11">
        <f t="shared" si="52"/>
        <v>42237.88282407407</v>
      </c>
      <c r="T525" s="11">
        <f t="shared" si="53"/>
        <v>42267.88282407407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11">
        <f t="shared" si="52"/>
        <v>42492.467233796298</v>
      </c>
      <c r="T526" s="11">
        <f t="shared" si="53"/>
        <v>42522.467233796298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t="str">
        <f t="shared" si="50"/>
        <v>theater</v>
      </c>
      <c r="R527" t="str">
        <f t="shared" si="51"/>
        <v>plays</v>
      </c>
      <c r="S527" s="11">
        <f t="shared" si="52"/>
        <v>41850.150937500002</v>
      </c>
      <c r="T527" s="11">
        <f t="shared" si="53"/>
        <v>41895.150937500002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11">
        <f t="shared" si="52"/>
        <v>42192.341944444444</v>
      </c>
      <c r="T528" s="11">
        <f t="shared" si="53"/>
        <v>42223.458333333328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11">
        <f t="shared" si="52"/>
        <v>42752.955625000002</v>
      </c>
      <c r="T529" s="11">
        <f t="shared" si="53"/>
        <v>42783.420138888891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f t="shared" si="49"/>
        <v>44.333333333333336</v>
      </c>
      <c r="Q530" t="str">
        <f t="shared" si="50"/>
        <v>theater</v>
      </c>
      <c r="R530" t="str">
        <f t="shared" si="51"/>
        <v>plays</v>
      </c>
      <c r="S530" s="11">
        <f t="shared" si="52"/>
        <v>42155.670219907406</v>
      </c>
      <c r="T530" s="11">
        <f t="shared" si="53"/>
        <v>42176.638888888891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f t="shared" si="49"/>
        <v>86.944444444444443</v>
      </c>
      <c r="Q531" t="str">
        <f t="shared" si="50"/>
        <v>theater</v>
      </c>
      <c r="R531" t="str">
        <f t="shared" si="51"/>
        <v>plays</v>
      </c>
      <c r="S531" s="11">
        <f t="shared" si="52"/>
        <v>42724.781180555554</v>
      </c>
      <c r="T531" s="11">
        <f t="shared" si="53"/>
        <v>42745.958333333328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f t="shared" si="49"/>
        <v>126.55172413793103</v>
      </c>
      <c r="Q532" t="str">
        <f t="shared" si="50"/>
        <v>theater</v>
      </c>
      <c r="R532" t="str">
        <f t="shared" si="51"/>
        <v>plays</v>
      </c>
      <c r="S532" s="11">
        <f t="shared" si="52"/>
        <v>42157.341064814813</v>
      </c>
      <c r="T532" s="11">
        <f t="shared" si="53"/>
        <v>42178.833333333328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129.03225806451613</v>
      </c>
      <c r="Q533" t="str">
        <f t="shared" si="50"/>
        <v>theater</v>
      </c>
      <c r="R533" t="str">
        <f t="shared" si="51"/>
        <v>plays</v>
      </c>
      <c r="S533" s="11">
        <f t="shared" si="52"/>
        <v>42675.815150462964</v>
      </c>
      <c r="T533" s="11">
        <f t="shared" si="53"/>
        <v>42721.040972222225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f t="shared" si="49"/>
        <v>71.242774566473983</v>
      </c>
      <c r="Q534" t="str">
        <f t="shared" si="50"/>
        <v>theater</v>
      </c>
      <c r="R534" t="str">
        <f t="shared" si="51"/>
        <v>plays</v>
      </c>
      <c r="S534" s="11">
        <f t="shared" si="52"/>
        <v>42472.757037037038</v>
      </c>
      <c r="T534" s="11">
        <f t="shared" si="53"/>
        <v>42502.757037037038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11">
        <f t="shared" si="52"/>
        <v>42482.18478009259</v>
      </c>
      <c r="T535" s="11">
        <f t="shared" si="53"/>
        <v>42506.18478009259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11">
        <f t="shared" si="52"/>
        <v>42270.560995370368</v>
      </c>
      <c r="T536" s="11">
        <f t="shared" si="53"/>
        <v>42309.708333333328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11">
        <f t="shared" si="52"/>
        <v>42711.29519675926</v>
      </c>
      <c r="T537" s="11">
        <f t="shared" si="53"/>
        <v>42741.29519675926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11">
        <f t="shared" si="52"/>
        <v>42179.094988425924</v>
      </c>
      <c r="T538" s="11">
        <f t="shared" si="53"/>
        <v>42219.5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f t="shared" si="49"/>
        <v>40.847457627118644</v>
      </c>
      <c r="Q539" t="str">
        <f t="shared" si="50"/>
        <v>theater</v>
      </c>
      <c r="R539" t="str">
        <f t="shared" si="51"/>
        <v>plays</v>
      </c>
      <c r="S539" s="11">
        <f t="shared" si="52"/>
        <v>42282.518414351856</v>
      </c>
      <c r="T539" s="11">
        <f t="shared" si="53"/>
        <v>42312.560081018513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11">
        <f t="shared" si="52"/>
        <v>42473.544710648144</v>
      </c>
      <c r="T540" s="11">
        <f t="shared" si="53"/>
        <v>42503.544710648144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f t="shared" si="49"/>
        <v>25.161000000000001</v>
      </c>
      <c r="Q541" t="str">
        <f t="shared" si="50"/>
        <v>theater</v>
      </c>
      <c r="R541" t="str">
        <f t="shared" si="51"/>
        <v>plays</v>
      </c>
      <c r="S541" s="11">
        <f t="shared" si="52"/>
        <v>42534.799849537041</v>
      </c>
      <c r="T541" s="11">
        <f t="shared" si="53"/>
        <v>42555.799849537041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f t="shared" si="49"/>
        <v>1</v>
      </c>
      <c r="Q542" t="str">
        <f t="shared" si="50"/>
        <v>technology</v>
      </c>
      <c r="R542" t="str">
        <f t="shared" si="51"/>
        <v>web</v>
      </c>
      <c r="S542" s="11">
        <f t="shared" si="52"/>
        <v>42009.567199074074</v>
      </c>
      <c r="T542" s="11">
        <f t="shared" si="53"/>
        <v>42039.567199074074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f t="shared" si="49"/>
        <v>25</v>
      </c>
      <c r="Q543" t="str">
        <f t="shared" si="50"/>
        <v>technology</v>
      </c>
      <c r="R543" t="str">
        <f t="shared" si="51"/>
        <v>web</v>
      </c>
      <c r="S543" s="11">
        <f t="shared" si="52"/>
        <v>42275.796689814815</v>
      </c>
      <c r="T543" s="11">
        <f t="shared" si="53"/>
        <v>42305.796689814815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f t="shared" si="49"/>
        <v>1</v>
      </c>
      <c r="Q544" t="str">
        <f t="shared" si="50"/>
        <v>technology</v>
      </c>
      <c r="R544" t="str">
        <f t="shared" si="51"/>
        <v>web</v>
      </c>
      <c r="S544" s="11">
        <f t="shared" si="52"/>
        <v>42433.487453703703</v>
      </c>
      <c r="T544" s="11">
        <f t="shared" si="53"/>
        <v>42493.445787037039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f t="shared" si="49"/>
        <v>35</v>
      </c>
      <c r="Q545" t="str">
        <f t="shared" si="50"/>
        <v>technology</v>
      </c>
      <c r="R545" t="str">
        <f t="shared" si="51"/>
        <v>web</v>
      </c>
      <c r="S545" s="11">
        <f t="shared" si="52"/>
        <v>41913.842152777775</v>
      </c>
      <c r="T545" s="11">
        <f t="shared" si="53"/>
        <v>41943.842152777775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f t="shared" si="49"/>
        <v>3</v>
      </c>
      <c r="Q546" t="str">
        <f t="shared" si="50"/>
        <v>technology</v>
      </c>
      <c r="R546" t="str">
        <f t="shared" si="51"/>
        <v>web</v>
      </c>
      <c r="S546" s="11">
        <f t="shared" si="52"/>
        <v>42525.406944444447</v>
      </c>
      <c r="T546" s="11">
        <f t="shared" si="53"/>
        <v>42555.406944444447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f t="shared" si="49"/>
        <v>402.70588235294116</v>
      </c>
      <c r="Q547" t="str">
        <f t="shared" si="50"/>
        <v>technology</v>
      </c>
      <c r="R547" t="str">
        <f t="shared" si="51"/>
        <v>web</v>
      </c>
      <c r="S547" s="11">
        <f t="shared" si="52"/>
        <v>42283.342465277776</v>
      </c>
      <c r="T547" s="11">
        <f t="shared" si="53"/>
        <v>42323.384131944447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f t="shared" si="49"/>
        <v>26</v>
      </c>
      <c r="Q548" t="str">
        <f t="shared" si="50"/>
        <v>technology</v>
      </c>
      <c r="R548" t="str">
        <f t="shared" si="51"/>
        <v>web</v>
      </c>
      <c r="S548" s="11">
        <f t="shared" si="52"/>
        <v>42249.417997685188</v>
      </c>
      <c r="T548" s="11">
        <f t="shared" si="53"/>
        <v>42294.417997685188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11">
        <f t="shared" si="52"/>
        <v>42380.446342592593</v>
      </c>
      <c r="T549" s="11">
        <f t="shared" si="53"/>
        <v>42410.446342592593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f t="shared" si="49"/>
        <v>9</v>
      </c>
      <c r="Q550" t="str">
        <f t="shared" si="50"/>
        <v>technology</v>
      </c>
      <c r="R550" t="str">
        <f t="shared" si="51"/>
        <v>web</v>
      </c>
      <c r="S550" s="11">
        <f t="shared" si="52"/>
        <v>42276.653333333335</v>
      </c>
      <c r="T550" s="11">
        <f t="shared" si="53"/>
        <v>42306.653333333335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f t="shared" si="49"/>
        <v>8.5</v>
      </c>
      <c r="Q551" t="str">
        <f t="shared" si="50"/>
        <v>technology</v>
      </c>
      <c r="R551" t="str">
        <f t="shared" si="51"/>
        <v>web</v>
      </c>
      <c r="S551" s="11">
        <f t="shared" si="52"/>
        <v>42163.386828703704</v>
      </c>
      <c r="T551" s="11">
        <f t="shared" si="53"/>
        <v>42193.386828703704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f t="shared" si="49"/>
        <v>8.75</v>
      </c>
      <c r="Q552" t="str">
        <f t="shared" si="50"/>
        <v>technology</v>
      </c>
      <c r="R552" t="str">
        <f t="shared" si="51"/>
        <v>web</v>
      </c>
      <c r="S552" s="11">
        <f t="shared" si="52"/>
        <v>42753.428761574076</v>
      </c>
      <c r="T552" s="11">
        <f t="shared" si="53"/>
        <v>42765.958333333328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f t="shared" si="49"/>
        <v>135.03571428571428</v>
      </c>
      <c r="Q553" t="str">
        <f t="shared" si="50"/>
        <v>technology</v>
      </c>
      <c r="R553" t="str">
        <f t="shared" si="51"/>
        <v>web</v>
      </c>
      <c r="S553" s="11">
        <f t="shared" si="52"/>
        <v>42173.025740740741</v>
      </c>
      <c r="T553" s="11">
        <f t="shared" si="53"/>
        <v>42217.495138888888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11">
        <f t="shared" si="52"/>
        <v>42318.366851851853</v>
      </c>
      <c r="T554" s="11">
        <f t="shared" si="53"/>
        <v>42378.366851851853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f t="shared" si="49"/>
        <v>20.5</v>
      </c>
      <c r="Q555" t="str">
        <f t="shared" si="50"/>
        <v>technology</v>
      </c>
      <c r="R555" t="str">
        <f t="shared" si="51"/>
        <v>web</v>
      </c>
      <c r="S555" s="11">
        <f t="shared" si="52"/>
        <v>41927.46980324074</v>
      </c>
      <c r="T555" s="11">
        <f t="shared" si="53"/>
        <v>41957.511469907404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f t="shared" si="49"/>
        <v>64.36363636363636</v>
      </c>
      <c r="Q556" t="str">
        <f t="shared" si="50"/>
        <v>technology</v>
      </c>
      <c r="R556" t="str">
        <f t="shared" si="51"/>
        <v>web</v>
      </c>
      <c r="S556" s="11">
        <f t="shared" si="52"/>
        <v>41901.434861111113</v>
      </c>
      <c r="T556" s="11">
        <f t="shared" si="53"/>
        <v>41931.434861111113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11">
        <f t="shared" si="52"/>
        <v>42503.103506944448</v>
      </c>
      <c r="T557" s="11">
        <f t="shared" si="53"/>
        <v>42533.103506944448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f t="shared" si="49"/>
        <v>200</v>
      </c>
      <c r="Q558" t="str">
        <f t="shared" si="50"/>
        <v>technology</v>
      </c>
      <c r="R558" t="str">
        <f t="shared" si="51"/>
        <v>web</v>
      </c>
      <c r="S558" s="11">
        <f t="shared" si="52"/>
        <v>42345.610150462962</v>
      </c>
      <c r="T558" s="11">
        <f t="shared" si="53"/>
        <v>42375.610150462962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f t="shared" si="49"/>
        <v>68.3</v>
      </c>
      <c r="Q559" t="str">
        <f t="shared" si="50"/>
        <v>technology</v>
      </c>
      <c r="R559" t="str">
        <f t="shared" si="51"/>
        <v>web</v>
      </c>
      <c r="S559" s="11">
        <f t="shared" si="52"/>
        <v>42676.692164351851</v>
      </c>
      <c r="T559" s="11">
        <f t="shared" si="53"/>
        <v>42706.733831018515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11">
        <f t="shared" si="52"/>
        <v>42057.633159722223</v>
      </c>
      <c r="T560" s="11">
        <f t="shared" si="53"/>
        <v>42087.591493055559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f t="shared" si="49"/>
        <v>50</v>
      </c>
      <c r="Q561" t="str">
        <f t="shared" si="50"/>
        <v>technology</v>
      </c>
      <c r="R561" t="str">
        <f t="shared" si="51"/>
        <v>web</v>
      </c>
      <c r="S561" s="11">
        <f t="shared" si="52"/>
        <v>42321.033101851848</v>
      </c>
      <c r="T561" s="11">
        <f t="shared" si="53"/>
        <v>42351.033101851848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f t="shared" si="49"/>
        <v>4</v>
      </c>
      <c r="Q562" t="str">
        <f t="shared" si="50"/>
        <v>technology</v>
      </c>
      <c r="R562" t="str">
        <f t="shared" si="51"/>
        <v>web</v>
      </c>
      <c r="S562" s="11">
        <f t="shared" si="52"/>
        <v>41960.521354166667</v>
      </c>
      <c r="T562" s="11">
        <f t="shared" si="53"/>
        <v>41990.521354166667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f t="shared" si="49"/>
        <v>27.5</v>
      </c>
      <c r="Q563" t="str">
        <f t="shared" si="50"/>
        <v>technology</v>
      </c>
      <c r="R563" t="str">
        <f t="shared" si="51"/>
        <v>web</v>
      </c>
      <c r="S563" s="11">
        <f t="shared" si="52"/>
        <v>42268.408715277779</v>
      </c>
      <c r="T563" s="11">
        <f t="shared" si="53"/>
        <v>42303.408715277779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11">
        <f t="shared" si="52"/>
        <v>42692.139062499999</v>
      </c>
      <c r="T564" s="11">
        <f t="shared" si="53"/>
        <v>42722.139062499999</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f t="shared" si="49"/>
        <v>34</v>
      </c>
      <c r="Q565" t="str">
        <f t="shared" si="50"/>
        <v>technology</v>
      </c>
      <c r="R565" t="str">
        <f t="shared" si="51"/>
        <v>web</v>
      </c>
      <c r="S565" s="11">
        <f t="shared" si="52"/>
        <v>42021.819988425923</v>
      </c>
      <c r="T565" s="11">
        <f t="shared" si="53"/>
        <v>42051.819988425923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f t="shared" si="49"/>
        <v>1</v>
      </c>
      <c r="Q566" t="str">
        <f t="shared" si="50"/>
        <v>technology</v>
      </c>
      <c r="R566" t="str">
        <f t="shared" si="51"/>
        <v>web</v>
      </c>
      <c r="S566" s="11">
        <f t="shared" si="52"/>
        <v>42411.692997685182</v>
      </c>
      <c r="T566" s="11">
        <f t="shared" si="53"/>
        <v>42441.692997685182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11">
        <f t="shared" si="52"/>
        <v>42165.53528935185</v>
      </c>
      <c r="T567" s="11">
        <f t="shared" si="53"/>
        <v>42195.53528935185</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f t="shared" si="49"/>
        <v>1</v>
      </c>
      <c r="Q568" t="str">
        <f t="shared" si="50"/>
        <v>technology</v>
      </c>
      <c r="R568" t="str">
        <f t="shared" si="51"/>
        <v>web</v>
      </c>
      <c r="S568" s="11">
        <f t="shared" si="52"/>
        <v>42535.43440972222</v>
      </c>
      <c r="T568" s="11">
        <f t="shared" si="53"/>
        <v>42565.43440972222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11">
        <f t="shared" si="52"/>
        <v>41975.592523148152</v>
      </c>
      <c r="T569" s="11">
        <f t="shared" si="53"/>
        <v>42005.592523148152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t="str">
        <f t="shared" si="50"/>
        <v>technology</v>
      </c>
      <c r="R570" t="str">
        <f t="shared" si="51"/>
        <v>web</v>
      </c>
      <c r="S570" s="11">
        <f t="shared" si="52"/>
        <v>42348.6715625</v>
      </c>
      <c r="T570" s="11">
        <f t="shared" si="53"/>
        <v>42385.208333333328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f t="shared" si="49"/>
        <v>20</v>
      </c>
      <c r="Q571" t="str">
        <f t="shared" si="50"/>
        <v>technology</v>
      </c>
      <c r="R571" t="str">
        <f t="shared" si="51"/>
        <v>web</v>
      </c>
      <c r="S571" s="11">
        <f t="shared" si="52"/>
        <v>42340.597361111111</v>
      </c>
      <c r="T571" s="11">
        <f t="shared" si="53"/>
        <v>42370.597361111111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f t="shared" si="49"/>
        <v>142</v>
      </c>
      <c r="Q572" t="str">
        <f t="shared" si="50"/>
        <v>technology</v>
      </c>
      <c r="R572" t="str">
        <f t="shared" si="51"/>
        <v>web</v>
      </c>
      <c r="S572" s="11">
        <f t="shared" si="52"/>
        <v>42388.548252314809</v>
      </c>
      <c r="T572" s="11">
        <f t="shared" si="53"/>
        <v>42418.548252314809</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f t="shared" si="49"/>
        <v>53</v>
      </c>
      <c r="Q573" t="str">
        <f t="shared" si="50"/>
        <v>technology</v>
      </c>
      <c r="R573" t="str">
        <f t="shared" si="51"/>
        <v>web</v>
      </c>
      <c r="S573" s="11">
        <f t="shared" si="52"/>
        <v>42192.566238425927</v>
      </c>
      <c r="T573" s="11">
        <f t="shared" si="53"/>
        <v>42211.915972222225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11">
        <f t="shared" si="52"/>
        <v>42282.466296296298</v>
      </c>
      <c r="T574" s="11">
        <f t="shared" si="53"/>
        <v>42312.507962962962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f t="shared" si="49"/>
        <v>38.444444444444443</v>
      </c>
      <c r="Q575" t="str">
        <f t="shared" si="50"/>
        <v>technology</v>
      </c>
      <c r="R575" t="str">
        <f t="shared" si="51"/>
        <v>web</v>
      </c>
      <c r="S575" s="11">
        <f t="shared" si="52"/>
        <v>41962.800127314811</v>
      </c>
      <c r="T575" s="11">
        <f t="shared" si="53"/>
        <v>42021.8</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f t="shared" si="49"/>
        <v>20</v>
      </c>
      <c r="Q576" t="str">
        <f t="shared" si="50"/>
        <v>technology</v>
      </c>
      <c r="R576" t="str">
        <f t="shared" si="51"/>
        <v>web</v>
      </c>
      <c r="S576" s="11">
        <f t="shared" si="52"/>
        <v>42632.193368055552</v>
      </c>
      <c r="T576" s="11">
        <f t="shared" si="53"/>
        <v>42662.193368055552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f t="shared" si="49"/>
        <v>64.75</v>
      </c>
      <c r="Q577" t="str">
        <f t="shared" si="50"/>
        <v>technology</v>
      </c>
      <c r="R577" t="str">
        <f t="shared" si="51"/>
        <v>web</v>
      </c>
      <c r="S577" s="11">
        <f t="shared" si="52"/>
        <v>42138.442627314813</v>
      </c>
      <c r="T577" s="11">
        <f t="shared" si="53"/>
        <v>42168.442627314813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f t="shared" si="49"/>
        <v>1</v>
      </c>
      <c r="Q578" t="str">
        <f t="shared" si="50"/>
        <v>technology</v>
      </c>
      <c r="R578" t="str">
        <f t="shared" si="51"/>
        <v>web</v>
      </c>
      <c r="S578" s="11">
        <f t="shared" si="52"/>
        <v>42031.221666666665</v>
      </c>
      <c r="T578" s="11">
        <f t="shared" si="53"/>
        <v>42091.18</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f t="shared" ref="P579:P642" si="55">E579/L579</f>
        <v>10</v>
      </c>
      <c r="Q579" t="str">
        <f t="shared" ref="Q579:Q642" si="56">LEFT(N579, SEARCH("/",N579)-1)</f>
        <v>technology</v>
      </c>
      <c r="R579" t="str">
        <f t="shared" ref="R579:R642" si="57">RIGHT(N579,LEN(N579)-SEARCH("/", N579))</f>
        <v>web</v>
      </c>
      <c r="S579" s="11">
        <f t="shared" ref="S579:S642" si="58">(J579/86400)+25569+(-6/24)</f>
        <v>42450.339143518519</v>
      </c>
      <c r="T579" s="11">
        <f t="shared" ref="T579:T642" si="59">(I579/86400)+25569+(-6/24)</f>
        <v>42510.339143518519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f t="shared" si="55"/>
        <v>2</v>
      </c>
      <c r="Q580" t="str">
        <f t="shared" si="56"/>
        <v>technology</v>
      </c>
      <c r="R580" t="str">
        <f t="shared" si="57"/>
        <v>web</v>
      </c>
      <c r="S580" s="11">
        <f t="shared" si="58"/>
        <v>42230.328622685185</v>
      </c>
      <c r="T580" s="11">
        <f t="shared" si="59"/>
        <v>42254.328622685185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f t="shared" si="55"/>
        <v>35</v>
      </c>
      <c r="Q581" t="str">
        <f t="shared" si="56"/>
        <v>technology</v>
      </c>
      <c r="R581" t="str">
        <f t="shared" si="57"/>
        <v>web</v>
      </c>
      <c r="S581" s="11">
        <f t="shared" si="58"/>
        <v>41968.602118055554</v>
      </c>
      <c r="T581" s="11">
        <f t="shared" si="59"/>
        <v>41998.602118055554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f t="shared" si="55"/>
        <v>1</v>
      </c>
      <c r="Q582" t="str">
        <f t="shared" si="56"/>
        <v>technology</v>
      </c>
      <c r="R582" t="str">
        <f t="shared" si="57"/>
        <v>web</v>
      </c>
      <c r="S582" s="11">
        <f t="shared" si="58"/>
        <v>42605.658182870371</v>
      </c>
      <c r="T582" s="11">
        <f t="shared" si="59"/>
        <v>42635.658182870371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11">
        <f t="shared" si="58"/>
        <v>42187.762777777782</v>
      </c>
      <c r="T583" s="11">
        <f t="shared" si="59"/>
        <v>42217.762777777782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11">
        <f t="shared" si="58"/>
        <v>42055.489803240736</v>
      </c>
      <c r="T584" s="11">
        <f t="shared" si="59"/>
        <v>42078.5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f t="shared" si="55"/>
        <v>1</v>
      </c>
      <c r="Q585" t="str">
        <f t="shared" si="56"/>
        <v>technology</v>
      </c>
      <c r="R585" t="str">
        <f t="shared" si="57"/>
        <v>web</v>
      </c>
      <c r="S585" s="11">
        <f t="shared" si="58"/>
        <v>42052.68850694444</v>
      </c>
      <c r="T585" s="11">
        <f t="shared" si="59"/>
        <v>42082.646840277783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t="str">
        <f t="shared" si="56"/>
        <v>technology</v>
      </c>
      <c r="R586" t="str">
        <f t="shared" si="57"/>
        <v>web</v>
      </c>
      <c r="S586" s="11">
        <f t="shared" si="58"/>
        <v>42049.466620370367</v>
      </c>
      <c r="T586" s="11">
        <f t="shared" si="59"/>
        <v>42079.424953703703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11">
        <f t="shared" si="58"/>
        <v>42283.1409375</v>
      </c>
      <c r="T587" s="11">
        <f t="shared" si="59"/>
        <v>42338.75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f t="shared" si="55"/>
        <v>14</v>
      </c>
      <c r="Q588" t="str">
        <f t="shared" si="56"/>
        <v>technology</v>
      </c>
      <c r="R588" t="str">
        <f t="shared" si="57"/>
        <v>web</v>
      </c>
      <c r="S588" s="11">
        <f t="shared" si="58"/>
        <v>42020.604247685187</v>
      </c>
      <c r="T588" s="11">
        <f t="shared" si="59"/>
        <v>42050.604247685187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f t="shared" si="55"/>
        <v>389.28571428571428</v>
      </c>
      <c r="Q589" t="str">
        <f t="shared" si="56"/>
        <v>technology</v>
      </c>
      <c r="R589" t="str">
        <f t="shared" si="57"/>
        <v>web</v>
      </c>
      <c r="S589" s="11">
        <f t="shared" si="58"/>
        <v>42080.507326388892</v>
      </c>
      <c r="T589" s="11">
        <f t="shared" si="59"/>
        <v>42110.507326388892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f t="shared" si="55"/>
        <v>150.5</v>
      </c>
      <c r="Q590" t="str">
        <f t="shared" si="56"/>
        <v>technology</v>
      </c>
      <c r="R590" t="str">
        <f t="shared" si="57"/>
        <v>web</v>
      </c>
      <c r="S590" s="11">
        <f t="shared" si="58"/>
        <v>42631.519513888888</v>
      </c>
      <c r="T590" s="11">
        <f t="shared" si="59"/>
        <v>42691.561180555553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f t="shared" si="55"/>
        <v>1</v>
      </c>
      <c r="Q591" t="str">
        <f t="shared" si="56"/>
        <v>technology</v>
      </c>
      <c r="R591" t="str">
        <f t="shared" si="57"/>
        <v>web</v>
      </c>
      <c r="S591" s="11">
        <f t="shared" si="58"/>
        <v>42178.364571759259</v>
      </c>
      <c r="T591" s="11">
        <f t="shared" si="59"/>
        <v>42193.364571759259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f t="shared" si="55"/>
        <v>24.777777777777779</v>
      </c>
      <c r="Q592" t="str">
        <f t="shared" si="56"/>
        <v>technology</v>
      </c>
      <c r="R592" t="str">
        <f t="shared" si="57"/>
        <v>web</v>
      </c>
      <c r="S592" s="11">
        <f t="shared" si="58"/>
        <v>42377.304756944446</v>
      </c>
      <c r="T592" s="11">
        <f t="shared" si="59"/>
        <v>42408.292361111111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f t="shared" si="55"/>
        <v>30.5</v>
      </c>
      <c r="Q593" t="str">
        <f t="shared" si="56"/>
        <v>technology</v>
      </c>
      <c r="R593" t="str">
        <f t="shared" si="57"/>
        <v>web</v>
      </c>
      <c r="S593" s="11">
        <f t="shared" si="58"/>
        <v>42177.293171296296</v>
      </c>
      <c r="T593" s="11">
        <f t="shared" si="59"/>
        <v>42207.293171296296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f t="shared" si="55"/>
        <v>250</v>
      </c>
      <c r="Q594" t="str">
        <f t="shared" si="56"/>
        <v>technology</v>
      </c>
      <c r="R594" t="str">
        <f t="shared" si="57"/>
        <v>web</v>
      </c>
      <c r="S594" s="11">
        <f t="shared" si="58"/>
        <v>41945.982175925928</v>
      </c>
      <c r="T594" s="11">
        <f t="shared" si="59"/>
        <v>41975.982175925921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16.428571428571427</v>
      </c>
      <c r="Q595" t="str">
        <f t="shared" si="56"/>
        <v>technology</v>
      </c>
      <c r="R595" t="str">
        <f t="shared" si="57"/>
        <v>web</v>
      </c>
      <c r="S595" s="11">
        <f t="shared" si="58"/>
        <v>42070.427604166667</v>
      </c>
      <c r="T595" s="11">
        <f t="shared" si="59"/>
        <v>42100.385937500003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f t="shared" si="55"/>
        <v>13</v>
      </c>
      <c r="Q596" t="str">
        <f t="shared" si="56"/>
        <v>technology</v>
      </c>
      <c r="R596" t="str">
        <f t="shared" si="57"/>
        <v>web</v>
      </c>
      <c r="S596" s="11">
        <f t="shared" si="58"/>
        <v>42446.530162037037</v>
      </c>
      <c r="T596" s="11">
        <f t="shared" si="59"/>
        <v>42476.530162037037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f t="shared" si="55"/>
        <v>53.25</v>
      </c>
      <c r="Q597" t="str">
        <f t="shared" si="56"/>
        <v>technology</v>
      </c>
      <c r="R597" t="str">
        <f t="shared" si="57"/>
        <v>web</v>
      </c>
      <c r="S597" s="11">
        <f t="shared" si="58"/>
        <v>42082.819884259261</v>
      </c>
      <c r="T597" s="11">
        <f t="shared" si="59"/>
        <v>42127.819884259261</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f t="shared" si="55"/>
        <v>3</v>
      </c>
      <c r="Q598" t="str">
        <f t="shared" si="56"/>
        <v>technology</v>
      </c>
      <c r="R598" t="str">
        <f t="shared" si="57"/>
        <v>web</v>
      </c>
      <c r="S598" s="11">
        <f t="shared" si="58"/>
        <v>42646.646898148145</v>
      </c>
      <c r="T598" s="11">
        <f t="shared" si="59"/>
        <v>42676.646898148145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f t="shared" si="55"/>
        <v>10</v>
      </c>
      <c r="Q599" t="str">
        <f t="shared" si="56"/>
        <v>technology</v>
      </c>
      <c r="R599" t="str">
        <f t="shared" si="57"/>
        <v>web</v>
      </c>
      <c r="S599" s="11">
        <f t="shared" si="58"/>
        <v>42545.455266203702</v>
      </c>
      <c r="T599" s="11">
        <f t="shared" si="59"/>
        <v>42582.416666666672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121.42857142857143</v>
      </c>
      <c r="Q600" t="str">
        <f t="shared" si="56"/>
        <v>technology</v>
      </c>
      <c r="R600" t="str">
        <f t="shared" si="57"/>
        <v>web</v>
      </c>
      <c r="S600" s="11">
        <f t="shared" si="58"/>
        <v>41947.75209490741</v>
      </c>
      <c r="T600" s="11">
        <f t="shared" si="59"/>
        <v>41977.75209490741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f t="shared" si="55"/>
        <v>15.5</v>
      </c>
      <c r="Q601" t="str">
        <f t="shared" si="56"/>
        <v>technology</v>
      </c>
      <c r="R601" t="str">
        <f t="shared" si="57"/>
        <v>web</v>
      </c>
      <c r="S601" s="11">
        <f t="shared" si="58"/>
        <v>42047.562523148154</v>
      </c>
      <c r="T601" s="11">
        <f t="shared" si="59"/>
        <v>42071.386111111111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t="str">
        <f t="shared" si="56"/>
        <v>technology</v>
      </c>
      <c r="R602" t="str">
        <f t="shared" si="57"/>
        <v>web</v>
      </c>
      <c r="S602" s="11">
        <f t="shared" si="58"/>
        <v>42073.548171296294</v>
      </c>
      <c r="T602" s="11">
        <f t="shared" si="59"/>
        <v>42133.548171296294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f t="shared" si="55"/>
        <v>23.333333333333332</v>
      </c>
      <c r="Q603" t="str">
        <f t="shared" si="56"/>
        <v>technology</v>
      </c>
      <c r="R603" t="str">
        <f t="shared" si="57"/>
        <v>web</v>
      </c>
      <c r="S603" s="11">
        <f t="shared" si="58"/>
        <v>41969.608090277776</v>
      </c>
      <c r="T603" s="11">
        <f t="shared" si="59"/>
        <v>41999.608090277776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11">
        <f t="shared" si="58"/>
        <v>42143.54415509259</v>
      </c>
      <c r="T604" s="11">
        <f t="shared" si="59"/>
        <v>42173.54415509259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f t="shared" si="55"/>
        <v>45.386153846153846</v>
      </c>
      <c r="Q605" t="str">
        <f t="shared" si="56"/>
        <v>technology</v>
      </c>
      <c r="R605" t="str">
        <f t="shared" si="57"/>
        <v>web</v>
      </c>
      <c r="S605" s="11">
        <f t="shared" si="58"/>
        <v>41835.389155092591</v>
      </c>
      <c r="T605" s="11">
        <f t="shared" si="59"/>
        <v>41865.389155092591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11">
        <f t="shared" si="58"/>
        <v>41848.785370370373</v>
      </c>
      <c r="T606" s="11">
        <f t="shared" si="59"/>
        <v>41878.785370370373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f t="shared" si="55"/>
        <v>16.375</v>
      </c>
      <c r="Q607" t="str">
        <f t="shared" si="56"/>
        <v>technology</v>
      </c>
      <c r="R607" t="str">
        <f t="shared" si="57"/>
        <v>web</v>
      </c>
      <c r="S607" s="11">
        <f t="shared" si="58"/>
        <v>42194.107731481483</v>
      </c>
      <c r="T607" s="11">
        <f t="shared" si="59"/>
        <v>42239.107731481483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f t="shared" si="55"/>
        <v>10</v>
      </c>
      <c r="Q608" t="str">
        <f t="shared" si="56"/>
        <v>technology</v>
      </c>
      <c r="R608" t="str">
        <f t="shared" si="57"/>
        <v>web</v>
      </c>
      <c r="S608" s="11">
        <f t="shared" si="58"/>
        <v>42102.400567129633</v>
      </c>
      <c r="T608" s="11">
        <f t="shared" si="59"/>
        <v>42148.375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11">
        <f t="shared" si="58"/>
        <v>42300.575648148151</v>
      </c>
      <c r="T609" s="11">
        <f t="shared" si="59"/>
        <v>42330.617314814815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f t="shared" si="55"/>
        <v>292.2</v>
      </c>
      <c r="Q610" t="str">
        <f t="shared" si="56"/>
        <v>technology</v>
      </c>
      <c r="R610" t="str">
        <f t="shared" si="57"/>
        <v>web</v>
      </c>
      <c r="S610" s="11">
        <f t="shared" si="58"/>
        <v>42140.671064814815</v>
      </c>
      <c r="T610" s="11">
        <f t="shared" si="59"/>
        <v>42170.671064814815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f t="shared" si="55"/>
        <v>5</v>
      </c>
      <c r="Q611" t="str">
        <f t="shared" si="56"/>
        <v>technology</v>
      </c>
      <c r="R611" t="str">
        <f t="shared" si="57"/>
        <v>web</v>
      </c>
      <c r="S611" s="11">
        <f t="shared" si="58"/>
        <v>42306.784074074079</v>
      </c>
      <c r="T611" s="11">
        <f t="shared" si="59"/>
        <v>42336.825740740736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11">
        <f t="shared" si="58"/>
        <v>42086.58085648148</v>
      </c>
      <c r="T612" s="11">
        <f t="shared" si="59"/>
        <v>42116.58085648148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11">
        <f t="shared" si="58"/>
        <v>42328.310613425929</v>
      </c>
      <c r="T613" s="11">
        <f t="shared" si="59"/>
        <v>42388.310613425929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11">
        <f t="shared" si="58"/>
        <v>42584.781782407408</v>
      </c>
      <c r="T614" s="11">
        <f t="shared" si="59"/>
        <v>42614.781782407408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f t="shared" si="55"/>
        <v>105.93388429752066</v>
      </c>
      <c r="Q615" t="str">
        <f t="shared" si="56"/>
        <v>technology</v>
      </c>
      <c r="R615" t="str">
        <f t="shared" si="57"/>
        <v>web</v>
      </c>
      <c r="S615" s="11">
        <f t="shared" si="58"/>
        <v>42247.246759259258</v>
      </c>
      <c r="T615" s="11">
        <f t="shared" si="59"/>
        <v>42277.957638888889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11">
        <f t="shared" si="58"/>
        <v>42514.811805555553</v>
      </c>
      <c r="T616" s="11">
        <f t="shared" si="59"/>
        <v>42544.811805555553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11">
        <f t="shared" si="58"/>
        <v>42241.872210648144</v>
      </c>
      <c r="T617" s="11">
        <f t="shared" si="59"/>
        <v>42271.872210648144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11">
        <f t="shared" si="58"/>
        <v>42761.126238425924</v>
      </c>
      <c r="T618" s="11">
        <f t="shared" si="59"/>
        <v>42791.126238425924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t="str">
        <f t="shared" si="56"/>
        <v>technology</v>
      </c>
      <c r="R619" t="str">
        <f t="shared" si="57"/>
        <v>web</v>
      </c>
      <c r="S619" s="11">
        <f t="shared" si="58"/>
        <v>42087.093090277776</v>
      </c>
      <c r="T619" s="11">
        <f t="shared" si="59"/>
        <v>42132.093090277776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11">
        <f t="shared" si="58"/>
        <v>42317.560219907406</v>
      </c>
      <c r="T620" s="11">
        <f t="shared" si="59"/>
        <v>42347.560219907406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f t="shared" si="55"/>
        <v>1</v>
      </c>
      <c r="Q621" t="str">
        <f t="shared" si="56"/>
        <v>technology</v>
      </c>
      <c r="R621" t="str">
        <f t="shared" si="57"/>
        <v>web</v>
      </c>
      <c r="S621" s="11">
        <f t="shared" si="58"/>
        <v>41908.400347222225</v>
      </c>
      <c r="T621" s="11">
        <f t="shared" si="59"/>
        <v>41968.442013888889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t="str">
        <f t="shared" si="56"/>
        <v>technology</v>
      </c>
      <c r="R622" t="str">
        <f t="shared" si="57"/>
        <v>web</v>
      </c>
      <c r="S622" s="11">
        <f t="shared" si="58"/>
        <v>41831.466874999998</v>
      </c>
      <c r="T622" s="11">
        <f t="shared" si="59"/>
        <v>41876.466874999998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f t="shared" si="55"/>
        <v>87</v>
      </c>
      <c r="Q623" t="str">
        <f t="shared" si="56"/>
        <v>technology</v>
      </c>
      <c r="R623" t="str">
        <f t="shared" si="57"/>
        <v>web</v>
      </c>
      <c r="S623" s="11">
        <f t="shared" si="58"/>
        <v>42528.737696759257</v>
      </c>
      <c r="T623" s="11">
        <f t="shared" si="59"/>
        <v>42558.737696759257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f t="shared" si="55"/>
        <v>37.888888888888886</v>
      </c>
      <c r="Q624" t="str">
        <f t="shared" si="56"/>
        <v>technology</v>
      </c>
      <c r="R624" t="str">
        <f t="shared" si="57"/>
        <v>web</v>
      </c>
      <c r="S624" s="11">
        <f t="shared" si="58"/>
        <v>42532.524745370371</v>
      </c>
      <c r="T624" s="11">
        <f t="shared" si="59"/>
        <v>42552.524745370371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11">
        <f t="shared" si="58"/>
        <v>42121.759224537032</v>
      </c>
      <c r="T625" s="11">
        <f t="shared" si="59"/>
        <v>42151.759224537032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11">
        <f t="shared" si="58"/>
        <v>42108.738900462966</v>
      </c>
      <c r="T626" s="11">
        <f t="shared" si="59"/>
        <v>42138.738900462966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11">
        <f t="shared" si="58"/>
        <v>42790.645567129628</v>
      </c>
      <c r="T627" s="11">
        <f t="shared" si="59"/>
        <v>42820.603900462964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f t="shared" si="55"/>
        <v>111.41025641025641</v>
      </c>
      <c r="Q628" t="str">
        <f t="shared" si="56"/>
        <v>technology</v>
      </c>
      <c r="R628" t="str">
        <f t="shared" si="57"/>
        <v>web</v>
      </c>
      <c r="S628" s="11">
        <f t="shared" si="58"/>
        <v>42198.309479166666</v>
      </c>
      <c r="T628" s="11">
        <f t="shared" si="59"/>
        <v>42231.306944444441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f t="shared" si="55"/>
        <v>90</v>
      </c>
      <c r="Q629" t="str">
        <f t="shared" si="56"/>
        <v>technology</v>
      </c>
      <c r="R629" t="str">
        <f t="shared" si="57"/>
        <v>web</v>
      </c>
      <c r="S629" s="11">
        <f t="shared" si="58"/>
        <v>42384.056840277779</v>
      </c>
      <c r="T629" s="11">
        <f t="shared" si="59"/>
        <v>42443.708333333328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11">
        <f t="shared" si="58"/>
        <v>41803.442789351851</v>
      </c>
      <c r="T630" s="11">
        <f t="shared" si="59"/>
        <v>41833.442789351851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f t="shared" si="55"/>
        <v>116.66666666666667</v>
      </c>
      <c r="Q631" t="str">
        <f t="shared" si="56"/>
        <v>technology</v>
      </c>
      <c r="R631" t="str">
        <f t="shared" si="57"/>
        <v>web</v>
      </c>
      <c r="S631" s="11">
        <f t="shared" si="58"/>
        <v>42474.387824074074</v>
      </c>
      <c r="T631" s="11">
        <f t="shared" si="59"/>
        <v>42504.387824074074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f t="shared" si="55"/>
        <v>10</v>
      </c>
      <c r="Q632" t="str">
        <f t="shared" si="56"/>
        <v>technology</v>
      </c>
      <c r="R632" t="str">
        <f t="shared" si="57"/>
        <v>web</v>
      </c>
      <c r="S632" s="11">
        <f t="shared" si="58"/>
        <v>42223.369456018518</v>
      </c>
      <c r="T632" s="11">
        <f t="shared" si="59"/>
        <v>42252.965277777781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f t="shared" si="55"/>
        <v>76.666666666666671</v>
      </c>
      <c r="Q633" t="str">
        <f t="shared" si="56"/>
        <v>technology</v>
      </c>
      <c r="R633" t="str">
        <f t="shared" si="57"/>
        <v>web</v>
      </c>
      <c r="S633" s="11">
        <f t="shared" si="58"/>
        <v>42489.522326388891</v>
      </c>
      <c r="T633" s="11">
        <f t="shared" si="59"/>
        <v>42518.522326388891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11">
        <f t="shared" si="58"/>
        <v>42303.409317129626</v>
      </c>
      <c r="T634" s="11">
        <f t="shared" si="59"/>
        <v>42333.450983796298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f t="shared" si="55"/>
        <v>49.8</v>
      </c>
      <c r="Q635" t="str">
        <f t="shared" si="56"/>
        <v>technology</v>
      </c>
      <c r="R635" t="str">
        <f t="shared" si="57"/>
        <v>web</v>
      </c>
      <c r="S635" s="11">
        <f t="shared" si="58"/>
        <v>42507.049328703702</v>
      </c>
      <c r="T635" s="11">
        <f t="shared" si="59"/>
        <v>42538.708333333328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f t="shared" si="55"/>
        <v>1</v>
      </c>
      <c r="Q636" t="str">
        <f t="shared" si="56"/>
        <v>technology</v>
      </c>
      <c r="R636" t="str">
        <f t="shared" si="57"/>
        <v>web</v>
      </c>
      <c r="S636" s="11">
        <f t="shared" si="58"/>
        <v>42031.678576388891</v>
      </c>
      <c r="T636" s="11">
        <f t="shared" si="59"/>
        <v>42061.678576388891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f t="shared" si="55"/>
        <v>2</v>
      </c>
      <c r="Q637" t="str">
        <f t="shared" si="56"/>
        <v>technology</v>
      </c>
      <c r="R637" t="str">
        <f t="shared" si="57"/>
        <v>web</v>
      </c>
      <c r="S637" s="11">
        <f t="shared" si="58"/>
        <v>42075.842152777783</v>
      </c>
      <c r="T637" s="11">
        <f t="shared" si="59"/>
        <v>42105.842152777783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f t="shared" si="55"/>
        <v>4</v>
      </c>
      <c r="Q638" t="str">
        <f t="shared" si="56"/>
        <v>technology</v>
      </c>
      <c r="R638" t="str">
        <f t="shared" si="57"/>
        <v>web</v>
      </c>
      <c r="S638" s="11">
        <f t="shared" si="58"/>
        <v>42131.205439814818</v>
      </c>
      <c r="T638" s="11">
        <f t="shared" si="59"/>
        <v>42161.19930555555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11">
        <f t="shared" si="58"/>
        <v>42762.712013888886</v>
      </c>
      <c r="T639" s="11">
        <f t="shared" si="59"/>
        <v>42791.711111111115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f t="shared" si="55"/>
        <v>3</v>
      </c>
      <c r="Q640" t="str">
        <f t="shared" si="56"/>
        <v>technology</v>
      </c>
      <c r="R640" t="str">
        <f t="shared" si="57"/>
        <v>web</v>
      </c>
      <c r="S640" s="11">
        <f t="shared" si="58"/>
        <v>42759.343310185184</v>
      </c>
      <c r="T640" s="11">
        <f t="shared" si="59"/>
        <v>42819.30164351852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f t="shared" si="55"/>
        <v>1</v>
      </c>
      <c r="Q641" t="str">
        <f t="shared" si="56"/>
        <v>technology</v>
      </c>
      <c r="R641" t="str">
        <f t="shared" si="57"/>
        <v>web</v>
      </c>
      <c r="S641" s="11">
        <f t="shared" si="58"/>
        <v>41865.333275462966</v>
      </c>
      <c r="T641" s="11">
        <f t="shared" si="59"/>
        <v>41925.333275462966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11">
        <f t="shared" si="58"/>
        <v>42683.170312499999</v>
      </c>
      <c r="T642" s="11">
        <f t="shared" si="59"/>
        <v>42698.708333333328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f t="shared" ref="P643:P706" si="61">E643/L643</f>
        <v>151.31746031746033</v>
      </c>
      <c r="Q643" t="str">
        <f t="shared" ref="Q643:Q706" si="62">LEFT(N643, SEARCH("/",N643)-1)</f>
        <v>technology</v>
      </c>
      <c r="R643" t="str">
        <f t="shared" ref="R643:R706" si="63">RIGHT(N643,LEN(N643)-SEARCH("/", N643))</f>
        <v>wearables</v>
      </c>
      <c r="S643" s="11">
        <f t="shared" ref="S643:S706" si="64">(J643/86400)+25569+(-6/24)</f>
        <v>42199.32</v>
      </c>
      <c r="T643" s="11">
        <f t="shared" ref="T643:T706" si="65">(I643/86400)+25569+(-6/24)</f>
        <v>42229.32</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11">
        <f t="shared" si="64"/>
        <v>42199.401319444441</v>
      </c>
      <c r="T644" s="11">
        <f t="shared" si="65"/>
        <v>42235.401319444441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11">
        <f t="shared" si="64"/>
        <v>42100.392071759255</v>
      </c>
      <c r="T645" s="11">
        <f t="shared" si="65"/>
        <v>42155.392071759255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11">
        <f t="shared" si="64"/>
        <v>41898.415960648148</v>
      </c>
      <c r="T646" s="11">
        <f t="shared" si="65"/>
        <v>41940.791666666664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f t="shared" si="61"/>
        <v>23.518987341772153</v>
      </c>
      <c r="Q647" t="str">
        <f t="shared" si="62"/>
        <v>technology</v>
      </c>
      <c r="R647" t="str">
        <f t="shared" si="63"/>
        <v>wearables</v>
      </c>
      <c r="S647" s="11">
        <f t="shared" si="64"/>
        <v>42563.776319444441</v>
      </c>
      <c r="T647" s="11">
        <f t="shared" si="65"/>
        <v>42593.776319444441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f t="shared" si="61"/>
        <v>39.074444444444445</v>
      </c>
      <c r="Q648" t="str">
        <f t="shared" si="62"/>
        <v>technology</v>
      </c>
      <c r="R648" t="str">
        <f t="shared" si="63"/>
        <v>wearables</v>
      </c>
      <c r="S648" s="11">
        <f t="shared" si="64"/>
        <v>41832.602627314816</v>
      </c>
      <c r="T648" s="11">
        <f t="shared" si="65"/>
        <v>41862.602627314816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11">
        <f t="shared" si="64"/>
        <v>42416.517928240741</v>
      </c>
      <c r="T649" s="11">
        <f t="shared" si="65"/>
        <v>42446.476261574076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11">
        <f t="shared" si="64"/>
        <v>41891.443379629629</v>
      </c>
      <c r="T650" s="11">
        <f t="shared" si="65"/>
        <v>41926.443379629629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11">
        <f t="shared" si="64"/>
        <v>41877.662187499998</v>
      </c>
      <c r="T651" s="11">
        <f t="shared" si="65"/>
        <v>41898.662187499998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f t="shared" si="61"/>
        <v>35.125</v>
      </c>
      <c r="Q652" t="str">
        <f t="shared" si="62"/>
        <v>technology</v>
      </c>
      <c r="R652" t="str">
        <f t="shared" si="63"/>
        <v>wearables</v>
      </c>
      <c r="S652" s="11">
        <f t="shared" si="64"/>
        <v>41931.786851851852</v>
      </c>
      <c r="T652" s="11">
        <f t="shared" si="65"/>
        <v>41991.828518518523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f t="shared" si="61"/>
        <v>239.35238095238094</v>
      </c>
      <c r="Q653" t="str">
        <f t="shared" si="62"/>
        <v>technology</v>
      </c>
      <c r="R653" t="str">
        <f t="shared" si="63"/>
        <v>wearables</v>
      </c>
      <c r="S653" s="11">
        <f t="shared" si="64"/>
        <v>41955.767488425925</v>
      </c>
      <c r="T653" s="11">
        <f t="shared" si="65"/>
        <v>41985.767488425925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f t="shared" si="61"/>
        <v>107.64285714285714</v>
      </c>
      <c r="Q654" t="str">
        <f t="shared" si="62"/>
        <v>technology</v>
      </c>
      <c r="R654" t="str">
        <f t="shared" si="63"/>
        <v>wearables</v>
      </c>
      <c r="S654" s="11">
        <f t="shared" si="64"/>
        <v>42675.440393518518</v>
      </c>
      <c r="T654" s="11">
        <f t="shared" si="65"/>
        <v>42705.482060185182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f t="shared" si="61"/>
        <v>95.830623306233065</v>
      </c>
      <c r="Q655" t="str">
        <f t="shared" si="62"/>
        <v>technology</v>
      </c>
      <c r="R655" t="str">
        <f t="shared" si="63"/>
        <v>wearables</v>
      </c>
      <c r="S655" s="11">
        <f t="shared" si="64"/>
        <v>42199.368518518517</v>
      </c>
      <c r="T655" s="11">
        <f t="shared" si="65"/>
        <v>42236.368518518517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f t="shared" si="61"/>
        <v>31.663376110562684</v>
      </c>
      <c r="Q656" t="str">
        <f t="shared" si="62"/>
        <v>technology</v>
      </c>
      <c r="R656" t="str">
        <f t="shared" si="63"/>
        <v>wearables</v>
      </c>
      <c r="S656" s="11">
        <f t="shared" si="64"/>
        <v>42163.707326388889</v>
      </c>
      <c r="T656" s="11">
        <f t="shared" si="65"/>
        <v>42193.707326388889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11">
        <f t="shared" si="64"/>
        <v>42045.707314814819</v>
      </c>
      <c r="T657" s="11">
        <f t="shared" si="65"/>
        <v>42075.665648148148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f t="shared" si="61"/>
        <v>122.73563218390805</v>
      </c>
      <c r="Q658" t="str">
        <f t="shared" si="62"/>
        <v>technology</v>
      </c>
      <c r="R658" t="str">
        <f t="shared" si="63"/>
        <v>wearables</v>
      </c>
      <c r="S658" s="11">
        <f t="shared" si="64"/>
        <v>42417.554618055554</v>
      </c>
      <c r="T658" s="11">
        <f t="shared" si="65"/>
        <v>42477.51295138889</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11">
        <f t="shared" si="64"/>
        <v>42331.59574074074</v>
      </c>
      <c r="T659" s="11">
        <f t="shared" si="65"/>
        <v>42361.59574074074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11">
        <f t="shared" si="64"/>
        <v>42178.910752314812</v>
      </c>
      <c r="T660" s="11">
        <f t="shared" si="65"/>
        <v>42211.5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f t="shared" si="61"/>
        <v>143.66666666666666</v>
      </c>
      <c r="Q661" t="str">
        <f t="shared" si="62"/>
        <v>technology</v>
      </c>
      <c r="R661" t="str">
        <f t="shared" si="63"/>
        <v>wearables</v>
      </c>
      <c r="S661" s="11">
        <f t="shared" si="64"/>
        <v>42209.343692129631</v>
      </c>
      <c r="T661" s="11">
        <f t="shared" si="65"/>
        <v>42239.343692129631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f t="shared" si="61"/>
        <v>84.944444444444443</v>
      </c>
      <c r="Q662" t="str">
        <f t="shared" si="62"/>
        <v>technology</v>
      </c>
      <c r="R662" t="str">
        <f t="shared" si="63"/>
        <v>wearables</v>
      </c>
      <c r="S662" s="11">
        <f t="shared" si="64"/>
        <v>41922.491655092592</v>
      </c>
      <c r="T662" s="11">
        <f t="shared" si="65"/>
        <v>41952.533321759256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f t="shared" si="61"/>
        <v>10.555555555555555</v>
      </c>
      <c r="Q663" t="str">
        <f t="shared" si="62"/>
        <v>technology</v>
      </c>
      <c r="R663" t="str">
        <f t="shared" si="63"/>
        <v>wearables</v>
      </c>
      <c r="S663" s="11">
        <f t="shared" si="64"/>
        <v>42636.395358796297</v>
      </c>
      <c r="T663" s="11">
        <f t="shared" si="65"/>
        <v>42666.395358796297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f t="shared" si="61"/>
        <v>39</v>
      </c>
      <c r="Q664" t="str">
        <f t="shared" si="62"/>
        <v>technology</v>
      </c>
      <c r="R664" t="str">
        <f t="shared" si="63"/>
        <v>wearables</v>
      </c>
      <c r="S664" s="11">
        <f t="shared" si="64"/>
        <v>41990.188043981485</v>
      </c>
      <c r="T664" s="11">
        <f t="shared" si="65"/>
        <v>42020.188043981485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f t="shared" si="61"/>
        <v>100</v>
      </c>
      <c r="Q665" t="str">
        <f t="shared" si="62"/>
        <v>technology</v>
      </c>
      <c r="R665" t="str">
        <f t="shared" si="63"/>
        <v>wearables</v>
      </c>
      <c r="S665" s="11">
        <f t="shared" si="64"/>
        <v>42173.593240740738</v>
      </c>
      <c r="T665" s="11">
        <f t="shared" si="65"/>
        <v>42203.593240740738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f t="shared" si="61"/>
        <v>31.172413793103448</v>
      </c>
      <c r="Q666" t="str">
        <f t="shared" si="62"/>
        <v>technology</v>
      </c>
      <c r="R666" t="str">
        <f t="shared" si="63"/>
        <v>wearables</v>
      </c>
      <c r="S666" s="11">
        <f t="shared" si="64"/>
        <v>42077.416377314818</v>
      </c>
      <c r="T666" s="11">
        <f t="shared" si="65"/>
        <v>42107.416377314818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f t="shared" si="61"/>
        <v>155.33333333333334</v>
      </c>
      <c r="Q667" t="str">
        <f t="shared" si="62"/>
        <v>technology</v>
      </c>
      <c r="R667" t="str">
        <f t="shared" si="63"/>
        <v>wearables</v>
      </c>
      <c r="S667" s="11">
        <f t="shared" si="64"/>
        <v>42688.461354166662</v>
      </c>
      <c r="T667" s="11">
        <f t="shared" si="65"/>
        <v>42748.461354166662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f t="shared" si="61"/>
        <v>2</v>
      </c>
      <c r="Q668" t="str">
        <f t="shared" si="62"/>
        <v>technology</v>
      </c>
      <c r="R668" t="str">
        <f t="shared" si="63"/>
        <v>wearables</v>
      </c>
      <c r="S668" s="11">
        <f t="shared" si="64"/>
        <v>41838.582152777773</v>
      </c>
      <c r="T668" s="11">
        <f t="shared" si="65"/>
        <v>41868.582152777773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f t="shared" si="61"/>
        <v>178.92857142857142</v>
      </c>
      <c r="Q669" t="str">
        <f t="shared" si="62"/>
        <v>technology</v>
      </c>
      <c r="R669" t="str">
        <f t="shared" si="63"/>
        <v>wearables</v>
      </c>
      <c r="S669" s="11">
        <f t="shared" si="64"/>
        <v>42632.123414351852</v>
      </c>
      <c r="T669" s="11">
        <f t="shared" si="65"/>
        <v>42672.123414351852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f t="shared" si="61"/>
        <v>27.36</v>
      </c>
      <c r="Q670" t="str">
        <f t="shared" si="62"/>
        <v>technology</v>
      </c>
      <c r="R670" t="str">
        <f t="shared" si="63"/>
        <v>wearables</v>
      </c>
      <c r="S670" s="11">
        <f t="shared" si="64"/>
        <v>42090.581273148149</v>
      </c>
      <c r="T670" s="11">
        <f t="shared" si="65"/>
        <v>42135.581273148149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f t="shared" si="61"/>
        <v>1536.25</v>
      </c>
      <c r="Q671" t="str">
        <f t="shared" si="62"/>
        <v>technology</v>
      </c>
      <c r="R671" t="str">
        <f t="shared" si="63"/>
        <v>wearables</v>
      </c>
      <c r="S671" s="11">
        <f t="shared" si="64"/>
        <v>42527.375671296293</v>
      </c>
      <c r="T671" s="11">
        <f t="shared" si="65"/>
        <v>42557.375671296293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f t="shared" si="61"/>
        <v>84.99677419354839</v>
      </c>
      <c r="Q672" t="str">
        <f t="shared" si="62"/>
        <v>technology</v>
      </c>
      <c r="R672" t="str">
        <f t="shared" si="63"/>
        <v>wearables</v>
      </c>
      <c r="S672" s="11">
        <f t="shared" si="64"/>
        <v>42506.459722222222</v>
      </c>
      <c r="T672" s="11">
        <f t="shared" si="65"/>
        <v>42540.090277777781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f t="shared" si="61"/>
        <v>788.5333333333333</v>
      </c>
      <c r="Q673" t="str">
        <f t="shared" si="62"/>
        <v>technology</v>
      </c>
      <c r="R673" t="str">
        <f t="shared" si="63"/>
        <v>wearables</v>
      </c>
      <c r="S673" s="11">
        <f t="shared" si="64"/>
        <v>41984.442731481482</v>
      </c>
      <c r="T673" s="11">
        <f t="shared" si="65"/>
        <v>42017.916666666672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f t="shared" si="61"/>
        <v>50.29767441860465</v>
      </c>
      <c r="Q674" t="str">
        <f t="shared" si="62"/>
        <v>technology</v>
      </c>
      <c r="R674" t="str">
        <f t="shared" si="63"/>
        <v>wearables</v>
      </c>
      <c r="S674" s="11">
        <f t="shared" si="64"/>
        <v>41973.969490740739</v>
      </c>
      <c r="T674" s="11">
        <f t="shared" si="65"/>
        <v>42004.957638888889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f t="shared" si="61"/>
        <v>68.333333333333329</v>
      </c>
      <c r="Q675" t="str">
        <f t="shared" si="62"/>
        <v>technology</v>
      </c>
      <c r="R675" t="str">
        <f t="shared" si="63"/>
        <v>wearables</v>
      </c>
      <c r="S675" s="11">
        <f t="shared" si="64"/>
        <v>41838.590474537035</v>
      </c>
      <c r="T675" s="11">
        <f t="shared" si="65"/>
        <v>41883.590474537035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f t="shared" si="61"/>
        <v>7.5</v>
      </c>
      <c r="Q676" t="str">
        <f t="shared" si="62"/>
        <v>technology</v>
      </c>
      <c r="R676" t="str">
        <f t="shared" si="63"/>
        <v>wearables</v>
      </c>
      <c r="S676" s="11">
        <f t="shared" si="64"/>
        <v>41802.866053240738</v>
      </c>
      <c r="T676" s="11">
        <f t="shared" si="65"/>
        <v>41862.866053240738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f t="shared" si="61"/>
        <v>34.269230769230766</v>
      </c>
      <c r="Q677" t="str">
        <f t="shared" si="62"/>
        <v>technology</v>
      </c>
      <c r="R677" t="str">
        <f t="shared" si="63"/>
        <v>wearables</v>
      </c>
      <c r="S677" s="11">
        <f t="shared" si="64"/>
        <v>41975.680601851855</v>
      </c>
      <c r="T677" s="11">
        <f t="shared" si="65"/>
        <v>42005.040972222225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f t="shared" si="61"/>
        <v>61.291666666666664</v>
      </c>
      <c r="Q678" t="str">
        <f t="shared" si="62"/>
        <v>technology</v>
      </c>
      <c r="R678" t="str">
        <f t="shared" si="63"/>
        <v>wearables</v>
      </c>
      <c r="S678" s="11">
        <f t="shared" si="64"/>
        <v>42012.51829861111</v>
      </c>
      <c r="T678" s="11">
        <f t="shared" si="65"/>
        <v>42042.51829861111</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f t="shared" si="61"/>
        <v>133.25</v>
      </c>
      <c r="Q679" t="str">
        <f t="shared" si="62"/>
        <v>technology</v>
      </c>
      <c r="R679" t="str">
        <f t="shared" si="63"/>
        <v>wearables</v>
      </c>
      <c r="S679" s="11">
        <f t="shared" si="64"/>
        <v>42504.153877314813</v>
      </c>
      <c r="T679" s="11">
        <f t="shared" si="65"/>
        <v>42549.153877314813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f t="shared" si="61"/>
        <v>65.17647058823529</v>
      </c>
      <c r="Q680" t="str">
        <f t="shared" si="62"/>
        <v>technology</v>
      </c>
      <c r="R680" t="str">
        <f t="shared" si="63"/>
        <v>wearables</v>
      </c>
      <c r="S680" s="11">
        <f t="shared" si="64"/>
        <v>42481.126597222217</v>
      </c>
      <c r="T680" s="11">
        <f t="shared" si="65"/>
        <v>42511.126597222217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f t="shared" si="61"/>
        <v>93.90425531914893</v>
      </c>
      <c r="Q681" t="str">
        <f t="shared" si="62"/>
        <v>technology</v>
      </c>
      <c r="R681" t="str">
        <f t="shared" si="63"/>
        <v>wearables</v>
      </c>
      <c r="S681" s="11">
        <f t="shared" si="64"/>
        <v>42556.445706018523</v>
      </c>
      <c r="T681" s="11">
        <f t="shared" si="65"/>
        <v>42616.445706018523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f t="shared" si="61"/>
        <v>150.65116279069767</v>
      </c>
      <c r="Q682" t="str">
        <f t="shared" si="62"/>
        <v>technology</v>
      </c>
      <c r="R682" t="str">
        <f t="shared" si="63"/>
        <v>wearables</v>
      </c>
      <c r="S682" s="11">
        <f t="shared" si="64"/>
        <v>41864.251516203702</v>
      </c>
      <c r="T682" s="11">
        <f t="shared" si="65"/>
        <v>41899.251516203702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f t="shared" si="61"/>
        <v>1</v>
      </c>
      <c r="Q683" t="str">
        <f t="shared" si="62"/>
        <v>technology</v>
      </c>
      <c r="R683" t="str">
        <f t="shared" si="63"/>
        <v>wearables</v>
      </c>
      <c r="S683" s="11">
        <f t="shared" si="64"/>
        <v>42639.555601851855</v>
      </c>
      <c r="T683" s="11">
        <f t="shared" si="65"/>
        <v>42669.555601851855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f t="shared" si="61"/>
        <v>13.25</v>
      </c>
      <c r="Q684" t="str">
        <f t="shared" si="62"/>
        <v>technology</v>
      </c>
      <c r="R684" t="str">
        <f t="shared" si="63"/>
        <v>wearables</v>
      </c>
      <c r="S684" s="11">
        <f t="shared" si="64"/>
        <v>42778.515300925923</v>
      </c>
      <c r="T684" s="11">
        <f t="shared" si="65"/>
        <v>42808.473634259259</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f t="shared" si="61"/>
        <v>99.333333333333329</v>
      </c>
      <c r="Q685" t="str">
        <f t="shared" si="62"/>
        <v>technology</v>
      </c>
      <c r="R685" t="str">
        <f t="shared" si="63"/>
        <v>wearables</v>
      </c>
      <c r="S685" s="11">
        <f t="shared" si="64"/>
        <v>42634.650046296301</v>
      </c>
      <c r="T685" s="11">
        <f t="shared" si="65"/>
        <v>42674.650046296301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f t="shared" si="61"/>
        <v>177.39259259259259</v>
      </c>
      <c r="Q686" t="str">
        <f t="shared" si="62"/>
        <v>technology</v>
      </c>
      <c r="R686" t="str">
        <f t="shared" si="63"/>
        <v>wearables</v>
      </c>
      <c r="S686" s="11">
        <f t="shared" si="64"/>
        <v>41809.223275462966</v>
      </c>
      <c r="T686" s="11">
        <f t="shared" si="65"/>
        <v>41844.875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f t="shared" si="61"/>
        <v>55.3</v>
      </c>
      <c r="Q687" t="str">
        <f t="shared" si="62"/>
        <v>technology</v>
      </c>
      <c r="R687" t="str">
        <f t="shared" si="63"/>
        <v>wearables</v>
      </c>
      <c r="S687" s="11">
        <f t="shared" si="64"/>
        <v>41971.616574074069</v>
      </c>
      <c r="T687" s="11">
        <f t="shared" si="65"/>
        <v>42016.616574074069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11">
        <f t="shared" si="64"/>
        <v>42189.423263888893</v>
      </c>
      <c r="T688" s="11">
        <f t="shared" si="65"/>
        <v>42219.423263888893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f t="shared" si="61"/>
        <v>591.66666666666663</v>
      </c>
      <c r="Q689" t="str">
        <f t="shared" si="62"/>
        <v>technology</v>
      </c>
      <c r="R689" t="str">
        <f t="shared" si="63"/>
        <v>wearables</v>
      </c>
      <c r="S689" s="11">
        <f t="shared" si="64"/>
        <v>42711.500613425931</v>
      </c>
      <c r="T689" s="11">
        <f t="shared" si="65"/>
        <v>42771.500613425931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f t="shared" si="61"/>
        <v>405.5</v>
      </c>
      <c r="Q690" t="str">
        <f t="shared" si="62"/>
        <v>technology</v>
      </c>
      <c r="R690" t="str">
        <f t="shared" si="63"/>
        <v>wearables</v>
      </c>
      <c r="S690" s="11">
        <f t="shared" si="64"/>
        <v>42261.854780092588</v>
      </c>
      <c r="T690" s="11">
        <f t="shared" si="65"/>
        <v>42291.854780092588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f t="shared" si="61"/>
        <v>343.14732142857144</v>
      </c>
      <c r="Q691" t="str">
        <f t="shared" si="62"/>
        <v>technology</v>
      </c>
      <c r="R691" t="str">
        <f t="shared" si="63"/>
        <v>wearables</v>
      </c>
      <c r="S691" s="11">
        <f t="shared" si="64"/>
        <v>42675.41778935185</v>
      </c>
      <c r="T691" s="11">
        <f t="shared" si="65"/>
        <v>42711.957638888889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f t="shared" si="61"/>
        <v>72.588235294117652</v>
      </c>
      <c r="Q692" t="str">
        <f t="shared" si="62"/>
        <v>technology</v>
      </c>
      <c r="R692" t="str">
        <f t="shared" si="63"/>
        <v>wearables</v>
      </c>
      <c r="S692" s="11">
        <f t="shared" si="64"/>
        <v>42579.384733796294</v>
      </c>
      <c r="T692" s="11">
        <f t="shared" si="65"/>
        <v>42622</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f t="shared" si="61"/>
        <v>26</v>
      </c>
      <c r="Q693" t="str">
        <f t="shared" si="62"/>
        <v>technology</v>
      </c>
      <c r="R693" t="str">
        <f t="shared" si="63"/>
        <v>wearables</v>
      </c>
      <c r="S693" s="11">
        <f t="shared" si="64"/>
        <v>42157.778310185182</v>
      </c>
      <c r="T693" s="11">
        <f t="shared" si="65"/>
        <v>42185.778310185182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f t="shared" si="61"/>
        <v>6.4975124378109452</v>
      </c>
      <c r="Q694" t="str">
        <f t="shared" si="62"/>
        <v>technology</v>
      </c>
      <c r="R694" t="str">
        <f t="shared" si="63"/>
        <v>wearables</v>
      </c>
      <c r="S694" s="11">
        <f t="shared" si="64"/>
        <v>42696.12572916667</v>
      </c>
      <c r="T694" s="11">
        <f t="shared" si="65"/>
        <v>42726.12572916667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f t="shared" si="61"/>
        <v>119.38513513513513</v>
      </c>
      <c r="Q695" t="str">
        <f t="shared" si="62"/>
        <v>technology</v>
      </c>
      <c r="R695" t="str">
        <f t="shared" si="63"/>
        <v>wearables</v>
      </c>
      <c r="S695" s="11">
        <f t="shared" si="64"/>
        <v>42094.558182870373</v>
      </c>
      <c r="T695" s="11">
        <f t="shared" si="65"/>
        <v>42124.558182870373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f t="shared" si="61"/>
        <v>84.285714285714292</v>
      </c>
      <c r="Q696" t="str">
        <f t="shared" si="62"/>
        <v>technology</v>
      </c>
      <c r="R696" t="str">
        <f t="shared" si="63"/>
        <v>wearables</v>
      </c>
      <c r="S696" s="11">
        <f t="shared" si="64"/>
        <v>42737.413877314815</v>
      </c>
      <c r="T696" s="11">
        <f t="shared" si="65"/>
        <v>42767.413877314815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f t="shared" si="61"/>
        <v>90.857142857142861</v>
      </c>
      <c r="Q697" t="str">
        <f t="shared" si="62"/>
        <v>technology</v>
      </c>
      <c r="R697" t="str">
        <f t="shared" si="63"/>
        <v>wearables</v>
      </c>
      <c r="S697" s="11">
        <f t="shared" si="64"/>
        <v>41913.271064814813</v>
      </c>
      <c r="T697" s="11">
        <f t="shared" si="65"/>
        <v>41943.271064814813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f t="shared" si="61"/>
        <v>1</v>
      </c>
      <c r="Q698" t="str">
        <f t="shared" si="62"/>
        <v>technology</v>
      </c>
      <c r="R698" t="str">
        <f t="shared" si="63"/>
        <v>wearables</v>
      </c>
      <c r="S698" s="11">
        <f t="shared" si="64"/>
        <v>41815.677106481482</v>
      </c>
      <c r="T698" s="11">
        <f t="shared" si="65"/>
        <v>41845.677106481482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f t="shared" si="61"/>
        <v>20.342105263157894</v>
      </c>
      <c r="Q699" t="str">
        <f t="shared" si="62"/>
        <v>technology</v>
      </c>
      <c r="R699" t="str">
        <f t="shared" si="63"/>
        <v>wearables</v>
      </c>
      <c r="S699" s="11">
        <f t="shared" si="64"/>
        <v>42388.273020833338</v>
      </c>
      <c r="T699" s="11">
        <f t="shared" si="65"/>
        <v>42403.273020833338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f t="shared" si="61"/>
        <v>530.68965517241384</v>
      </c>
      <c r="Q700" t="str">
        <f t="shared" si="62"/>
        <v>technology</v>
      </c>
      <c r="R700" t="str">
        <f t="shared" si="63"/>
        <v>wearables</v>
      </c>
      <c r="S700" s="11">
        <f t="shared" si="64"/>
        <v>41866.681076388893</v>
      </c>
      <c r="T700" s="11">
        <f t="shared" si="65"/>
        <v>41899.833333333336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f t="shared" si="61"/>
        <v>120.39184269662923</v>
      </c>
      <c r="Q701" t="str">
        <f t="shared" si="62"/>
        <v>technology</v>
      </c>
      <c r="R701" t="str">
        <f t="shared" si="63"/>
        <v>wearables</v>
      </c>
      <c r="S701" s="11">
        <f t="shared" si="64"/>
        <v>41563.235509259262</v>
      </c>
      <c r="T701" s="11">
        <f t="shared" si="65"/>
        <v>41600.416666666664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f t="shared" si="61"/>
        <v>13</v>
      </c>
      <c r="Q702" t="str">
        <f t="shared" si="62"/>
        <v>technology</v>
      </c>
      <c r="R702" t="str">
        <f t="shared" si="63"/>
        <v>wearables</v>
      </c>
      <c r="S702" s="11">
        <f t="shared" si="64"/>
        <v>42715.438437500001</v>
      </c>
      <c r="T702" s="11">
        <f t="shared" si="65"/>
        <v>42745.438437500001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f t="shared" si="61"/>
        <v>291.33333333333331</v>
      </c>
      <c r="Q703" t="str">
        <f t="shared" si="62"/>
        <v>technology</v>
      </c>
      <c r="R703" t="str">
        <f t="shared" si="63"/>
        <v>wearables</v>
      </c>
      <c r="S703" s="11">
        <f t="shared" si="64"/>
        <v>41813.412962962961</v>
      </c>
      <c r="T703" s="11">
        <f t="shared" si="65"/>
        <v>41843.412962962961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f t="shared" si="61"/>
        <v>124.9191891891892</v>
      </c>
      <c r="Q704" t="str">
        <f t="shared" si="62"/>
        <v>technology</v>
      </c>
      <c r="R704" t="str">
        <f t="shared" si="63"/>
        <v>wearables</v>
      </c>
      <c r="S704" s="11">
        <f t="shared" si="64"/>
        <v>42668.476701388892</v>
      </c>
      <c r="T704" s="11">
        <f t="shared" si="65"/>
        <v>42698.518368055556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f t="shared" si="61"/>
        <v>119.57142857142857</v>
      </c>
      <c r="Q705" t="str">
        <f t="shared" si="62"/>
        <v>technology</v>
      </c>
      <c r="R705" t="str">
        <f t="shared" si="63"/>
        <v>wearables</v>
      </c>
      <c r="S705" s="11">
        <f t="shared" si="64"/>
        <v>42711.700798611113</v>
      </c>
      <c r="T705" s="11">
        <f t="shared" si="65"/>
        <v>42766.73055555555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f t="shared" si="61"/>
        <v>120.25</v>
      </c>
      <c r="Q706" t="str">
        <f t="shared" si="62"/>
        <v>technology</v>
      </c>
      <c r="R706" t="str">
        <f t="shared" si="63"/>
        <v>wearables</v>
      </c>
      <c r="S706" s="11">
        <f t="shared" si="64"/>
        <v>42725.942916666667</v>
      </c>
      <c r="T706" s="11">
        <f t="shared" si="65"/>
        <v>42785.942916666667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f t="shared" ref="P707:P770" si="67">E707/L707</f>
        <v>195.4</v>
      </c>
      <c r="Q707" t="str">
        <f t="shared" ref="Q707:Q770" si="68">LEFT(N707, SEARCH("/",N707)-1)</f>
        <v>technology</v>
      </c>
      <c r="R707" t="str">
        <f t="shared" ref="R707:R770" si="69">RIGHT(N707,LEN(N707)-SEARCH("/", N707))</f>
        <v>wearables</v>
      </c>
      <c r="S707" s="11">
        <f t="shared" ref="S707:S770" si="70">(J707/86400)+25569+(-6/24)</f>
        <v>42726.241643518515</v>
      </c>
      <c r="T707" s="11">
        <f t="shared" ref="T707:T770" si="71">(I707/86400)+25569+(-6/24)</f>
        <v>42756.241643518515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11">
        <f t="shared" si="70"/>
        <v>42676.745173611111</v>
      </c>
      <c r="T708" s="11">
        <f t="shared" si="71"/>
        <v>42718.527083333334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f t="shared" si="67"/>
        <v>117.69868421052631</v>
      </c>
      <c r="Q709" t="str">
        <f t="shared" si="68"/>
        <v>technology</v>
      </c>
      <c r="R709" t="str">
        <f t="shared" si="69"/>
        <v>wearables</v>
      </c>
      <c r="S709" s="11">
        <f t="shared" si="70"/>
        <v>42696.413506944446</v>
      </c>
      <c r="T709" s="11">
        <f t="shared" si="71"/>
        <v>42736.413506944446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f t="shared" si="67"/>
        <v>23.948509485094849</v>
      </c>
      <c r="Q710" t="str">
        <f t="shared" si="68"/>
        <v>technology</v>
      </c>
      <c r="R710" t="str">
        <f t="shared" si="69"/>
        <v>wearables</v>
      </c>
      <c r="S710" s="11">
        <f t="shared" si="70"/>
        <v>41835.331018518518</v>
      </c>
      <c r="T710" s="11">
        <f t="shared" si="71"/>
        <v>41895.331018518518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f t="shared" si="67"/>
        <v>30.5</v>
      </c>
      <c r="Q711" t="str">
        <f t="shared" si="68"/>
        <v>technology</v>
      </c>
      <c r="R711" t="str">
        <f t="shared" si="69"/>
        <v>wearables</v>
      </c>
      <c r="S711" s="11">
        <f t="shared" si="70"/>
        <v>41947.791192129633</v>
      </c>
      <c r="T711" s="11">
        <f t="shared" si="71"/>
        <v>41977.791192129633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11">
        <f t="shared" si="70"/>
        <v>41837.734976851854</v>
      </c>
      <c r="T712" s="11">
        <f t="shared" si="71"/>
        <v>41870.780555555553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f t="shared" si="67"/>
        <v>99.973372781065095</v>
      </c>
      <c r="Q713" t="str">
        <f t="shared" si="68"/>
        <v>technology</v>
      </c>
      <c r="R713" t="str">
        <f t="shared" si="69"/>
        <v>wearables</v>
      </c>
      <c r="S713" s="11">
        <f t="shared" si="70"/>
        <v>42678.209120370375</v>
      </c>
      <c r="T713" s="11">
        <f t="shared" si="71"/>
        <v>42718.250787037032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f t="shared" si="67"/>
        <v>26.25</v>
      </c>
      <c r="Q714" t="str">
        <f t="shared" si="68"/>
        <v>technology</v>
      </c>
      <c r="R714" t="str">
        <f t="shared" si="69"/>
        <v>wearables</v>
      </c>
      <c r="S714" s="11">
        <f t="shared" si="70"/>
        <v>42384.430925925924</v>
      </c>
      <c r="T714" s="11">
        <f t="shared" si="71"/>
        <v>42414.430925925924</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f t="shared" si="67"/>
        <v>199</v>
      </c>
      <c r="Q715" t="str">
        <f t="shared" si="68"/>
        <v>technology</v>
      </c>
      <c r="R715" t="str">
        <f t="shared" si="69"/>
        <v>wearables</v>
      </c>
      <c r="S715" s="11">
        <f t="shared" si="70"/>
        <v>42496.279305555552</v>
      </c>
      <c r="T715" s="11">
        <f t="shared" si="71"/>
        <v>42526.279305555552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f t="shared" si="67"/>
        <v>80.321428571428569</v>
      </c>
      <c r="Q716" t="str">
        <f t="shared" si="68"/>
        <v>technology</v>
      </c>
      <c r="R716" t="str">
        <f t="shared" si="69"/>
        <v>wearables</v>
      </c>
      <c r="S716" s="11">
        <f t="shared" si="70"/>
        <v>42734.537986111114</v>
      </c>
      <c r="T716" s="11">
        <f t="shared" si="71"/>
        <v>42794.537986111114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f t="shared" si="67"/>
        <v>115.75</v>
      </c>
      <c r="Q717" t="str">
        <f t="shared" si="68"/>
        <v>technology</v>
      </c>
      <c r="R717" t="str">
        <f t="shared" si="69"/>
        <v>wearables</v>
      </c>
      <c r="S717" s="11">
        <f t="shared" si="70"/>
        <v>42272.840740740736</v>
      </c>
      <c r="T717" s="11">
        <f t="shared" si="71"/>
        <v>42312.882407407407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f t="shared" si="67"/>
        <v>44.6875</v>
      </c>
      <c r="Q718" t="str">
        <f t="shared" si="68"/>
        <v>technology</v>
      </c>
      <c r="R718" t="str">
        <f t="shared" si="69"/>
        <v>wearables</v>
      </c>
      <c r="S718" s="11">
        <f t="shared" si="70"/>
        <v>41940.408645833333</v>
      </c>
      <c r="T718" s="11">
        <f t="shared" si="71"/>
        <v>41973.75</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f t="shared" si="67"/>
        <v>76.25</v>
      </c>
      <c r="Q719" t="str">
        <f t="shared" si="68"/>
        <v>technology</v>
      </c>
      <c r="R719" t="str">
        <f t="shared" si="69"/>
        <v>wearables</v>
      </c>
      <c r="S719" s="11">
        <f t="shared" si="70"/>
        <v>41857.604189814811</v>
      </c>
      <c r="T719" s="11">
        <f t="shared" si="71"/>
        <v>41887.604189814811</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f t="shared" si="67"/>
        <v>22.5</v>
      </c>
      <c r="Q720" t="str">
        <f t="shared" si="68"/>
        <v>technology</v>
      </c>
      <c r="R720" t="str">
        <f t="shared" si="69"/>
        <v>wearables</v>
      </c>
      <c r="S720" s="11">
        <f t="shared" si="70"/>
        <v>42752.595451388886</v>
      </c>
      <c r="T720" s="11">
        <f t="shared" si="71"/>
        <v>42783.999305555553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f t="shared" si="67"/>
        <v>19.399999999999999</v>
      </c>
      <c r="Q721" t="str">
        <f t="shared" si="68"/>
        <v>technology</v>
      </c>
      <c r="R721" t="str">
        <f t="shared" si="69"/>
        <v>wearables</v>
      </c>
      <c r="S721" s="11">
        <f t="shared" si="70"/>
        <v>42408.790231481486</v>
      </c>
      <c r="T721" s="11">
        <f t="shared" si="71"/>
        <v>42422.790231481486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f t="shared" si="67"/>
        <v>66.707317073170728</v>
      </c>
      <c r="Q722" t="str">
        <f t="shared" si="68"/>
        <v>publishing</v>
      </c>
      <c r="R722" t="str">
        <f t="shared" si="69"/>
        <v>nonfiction</v>
      </c>
      <c r="S722" s="11">
        <f t="shared" si="70"/>
        <v>40909.399201388893</v>
      </c>
      <c r="T722" s="11">
        <f t="shared" si="71"/>
        <v>40937.399201388893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f t="shared" si="67"/>
        <v>84.142857142857139</v>
      </c>
      <c r="Q723" t="str">
        <f t="shared" si="68"/>
        <v>publishing</v>
      </c>
      <c r="R723" t="str">
        <f t="shared" si="69"/>
        <v>nonfiction</v>
      </c>
      <c r="S723" s="11">
        <f t="shared" si="70"/>
        <v>41807.321840277778</v>
      </c>
      <c r="T723" s="11">
        <f t="shared" si="71"/>
        <v>41852.321840277778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f t="shared" si="67"/>
        <v>215.72549019607843</v>
      </c>
      <c r="Q724" t="str">
        <f t="shared" si="68"/>
        <v>publishing</v>
      </c>
      <c r="R724" t="str">
        <f t="shared" si="69"/>
        <v>nonfiction</v>
      </c>
      <c r="S724" s="11">
        <f t="shared" si="70"/>
        <v>40977.555300925924</v>
      </c>
      <c r="T724" s="11">
        <f t="shared" si="71"/>
        <v>41007.51363425926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11">
        <f t="shared" si="70"/>
        <v>42184.56653935185</v>
      </c>
      <c r="T725" s="11">
        <f t="shared" si="71"/>
        <v>42214.915972222225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11">
        <f t="shared" si="70"/>
        <v>40694.388460648144</v>
      </c>
      <c r="T726" s="11">
        <f t="shared" si="71"/>
        <v>40724.388460648144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11">
        <f t="shared" si="70"/>
        <v>42321.376296296294</v>
      </c>
      <c r="T727" s="11">
        <f t="shared" si="71"/>
        <v>42351.376296296294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11">
        <f t="shared" si="70"/>
        <v>41345.792673611111</v>
      </c>
      <c r="T728" s="11">
        <f t="shared" si="71"/>
        <v>41375.792673611111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f t="shared" si="67"/>
        <v>36.530201342281877</v>
      </c>
      <c r="Q729" t="str">
        <f t="shared" si="68"/>
        <v>publishing</v>
      </c>
      <c r="R729" t="str">
        <f t="shared" si="69"/>
        <v>nonfiction</v>
      </c>
      <c r="S729" s="11">
        <f t="shared" si="70"/>
        <v>41246.770243055558</v>
      </c>
      <c r="T729" s="11">
        <f t="shared" si="71"/>
        <v>41288.638888888891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11">
        <f t="shared" si="70"/>
        <v>40731.587465277778</v>
      </c>
      <c r="T730" s="11">
        <f t="shared" si="71"/>
        <v>40776.587465277778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11">
        <f t="shared" si="70"/>
        <v>41110.935891203706</v>
      </c>
      <c r="T731" s="11">
        <f t="shared" si="71"/>
        <v>41170.935891203706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f t="shared" si="67"/>
        <v>99.766037735849054</v>
      </c>
      <c r="Q732" t="str">
        <f t="shared" si="68"/>
        <v>publishing</v>
      </c>
      <c r="R732" t="str">
        <f t="shared" si="69"/>
        <v>nonfiction</v>
      </c>
      <c r="S732" s="11">
        <f t="shared" si="70"/>
        <v>40854.495266203703</v>
      </c>
      <c r="T732" s="11">
        <f t="shared" si="71"/>
        <v>40884.495266203703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11">
        <f t="shared" si="70"/>
        <v>40879.545682870368</v>
      </c>
      <c r="T733" s="11">
        <f t="shared" si="71"/>
        <v>40930</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4.9230769230769234</v>
      </c>
      <c r="Q734" t="str">
        <f t="shared" si="68"/>
        <v>publishing</v>
      </c>
      <c r="R734" t="str">
        <f t="shared" si="69"/>
        <v>nonfiction</v>
      </c>
      <c r="S734" s="11">
        <f t="shared" si="70"/>
        <v>41486.174317129626</v>
      </c>
      <c r="T734" s="11">
        <f t="shared" si="71"/>
        <v>41546.174317129626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f t="shared" si="67"/>
        <v>17.822485207100591</v>
      </c>
      <c r="Q735" t="str">
        <f t="shared" si="68"/>
        <v>publishing</v>
      </c>
      <c r="R735" t="str">
        <f t="shared" si="69"/>
        <v>nonfiction</v>
      </c>
      <c r="S735" s="11">
        <f t="shared" si="70"/>
        <v>41598.170046296298</v>
      </c>
      <c r="T735" s="11">
        <f t="shared" si="71"/>
        <v>41628.170046296298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f t="shared" si="67"/>
        <v>187.19298245614036</v>
      </c>
      <c r="Q736" t="str">
        <f t="shared" si="68"/>
        <v>publishing</v>
      </c>
      <c r="R736" t="str">
        <f t="shared" si="69"/>
        <v>nonfiction</v>
      </c>
      <c r="S736" s="11">
        <f t="shared" si="70"/>
        <v>42101.914583333331</v>
      </c>
      <c r="T736" s="11">
        <f t="shared" si="71"/>
        <v>42132.958333333328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11">
        <f t="shared" si="70"/>
        <v>41945.779467592591</v>
      </c>
      <c r="T737" s="11">
        <f t="shared" si="71"/>
        <v>41976.777083333334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f t="shared" si="67"/>
        <v>105.04629629629629</v>
      </c>
      <c r="Q738" t="str">
        <f t="shared" si="68"/>
        <v>publishing</v>
      </c>
      <c r="R738" t="str">
        <f t="shared" si="69"/>
        <v>nonfiction</v>
      </c>
      <c r="S738" s="11">
        <f t="shared" si="70"/>
        <v>41579.484259259261</v>
      </c>
      <c r="T738" s="11">
        <f t="shared" si="71"/>
        <v>41598.957638888889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f t="shared" si="67"/>
        <v>56.666666666666664</v>
      </c>
      <c r="Q739" t="str">
        <f t="shared" si="68"/>
        <v>publishing</v>
      </c>
      <c r="R739" t="str">
        <f t="shared" si="69"/>
        <v>nonfiction</v>
      </c>
      <c r="S739" s="11">
        <f t="shared" si="70"/>
        <v>41667.025312500002</v>
      </c>
      <c r="T739" s="11">
        <f t="shared" si="71"/>
        <v>41684.583333333336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11">
        <f t="shared" si="70"/>
        <v>41943.354097222225</v>
      </c>
      <c r="T740" s="11">
        <f t="shared" si="71"/>
        <v>41973.957638888889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f t="shared" si="67"/>
        <v>68.345323741007192</v>
      </c>
      <c r="Q741" t="str">
        <f t="shared" si="68"/>
        <v>publishing</v>
      </c>
      <c r="R741" t="str">
        <f t="shared" si="69"/>
        <v>nonfiction</v>
      </c>
      <c r="S741" s="11">
        <f t="shared" si="70"/>
        <v>41829.252650462964</v>
      </c>
      <c r="T741" s="11">
        <f t="shared" si="71"/>
        <v>41862.252650462964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f t="shared" si="67"/>
        <v>169.57894736842104</v>
      </c>
      <c r="Q742" t="str">
        <f t="shared" si="68"/>
        <v>publishing</v>
      </c>
      <c r="R742" t="str">
        <f t="shared" si="69"/>
        <v>nonfiction</v>
      </c>
      <c r="S742" s="11">
        <f t="shared" si="70"/>
        <v>42161.896782407406</v>
      </c>
      <c r="T742" s="11">
        <f t="shared" si="71"/>
        <v>42175.896782407406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f t="shared" si="67"/>
        <v>141.42340425531913</v>
      </c>
      <c r="Q743" t="str">
        <f t="shared" si="68"/>
        <v>publishing</v>
      </c>
      <c r="R743" t="str">
        <f t="shared" si="69"/>
        <v>nonfiction</v>
      </c>
      <c r="S743" s="11">
        <f t="shared" si="70"/>
        <v>41401.398217592592</v>
      </c>
      <c r="T743" s="11">
        <f t="shared" si="71"/>
        <v>41436.398217592592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11">
        <f t="shared" si="70"/>
        <v>41689.667962962965</v>
      </c>
      <c r="T744" s="11">
        <f t="shared" si="71"/>
        <v>41719.626296296294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11">
        <f t="shared" si="70"/>
        <v>40990.459317129629</v>
      </c>
      <c r="T745" s="11">
        <f t="shared" si="71"/>
        <v>41015.625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11">
        <f t="shared" si="70"/>
        <v>41226.70721064815</v>
      </c>
      <c r="T746" s="11">
        <f t="shared" si="71"/>
        <v>41256.70721064815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f t="shared" si="67"/>
        <v>53.729729729729726</v>
      </c>
      <c r="Q747" t="str">
        <f t="shared" si="68"/>
        <v>publishing</v>
      </c>
      <c r="R747" t="str">
        <f t="shared" si="69"/>
        <v>nonfiction</v>
      </c>
      <c r="S747" s="11">
        <f t="shared" si="70"/>
        <v>41367.322280092594</v>
      </c>
      <c r="T747" s="11">
        <f t="shared" si="71"/>
        <v>41397.322280092594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f t="shared" si="67"/>
        <v>34.206185567010309</v>
      </c>
      <c r="Q748" t="str">
        <f t="shared" si="68"/>
        <v>publishing</v>
      </c>
      <c r="R748" t="str">
        <f t="shared" si="69"/>
        <v>nonfiction</v>
      </c>
      <c r="S748" s="11">
        <f t="shared" si="70"/>
        <v>41156.792928240742</v>
      </c>
      <c r="T748" s="11">
        <f t="shared" si="71"/>
        <v>41174.915972222225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11">
        <f t="shared" si="70"/>
        <v>41988.298831018517</v>
      </c>
      <c r="T749" s="11">
        <f t="shared" si="71"/>
        <v>42019.204166666663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f t="shared" si="67"/>
        <v>45.56818181818182</v>
      </c>
      <c r="Q750" t="str">
        <f t="shared" si="68"/>
        <v>publishing</v>
      </c>
      <c r="R750" t="str">
        <f t="shared" si="69"/>
        <v>nonfiction</v>
      </c>
      <c r="S750" s="11">
        <f t="shared" si="70"/>
        <v>41831.596828703703</v>
      </c>
      <c r="T750" s="11">
        <f t="shared" si="71"/>
        <v>41861.596828703703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f t="shared" si="67"/>
        <v>95.963636363636368</v>
      </c>
      <c r="Q751" t="str">
        <f t="shared" si="68"/>
        <v>publishing</v>
      </c>
      <c r="R751" t="str">
        <f t="shared" si="69"/>
        <v>nonfiction</v>
      </c>
      <c r="S751" s="11">
        <f t="shared" si="70"/>
        <v>42733.69131944445</v>
      </c>
      <c r="T751" s="11">
        <f t="shared" si="71"/>
        <v>42763.69131944445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f t="shared" si="67"/>
        <v>77.271186440677965</v>
      </c>
      <c r="Q752" t="str">
        <f t="shared" si="68"/>
        <v>publishing</v>
      </c>
      <c r="R752" t="str">
        <f t="shared" si="69"/>
        <v>nonfiction</v>
      </c>
      <c r="S752" s="11">
        <f t="shared" si="70"/>
        <v>41299.628148148149</v>
      </c>
      <c r="T752" s="11">
        <f t="shared" si="71"/>
        <v>41329.628148148149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f t="shared" si="67"/>
        <v>57.338709677419352</v>
      </c>
      <c r="Q753" t="str">
        <f t="shared" si="68"/>
        <v>publishing</v>
      </c>
      <c r="R753" t="str">
        <f t="shared" si="69"/>
        <v>nonfiction</v>
      </c>
      <c r="S753" s="11">
        <f t="shared" si="70"/>
        <v>40713.380497685182</v>
      </c>
      <c r="T753" s="11">
        <f t="shared" si="71"/>
        <v>40759.380497685182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11">
        <f t="shared" si="70"/>
        <v>42639.171493055561</v>
      </c>
      <c r="T754" s="11">
        <f t="shared" si="71"/>
        <v>42659.208333333328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11">
        <f t="shared" si="70"/>
        <v>42019.340173611112</v>
      </c>
      <c r="T755" s="11">
        <f t="shared" si="71"/>
        <v>42049.340173611112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11">
        <f t="shared" si="70"/>
        <v>41249.499085648145</v>
      </c>
      <c r="T756" s="11">
        <f t="shared" si="71"/>
        <v>41279.499085648145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f t="shared" si="67"/>
        <v>37.466029411764708</v>
      </c>
      <c r="Q757" t="str">
        <f t="shared" si="68"/>
        <v>publishing</v>
      </c>
      <c r="R757" t="str">
        <f t="shared" si="69"/>
        <v>nonfiction</v>
      </c>
      <c r="S757" s="11">
        <f t="shared" si="70"/>
        <v>41383.355057870373</v>
      </c>
      <c r="T757" s="11">
        <f t="shared" si="71"/>
        <v>41413.77847222222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f t="shared" si="67"/>
        <v>37.454545454545453</v>
      </c>
      <c r="Q758" t="str">
        <f t="shared" si="68"/>
        <v>publishing</v>
      </c>
      <c r="R758" t="str">
        <f t="shared" si="69"/>
        <v>nonfiction</v>
      </c>
      <c r="S758" s="11">
        <f t="shared" si="70"/>
        <v>40590.516886574071</v>
      </c>
      <c r="T758" s="11">
        <f t="shared" si="71"/>
        <v>40651.475219907406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11">
        <f t="shared" si="70"/>
        <v>41234.804560185185</v>
      </c>
      <c r="T759" s="11">
        <f t="shared" si="71"/>
        <v>41248.804560185185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11">
        <f t="shared" si="70"/>
        <v>40429.586435185185</v>
      </c>
      <c r="T760" s="11">
        <f t="shared" si="71"/>
        <v>40459.586435185185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f t="shared" si="67"/>
        <v>51.474747474747474</v>
      </c>
      <c r="Q761" t="str">
        <f t="shared" si="68"/>
        <v>publishing</v>
      </c>
      <c r="R761" t="str">
        <f t="shared" si="69"/>
        <v>nonfiction</v>
      </c>
      <c r="S761" s="11">
        <f t="shared" si="70"/>
        <v>41789.080312500002</v>
      </c>
      <c r="T761" s="11">
        <f t="shared" si="71"/>
        <v>41829.080312500002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11">
        <f t="shared" si="70"/>
        <v>42670.514039351852</v>
      </c>
      <c r="T762" s="11">
        <f t="shared" si="71"/>
        <v>42700.555706018524</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f t="shared" si="67"/>
        <v>39.166666666666664</v>
      </c>
      <c r="Q763" t="str">
        <f t="shared" si="68"/>
        <v>publishing</v>
      </c>
      <c r="R763" t="str">
        <f t="shared" si="69"/>
        <v>fiction</v>
      </c>
      <c r="S763" s="11">
        <f t="shared" si="70"/>
        <v>41642.501458333332</v>
      </c>
      <c r="T763" s="11">
        <f t="shared" si="71"/>
        <v>41672.501458333332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11">
        <f t="shared" si="70"/>
        <v>42690.608449074076</v>
      </c>
      <c r="T764" s="11">
        <f t="shared" si="71"/>
        <v>42708</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f t="shared" si="67"/>
        <v>5</v>
      </c>
      <c r="Q765" t="str">
        <f t="shared" si="68"/>
        <v>publishing</v>
      </c>
      <c r="R765" t="str">
        <f t="shared" si="69"/>
        <v>fiction</v>
      </c>
      <c r="S765" s="11">
        <f t="shared" si="70"/>
        <v>41471.196851851855</v>
      </c>
      <c r="T765" s="11">
        <f t="shared" si="71"/>
        <v>41501.196851851855</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11">
        <f t="shared" si="70"/>
        <v>42226.923159722224</v>
      </c>
      <c r="T766" s="11">
        <f t="shared" si="71"/>
        <v>42256.923159722224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f t="shared" si="67"/>
        <v>57.295454545454547</v>
      </c>
      <c r="Q767" t="str">
        <f t="shared" si="68"/>
        <v>publishing</v>
      </c>
      <c r="R767" t="str">
        <f t="shared" si="69"/>
        <v>fiction</v>
      </c>
      <c r="S767" s="11">
        <f t="shared" si="70"/>
        <v>41901.292638888888</v>
      </c>
      <c r="T767" s="11">
        <f t="shared" si="71"/>
        <v>41931.292638888888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11">
        <f t="shared" si="70"/>
        <v>42021.533368055556</v>
      </c>
      <c r="T768" s="11">
        <f t="shared" si="71"/>
        <v>42051.533368055556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f t="shared" si="67"/>
        <v>59</v>
      </c>
      <c r="Q769" t="str">
        <f t="shared" si="68"/>
        <v>publishing</v>
      </c>
      <c r="R769" t="str">
        <f t="shared" si="69"/>
        <v>fiction</v>
      </c>
      <c r="S769" s="11">
        <f t="shared" si="70"/>
        <v>42114.893634259264</v>
      </c>
      <c r="T769" s="11">
        <f t="shared" si="71"/>
        <v>42144.893634259264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11">
        <f t="shared" si="70"/>
        <v>41593.957060185188</v>
      </c>
      <c r="T770" s="11">
        <f t="shared" si="71"/>
        <v>41623.957060185188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f t="shared" ref="P771:P834" si="73">E771/L771</f>
        <v>31.846153846153847</v>
      </c>
      <c r="Q771" t="str">
        <f t="shared" ref="Q771:Q834" si="74">LEFT(N771, SEARCH("/",N771)-1)</f>
        <v>publishing</v>
      </c>
      <c r="R771" t="str">
        <f t="shared" ref="R771:R834" si="75">RIGHT(N771,LEN(N771)-SEARCH("/", N771))</f>
        <v>fiction</v>
      </c>
      <c r="S771" s="11">
        <f t="shared" ref="S771:S834" si="76">(J771/86400)+25569+(-6/24)</f>
        <v>41604.746458333335</v>
      </c>
      <c r="T771" s="11">
        <f t="shared" ref="T771:T834" si="77">(I771/86400)+25569+(-6/24)</f>
        <v>41634.746458333335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11">
        <f t="shared" si="76"/>
        <v>41289.7496412037</v>
      </c>
      <c r="T772" s="11">
        <f t="shared" si="77"/>
        <v>41329.7496412037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f t="shared" si="73"/>
        <v>10</v>
      </c>
      <c r="Q773" t="str">
        <f t="shared" si="74"/>
        <v>publishing</v>
      </c>
      <c r="R773" t="str">
        <f t="shared" si="75"/>
        <v>fiction</v>
      </c>
      <c r="S773" s="11">
        <f t="shared" si="76"/>
        <v>42349.574097222227</v>
      </c>
      <c r="T773" s="11">
        <f t="shared" si="77"/>
        <v>42399.574097222227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f t="shared" si="73"/>
        <v>50</v>
      </c>
      <c r="Q774" t="str">
        <f t="shared" si="74"/>
        <v>publishing</v>
      </c>
      <c r="R774" t="str">
        <f t="shared" si="75"/>
        <v>fiction</v>
      </c>
      <c r="S774" s="11">
        <f t="shared" si="76"/>
        <v>40067.806932870371</v>
      </c>
      <c r="T774" s="11">
        <f t="shared" si="77"/>
        <v>40117.915972222225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f t="shared" si="73"/>
        <v>16</v>
      </c>
      <c r="Q775" t="str">
        <f t="shared" si="74"/>
        <v>publishing</v>
      </c>
      <c r="R775" t="str">
        <f t="shared" si="75"/>
        <v>fiction</v>
      </c>
      <c r="S775" s="11">
        <f t="shared" si="76"/>
        <v>42100.485937500001</v>
      </c>
      <c r="T775" s="11">
        <f t="shared" si="77"/>
        <v>42134.709027777775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f t="shared" si="73"/>
        <v>39</v>
      </c>
      <c r="Q776" t="str">
        <f t="shared" si="74"/>
        <v>publishing</v>
      </c>
      <c r="R776" t="str">
        <f t="shared" si="75"/>
        <v>fiction</v>
      </c>
      <c r="S776" s="11">
        <f t="shared" si="76"/>
        <v>41663.530300925922</v>
      </c>
      <c r="T776" s="11">
        <f t="shared" si="77"/>
        <v>41693.530300925922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f t="shared" si="73"/>
        <v>34</v>
      </c>
      <c r="Q777" t="str">
        <f t="shared" si="74"/>
        <v>publishing</v>
      </c>
      <c r="R777" t="str">
        <f t="shared" si="75"/>
        <v>fiction</v>
      </c>
      <c r="S777" s="11">
        <f t="shared" si="76"/>
        <v>40862.810127314813</v>
      </c>
      <c r="T777" s="11">
        <f t="shared" si="77"/>
        <v>40892.810127314813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f t="shared" si="73"/>
        <v>63.122807017543863</v>
      </c>
      <c r="Q778" t="str">
        <f t="shared" si="74"/>
        <v>publishing</v>
      </c>
      <c r="R778" t="str">
        <f t="shared" si="75"/>
        <v>fiction</v>
      </c>
      <c r="S778" s="11">
        <f t="shared" si="76"/>
        <v>42250.435706018514</v>
      </c>
      <c r="T778" s="11">
        <f t="shared" si="77"/>
        <v>42287.958333333328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f t="shared" si="73"/>
        <v>7</v>
      </c>
      <c r="Q779" t="str">
        <f t="shared" si="74"/>
        <v>publishing</v>
      </c>
      <c r="R779" t="str">
        <f t="shared" si="75"/>
        <v>fiction</v>
      </c>
      <c r="S779" s="11">
        <f t="shared" si="76"/>
        <v>41456.731215277774</v>
      </c>
      <c r="T779" s="11">
        <f t="shared" si="77"/>
        <v>41486.731215277774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f t="shared" si="73"/>
        <v>2</v>
      </c>
      <c r="Q780" t="str">
        <f t="shared" si="74"/>
        <v>publishing</v>
      </c>
      <c r="R780" t="str">
        <f t="shared" si="75"/>
        <v>fiction</v>
      </c>
      <c r="S780" s="11">
        <f t="shared" si="76"/>
        <v>41729.452314814815</v>
      </c>
      <c r="T780" s="11">
        <f t="shared" si="77"/>
        <v>41759.452314814815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f t="shared" si="73"/>
        <v>66.666666666666671</v>
      </c>
      <c r="Q781" t="str">
        <f t="shared" si="74"/>
        <v>publishing</v>
      </c>
      <c r="R781" t="str">
        <f t="shared" si="75"/>
        <v>fiction</v>
      </c>
      <c r="S781" s="11">
        <f t="shared" si="76"/>
        <v>40436.43408564815</v>
      </c>
      <c r="T781" s="11">
        <f t="shared" si="77"/>
        <v>40465.916666666664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11">
        <f t="shared" si="76"/>
        <v>40636.423900462964</v>
      </c>
      <c r="T782" s="11">
        <f t="shared" si="77"/>
        <v>40666.423900462964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11">
        <f t="shared" si="76"/>
        <v>41402.750856481478</v>
      </c>
      <c r="T783" s="11">
        <f t="shared" si="77"/>
        <v>41432.750856481478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t="str">
        <f t="shared" si="74"/>
        <v>music</v>
      </c>
      <c r="R784" t="str">
        <f t="shared" si="75"/>
        <v>rock</v>
      </c>
      <c r="S784" s="11">
        <f t="shared" si="76"/>
        <v>41116.508125</v>
      </c>
      <c r="T784" s="11">
        <f t="shared" si="77"/>
        <v>41146.508125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f t="shared" si="73"/>
        <v>63.485714285714288</v>
      </c>
      <c r="Q785" t="str">
        <f t="shared" si="74"/>
        <v>music</v>
      </c>
      <c r="R785" t="str">
        <f t="shared" si="75"/>
        <v>rock</v>
      </c>
      <c r="S785" s="11">
        <f t="shared" si="76"/>
        <v>40987.523715277777</v>
      </c>
      <c r="T785" s="11">
        <f t="shared" si="77"/>
        <v>41026.666666666664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11">
        <f t="shared" si="76"/>
        <v>41674.899525462963</v>
      </c>
      <c r="T786" s="11">
        <f t="shared" si="77"/>
        <v>41714.857858796298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11">
        <f t="shared" si="76"/>
        <v>41303.343923611115</v>
      </c>
      <c r="T787" s="11">
        <f t="shared" si="77"/>
        <v>41333.343923611115</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f t="shared" si="73"/>
        <v>162.27272727272728</v>
      </c>
      <c r="Q788" t="str">
        <f t="shared" si="74"/>
        <v>music</v>
      </c>
      <c r="R788" t="str">
        <f t="shared" si="75"/>
        <v>rock</v>
      </c>
      <c r="S788" s="11">
        <f t="shared" si="76"/>
        <v>40982.805949074071</v>
      </c>
      <c r="T788" s="11">
        <f t="shared" si="77"/>
        <v>41040.407638888893</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11">
        <f t="shared" si="76"/>
        <v>41549.377615740741</v>
      </c>
      <c r="T789" s="11">
        <f t="shared" si="77"/>
        <v>41579.377615740741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11">
        <f t="shared" si="76"/>
        <v>41058.756805555553</v>
      </c>
      <c r="T790" s="11">
        <f t="shared" si="77"/>
        <v>41096.915972222225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11">
        <f t="shared" si="76"/>
        <v>41276.936111111107</v>
      </c>
      <c r="T791" s="11">
        <f t="shared" si="77"/>
        <v>41295.082638888889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f t="shared" si="73"/>
        <v>92.547820512820508</v>
      </c>
      <c r="Q792" t="str">
        <f t="shared" si="74"/>
        <v>music</v>
      </c>
      <c r="R792" t="str">
        <f t="shared" si="75"/>
        <v>rock</v>
      </c>
      <c r="S792" s="11">
        <f t="shared" si="76"/>
        <v>41275.797905092593</v>
      </c>
      <c r="T792" s="11">
        <f t="shared" si="77"/>
        <v>41305.797905092593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11">
        <f t="shared" si="76"/>
        <v>41557.530624999999</v>
      </c>
      <c r="T793" s="11">
        <f t="shared" si="77"/>
        <v>41590.999305555553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f t="shared" si="73"/>
        <v>41.851833333333339</v>
      </c>
      <c r="Q794" t="str">
        <f t="shared" si="74"/>
        <v>music</v>
      </c>
      <c r="R794" t="str">
        <f t="shared" si="75"/>
        <v>rock</v>
      </c>
      <c r="S794" s="11">
        <f t="shared" si="76"/>
        <v>41555.62364583333</v>
      </c>
      <c r="T794" s="11">
        <f t="shared" si="77"/>
        <v>41585.665312500001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f t="shared" si="73"/>
        <v>88.325937499999995</v>
      </c>
      <c r="Q795" t="str">
        <f t="shared" si="74"/>
        <v>music</v>
      </c>
      <c r="R795" t="str">
        <f t="shared" si="75"/>
        <v>rock</v>
      </c>
      <c r="S795" s="11">
        <f t="shared" si="76"/>
        <v>41442.491249999999</v>
      </c>
      <c r="T795" s="11">
        <f t="shared" si="77"/>
        <v>41457.957638888889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11">
        <f t="shared" si="76"/>
        <v>40735.865011574075</v>
      </c>
      <c r="T796" s="11">
        <f t="shared" si="77"/>
        <v>40791.462500000001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11">
        <f t="shared" si="76"/>
        <v>40963.363032407404</v>
      </c>
      <c r="T797" s="11">
        <f t="shared" si="77"/>
        <v>41005.957638888889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11">
        <f t="shared" si="76"/>
        <v>41502.632928240739</v>
      </c>
      <c r="T798" s="11">
        <f t="shared" si="77"/>
        <v>41532.631944444445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11">
        <f t="shared" si="76"/>
        <v>40996.744074074071</v>
      </c>
      <c r="T799" s="11">
        <f t="shared" si="77"/>
        <v>41027.916666666664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f t="shared" si="73"/>
        <v>46.218390804597703</v>
      </c>
      <c r="Q800" t="str">
        <f t="shared" si="74"/>
        <v>music</v>
      </c>
      <c r="R800" t="str">
        <f t="shared" si="75"/>
        <v>rock</v>
      </c>
      <c r="S800" s="11">
        <f t="shared" si="76"/>
        <v>41882.340127314819</v>
      </c>
      <c r="T800" s="11">
        <f t="shared" si="77"/>
        <v>41912.340127314819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11">
        <f t="shared" si="76"/>
        <v>40996.417199074072</v>
      </c>
      <c r="T801" s="11">
        <f t="shared" si="77"/>
        <v>41026.417199074072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f t="shared" si="73"/>
        <v>40.75</v>
      </c>
      <c r="Q802" t="str">
        <f t="shared" si="74"/>
        <v>music</v>
      </c>
      <c r="R802" t="str">
        <f t="shared" si="75"/>
        <v>rock</v>
      </c>
      <c r="S802" s="11">
        <f t="shared" si="76"/>
        <v>41863.183495370373</v>
      </c>
      <c r="T802" s="11">
        <f t="shared" si="77"/>
        <v>41893.183495370373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f t="shared" si="73"/>
        <v>43.733921568627444</v>
      </c>
      <c r="Q803" t="str">
        <f t="shared" si="74"/>
        <v>music</v>
      </c>
      <c r="R803" t="str">
        <f t="shared" si="75"/>
        <v>rock</v>
      </c>
      <c r="S803" s="11">
        <f t="shared" si="76"/>
        <v>40695.545370370368</v>
      </c>
      <c r="T803" s="11">
        <f t="shared" si="77"/>
        <v>40725.545370370368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11">
        <f t="shared" si="76"/>
        <v>41122.772268518514</v>
      </c>
      <c r="T804" s="11">
        <f t="shared" si="77"/>
        <v>41168.920138888891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11">
        <f t="shared" si="76"/>
        <v>40665.699976851851</v>
      </c>
      <c r="T805" s="11">
        <f t="shared" si="77"/>
        <v>40691.791666666664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305.55555555555554</v>
      </c>
      <c r="Q806" t="str">
        <f t="shared" si="74"/>
        <v>music</v>
      </c>
      <c r="R806" t="str">
        <f t="shared" si="75"/>
        <v>rock</v>
      </c>
      <c r="S806" s="11">
        <f t="shared" si="76"/>
        <v>40729.855624999997</v>
      </c>
      <c r="T806" s="11">
        <f t="shared" si="77"/>
        <v>40746.915972222225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11">
        <f t="shared" si="76"/>
        <v>40690.573055555556</v>
      </c>
      <c r="T807" s="11">
        <f t="shared" si="77"/>
        <v>40740.708333333336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f t="shared" si="73"/>
        <v>117.67605633802818</v>
      </c>
      <c r="Q808" t="str">
        <f t="shared" si="74"/>
        <v>music</v>
      </c>
      <c r="R808" t="str">
        <f t="shared" si="75"/>
        <v>rock</v>
      </c>
      <c r="S808" s="11">
        <f t="shared" si="76"/>
        <v>40763.441423611112</v>
      </c>
      <c r="T808" s="11">
        <f t="shared" si="77"/>
        <v>40793.441423611112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11">
        <f t="shared" si="76"/>
        <v>42759.378599537042</v>
      </c>
      <c r="T809" s="11">
        <f t="shared" si="77"/>
        <v>42794.833333333328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104.65116279069767</v>
      </c>
      <c r="Q810" t="str">
        <f t="shared" si="74"/>
        <v>music</v>
      </c>
      <c r="R810" t="str">
        <f t="shared" si="75"/>
        <v>rock</v>
      </c>
      <c r="S810" s="11">
        <f t="shared" si="76"/>
        <v>41961.850532407407</v>
      </c>
      <c r="T810" s="11">
        <f t="shared" si="77"/>
        <v>41994.957638888889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f t="shared" si="73"/>
        <v>79.82692307692308</v>
      </c>
      <c r="Q811" t="str">
        <f t="shared" si="74"/>
        <v>music</v>
      </c>
      <c r="R811" t="str">
        <f t="shared" si="75"/>
        <v>rock</v>
      </c>
      <c r="S811" s="11">
        <f t="shared" si="76"/>
        <v>41628.583680555559</v>
      </c>
      <c r="T811" s="11">
        <f t="shared" si="77"/>
        <v>41658.583680555559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11">
        <f t="shared" si="76"/>
        <v>41122.806273148148</v>
      </c>
      <c r="T812" s="11">
        <f t="shared" si="77"/>
        <v>41152.806273148148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11">
        <f t="shared" si="76"/>
        <v>41443.393541666665</v>
      </c>
      <c r="T813" s="11">
        <f t="shared" si="77"/>
        <v>41465.452777777777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f t="shared" si="73"/>
        <v>27.606060606060606</v>
      </c>
      <c r="Q814" t="str">
        <f t="shared" si="74"/>
        <v>music</v>
      </c>
      <c r="R814" t="str">
        <f t="shared" si="75"/>
        <v>rock</v>
      </c>
      <c r="S814" s="11">
        <f t="shared" si="76"/>
        <v>41281.767962962964</v>
      </c>
      <c r="T814" s="11">
        <f t="shared" si="77"/>
        <v>41334.331944444442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f t="shared" si="73"/>
        <v>24.999375000000001</v>
      </c>
      <c r="Q815" t="str">
        <f t="shared" si="74"/>
        <v>music</v>
      </c>
      <c r="R815" t="str">
        <f t="shared" si="75"/>
        <v>rock</v>
      </c>
      <c r="S815" s="11">
        <f t="shared" si="76"/>
        <v>41080.710243055553</v>
      </c>
      <c r="T815" s="11">
        <f t="shared" si="77"/>
        <v>41110.710243055553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f t="shared" si="73"/>
        <v>45.464285714285715</v>
      </c>
      <c r="Q816" t="str">
        <f t="shared" si="74"/>
        <v>music</v>
      </c>
      <c r="R816" t="str">
        <f t="shared" si="75"/>
        <v>rock</v>
      </c>
      <c r="S816" s="11">
        <f t="shared" si="76"/>
        <v>40679.493067129632</v>
      </c>
      <c r="T816" s="11">
        <f t="shared" si="77"/>
        <v>40694.50277777778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11">
        <f t="shared" si="76"/>
        <v>41914.667858796296</v>
      </c>
      <c r="T817" s="11">
        <f t="shared" si="77"/>
        <v>41944.667858796296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11">
        <f t="shared" si="76"/>
        <v>41341.620868055557</v>
      </c>
      <c r="T818" s="11">
        <f t="shared" si="77"/>
        <v>41373.020833333336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11">
        <f t="shared" si="76"/>
        <v>40925.349664351852</v>
      </c>
      <c r="T819" s="11">
        <f t="shared" si="77"/>
        <v>40978.957638888889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11">
        <f t="shared" si="76"/>
        <v>41120.632881944446</v>
      </c>
      <c r="T820" s="11">
        <f t="shared" si="77"/>
        <v>41128.459027777775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11">
        <f t="shared" si="76"/>
        <v>41619.748310185183</v>
      </c>
      <c r="T821" s="11">
        <f t="shared" si="77"/>
        <v>41628.947222222225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f t="shared" si="73"/>
        <v>70.55263157894737</v>
      </c>
      <c r="Q822" t="str">
        <f t="shared" si="74"/>
        <v>music</v>
      </c>
      <c r="R822" t="str">
        <f t="shared" si="75"/>
        <v>rock</v>
      </c>
      <c r="S822" s="11">
        <f t="shared" si="76"/>
        <v>41768.591921296298</v>
      </c>
      <c r="T822" s="11">
        <f t="shared" si="77"/>
        <v>41798.958333333336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224.12820512820514</v>
      </c>
      <c r="Q823" t="str">
        <f t="shared" si="74"/>
        <v>music</v>
      </c>
      <c r="R823" t="str">
        <f t="shared" si="75"/>
        <v>rock</v>
      </c>
      <c r="S823" s="11">
        <f t="shared" si="76"/>
        <v>42093.672048611115</v>
      </c>
      <c r="T823" s="11">
        <f t="shared" si="77"/>
        <v>42127.917361111111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11">
        <f t="shared" si="76"/>
        <v>41157.697337962964</v>
      </c>
      <c r="T824" s="11">
        <f t="shared" si="77"/>
        <v>41187.697337962964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f t="shared" si="73"/>
        <v>43.515151515151516</v>
      </c>
      <c r="Q825" t="str">
        <f t="shared" si="74"/>
        <v>music</v>
      </c>
      <c r="R825" t="str">
        <f t="shared" si="75"/>
        <v>rock</v>
      </c>
      <c r="S825" s="11">
        <f t="shared" si="76"/>
        <v>42055.722824074073</v>
      </c>
      <c r="T825" s="11">
        <f t="shared" si="77"/>
        <v>42085.681157407409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11">
        <f t="shared" si="76"/>
        <v>40249.992106481484</v>
      </c>
      <c r="T826" s="11">
        <f t="shared" si="77"/>
        <v>40286.040972222225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f t="shared" si="73"/>
        <v>126.8080808080808</v>
      </c>
      <c r="Q827" t="str">
        <f t="shared" si="74"/>
        <v>music</v>
      </c>
      <c r="R827" t="str">
        <f t="shared" si="75"/>
        <v>rock</v>
      </c>
      <c r="S827" s="11">
        <f t="shared" si="76"/>
        <v>41186.056527777779</v>
      </c>
      <c r="T827" s="11">
        <f t="shared" si="77"/>
        <v>41211.056527777779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f t="shared" si="73"/>
        <v>113.87755102040816</v>
      </c>
      <c r="Q828" t="str">
        <f t="shared" si="74"/>
        <v>music</v>
      </c>
      <c r="R828" t="str">
        <f t="shared" si="75"/>
        <v>rock</v>
      </c>
      <c r="S828" s="11">
        <f t="shared" si="76"/>
        <v>40972.788541666669</v>
      </c>
      <c r="T828" s="11">
        <f t="shared" si="77"/>
        <v>40993.746874999997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11">
        <f t="shared" si="76"/>
        <v>40927.223460648151</v>
      </c>
      <c r="T829" s="11">
        <f t="shared" si="77"/>
        <v>40953.575694444444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11">
        <f t="shared" si="76"/>
        <v>41072.800717592589</v>
      </c>
      <c r="T830" s="11">
        <f t="shared" si="77"/>
        <v>41085.433333333334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11">
        <f t="shared" si="76"/>
        <v>42504.551388888889</v>
      </c>
      <c r="T831" s="11">
        <f t="shared" si="77"/>
        <v>42564.551388888889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11">
        <f t="shared" si="76"/>
        <v>41325.275752314818</v>
      </c>
      <c r="T832" s="11">
        <f t="shared" si="77"/>
        <v>41355.234085648146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f t="shared" si="73"/>
        <v>175</v>
      </c>
      <c r="Q833" t="str">
        <f t="shared" si="74"/>
        <v>music</v>
      </c>
      <c r="R833" t="str">
        <f t="shared" si="75"/>
        <v>rock</v>
      </c>
      <c r="S833" s="11">
        <f t="shared" si="76"/>
        <v>40996.396921296298</v>
      </c>
      <c r="T833" s="11">
        <f t="shared" si="77"/>
        <v>41026.396921296298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f t="shared" si="73"/>
        <v>97.993896103896105</v>
      </c>
      <c r="Q834" t="str">
        <f t="shared" si="74"/>
        <v>music</v>
      </c>
      <c r="R834" t="str">
        <f t="shared" si="75"/>
        <v>rock</v>
      </c>
      <c r="S834" s="11">
        <f t="shared" si="76"/>
        <v>40869.425173611111</v>
      </c>
      <c r="T834" s="11">
        <f t="shared" si="77"/>
        <v>40929.092361111107</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f t="shared" ref="P835:P898" si="79">E835/L835</f>
        <v>148.78048780487805</v>
      </c>
      <c r="Q835" t="str">
        <f t="shared" ref="Q835:Q898" si="80">LEFT(N835, SEARCH("/",N835)-1)</f>
        <v>music</v>
      </c>
      <c r="R835" t="str">
        <f t="shared" ref="R835:R898" si="81">RIGHT(N835,LEN(N835)-SEARCH("/", N835))</f>
        <v>rock</v>
      </c>
      <c r="S835" s="11">
        <f t="shared" ref="S835:S898" si="82">(J835/86400)+25569+(-6/24)</f>
        <v>41718.628182870372</v>
      </c>
      <c r="T835" s="11">
        <f t="shared" ref="T835:T898" si="83">(I835/86400)+25569+(-6/24)</f>
        <v>41748.628182870372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f t="shared" si="79"/>
        <v>96.08</v>
      </c>
      <c r="Q836" t="str">
        <f t="shared" si="80"/>
        <v>music</v>
      </c>
      <c r="R836" t="str">
        <f t="shared" si="81"/>
        <v>rock</v>
      </c>
      <c r="S836" s="11">
        <f t="shared" si="82"/>
        <v>41422.572824074072</v>
      </c>
      <c r="T836" s="11">
        <f t="shared" si="83"/>
        <v>41455.915972222225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11">
        <f t="shared" si="82"/>
        <v>41005.20784722222</v>
      </c>
      <c r="T837" s="11">
        <f t="shared" si="83"/>
        <v>41047.875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f t="shared" si="79"/>
        <v>109.70695652173914</v>
      </c>
      <c r="Q838" t="str">
        <f t="shared" si="80"/>
        <v>music</v>
      </c>
      <c r="R838" t="str">
        <f t="shared" si="81"/>
        <v>rock</v>
      </c>
      <c r="S838" s="11">
        <f t="shared" si="82"/>
        <v>41523.806921296295</v>
      </c>
      <c r="T838" s="11">
        <f t="shared" si="83"/>
        <v>41553.806921296295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11">
        <f t="shared" si="82"/>
        <v>41730.748402777775</v>
      </c>
      <c r="T839" s="11">
        <f t="shared" si="83"/>
        <v>41760.748402777775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11">
        <f t="shared" si="82"/>
        <v>40895.647974537038</v>
      </c>
      <c r="T840" s="11">
        <f t="shared" si="83"/>
        <v>40925.647974537038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f t="shared" si="79"/>
        <v>60.737812499999997</v>
      </c>
      <c r="Q841" t="str">
        <f t="shared" si="80"/>
        <v>music</v>
      </c>
      <c r="R841" t="str">
        <f t="shared" si="81"/>
        <v>rock</v>
      </c>
      <c r="S841" s="11">
        <f t="shared" si="82"/>
        <v>41144.513379629629</v>
      </c>
      <c r="T841" s="11">
        <f t="shared" si="83"/>
        <v>41174.513379629629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f t="shared" si="79"/>
        <v>63.37715789473684</v>
      </c>
      <c r="Q842" t="str">
        <f t="shared" si="80"/>
        <v>music</v>
      </c>
      <c r="R842" t="str">
        <f t="shared" si="81"/>
        <v>metal</v>
      </c>
      <c r="S842" s="11">
        <f t="shared" si="82"/>
        <v>42606.976701388892</v>
      </c>
      <c r="T842" s="11">
        <f t="shared" si="83"/>
        <v>42636.976701388892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11">
        <f t="shared" si="82"/>
        <v>41923.588692129633</v>
      </c>
      <c r="T843" s="11">
        <f t="shared" si="83"/>
        <v>41953.630358796298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f t="shared" si="79"/>
        <v>66.871794871794876</v>
      </c>
      <c r="Q844" t="str">
        <f t="shared" si="80"/>
        <v>music</v>
      </c>
      <c r="R844" t="str">
        <f t="shared" si="81"/>
        <v>metal</v>
      </c>
      <c r="S844" s="11">
        <f t="shared" si="82"/>
        <v>41526.34239583333</v>
      </c>
      <c r="T844" s="11">
        <f t="shared" si="83"/>
        <v>41560.915972222225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f t="shared" si="79"/>
        <v>63.102362204724407</v>
      </c>
      <c r="Q845" t="str">
        <f t="shared" si="80"/>
        <v>music</v>
      </c>
      <c r="R845" t="str">
        <f t="shared" si="81"/>
        <v>metal</v>
      </c>
      <c r="S845" s="11">
        <f t="shared" si="82"/>
        <v>42695.007870370369</v>
      </c>
      <c r="T845" s="11">
        <f t="shared" si="83"/>
        <v>42712.083333333328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f t="shared" si="79"/>
        <v>36.628930817610062</v>
      </c>
      <c r="Q846" t="str">
        <f t="shared" si="80"/>
        <v>music</v>
      </c>
      <c r="R846" t="str">
        <f t="shared" si="81"/>
        <v>metal</v>
      </c>
      <c r="S846" s="11">
        <f t="shared" si="82"/>
        <v>41905.434629629628</v>
      </c>
      <c r="T846" s="11">
        <f t="shared" si="83"/>
        <v>41943.957638888889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11">
        <f t="shared" si="82"/>
        <v>42577.955972222218</v>
      </c>
      <c r="T847" s="11">
        <f t="shared" si="83"/>
        <v>42617.915972222225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11">
        <f t="shared" si="82"/>
        <v>41694.141840277778</v>
      </c>
      <c r="T848" s="11">
        <f t="shared" si="83"/>
        <v>41708.333333333336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t="str">
        <f t="shared" si="80"/>
        <v>music</v>
      </c>
      <c r="R849" t="str">
        <f t="shared" si="81"/>
        <v>metal</v>
      </c>
      <c r="S849" s="11">
        <f t="shared" si="82"/>
        <v>42165.548333333332</v>
      </c>
      <c r="T849" s="11">
        <f t="shared" si="83"/>
        <v>42195.548333333332</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18.75</v>
      </c>
      <c r="Q850" t="str">
        <f t="shared" si="80"/>
        <v>music</v>
      </c>
      <c r="R850" t="str">
        <f t="shared" si="81"/>
        <v>metal</v>
      </c>
      <c r="S850" s="11">
        <f t="shared" si="82"/>
        <v>42078.542048611111</v>
      </c>
      <c r="T850" s="11">
        <f t="shared" si="83"/>
        <v>42108.542048611111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f t="shared" si="79"/>
        <v>41.704347826086959</v>
      </c>
      <c r="Q851" t="str">
        <f t="shared" si="80"/>
        <v>music</v>
      </c>
      <c r="R851" t="str">
        <f t="shared" si="81"/>
        <v>metal</v>
      </c>
      <c r="S851" s="11">
        <f t="shared" si="82"/>
        <v>42050.898888888885</v>
      </c>
      <c r="T851" s="11">
        <f t="shared" si="83"/>
        <v>42078.857222222221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f t="shared" si="79"/>
        <v>46.669172932330824</v>
      </c>
      <c r="Q852" t="str">
        <f t="shared" si="80"/>
        <v>music</v>
      </c>
      <c r="R852" t="str">
        <f t="shared" si="81"/>
        <v>metal</v>
      </c>
      <c r="S852" s="11">
        <f t="shared" si="82"/>
        <v>42452.577743055561</v>
      </c>
      <c r="T852" s="11">
        <f t="shared" si="83"/>
        <v>42484.957638888889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f t="shared" si="79"/>
        <v>37.271428571428572</v>
      </c>
      <c r="Q853" t="str">
        <f t="shared" si="80"/>
        <v>music</v>
      </c>
      <c r="R853" t="str">
        <f t="shared" si="81"/>
        <v>metal</v>
      </c>
      <c r="S853" s="11">
        <f t="shared" si="82"/>
        <v>42522.630243055552</v>
      </c>
      <c r="T853" s="11">
        <f t="shared" si="83"/>
        <v>42582.572916666672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f t="shared" si="79"/>
        <v>59.258064516129032</v>
      </c>
      <c r="Q854" t="str">
        <f t="shared" si="80"/>
        <v>music</v>
      </c>
      <c r="R854" t="str">
        <f t="shared" si="81"/>
        <v>metal</v>
      </c>
      <c r="S854" s="11">
        <f t="shared" si="82"/>
        <v>42656.555497685185</v>
      </c>
      <c r="T854" s="11">
        <f t="shared" si="83"/>
        <v>42667.625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t="str">
        <f t="shared" si="80"/>
        <v>music</v>
      </c>
      <c r="R855" t="str">
        <f t="shared" si="81"/>
        <v>metal</v>
      </c>
      <c r="S855" s="11">
        <f t="shared" si="82"/>
        <v>42021.582280092596</v>
      </c>
      <c r="T855" s="11">
        <f t="shared" si="83"/>
        <v>42051.582280092596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f t="shared" si="79"/>
        <v>65.8623246492986</v>
      </c>
      <c r="Q856" t="str">
        <f t="shared" si="80"/>
        <v>music</v>
      </c>
      <c r="R856" t="str">
        <f t="shared" si="81"/>
        <v>metal</v>
      </c>
      <c r="S856" s="11">
        <f t="shared" si="82"/>
        <v>42701.962337962963</v>
      </c>
      <c r="T856" s="11">
        <f t="shared" si="83"/>
        <v>42731.962337962963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11">
        <f t="shared" si="82"/>
        <v>42544.875196759254</v>
      </c>
      <c r="T857" s="11">
        <f t="shared" si="83"/>
        <v>42574.875196759254</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f t="shared" si="79"/>
        <v>19.464285714285715</v>
      </c>
      <c r="Q858" t="str">
        <f t="shared" si="80"/>
        <v>music</v>
      </c>
      <c r="R858" t="str">
        <f t="shared" si="81"/>
        <v>metal</v>
      </c>
      <c r="S858" s="11">
        <f t="shared" si="82"/>
        <v>42609.061990740738</v>
      </c>
      <c r="T858" s="11">
        <f t="shared" si="83"/>
        <v>42668.541666666672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t="str">
        <f t="shared" si="80"/>
        <v>music</v>
      </c>
      <c r="R859" t="str">
        <f t="shared" si="81"/>
        <v>metal</v>
      </c>
      <c r="S859" s="11">
        <f t="shared" si="82"/>
        <v>42291.331377314811</v>
      </c>
      <c r="T859" s="11">
        <f t="shared" si="83"/>
        <v>42333.373043981483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f t="shared" si="79"/>
        <v>22.737763157894737</v>
      </c>
      <c r="Q860" t="str">
        <f t="shared" si="80"/>
        <v>music</v>
      </c>
      <c r="R860" t="str">
        <f t="shared" si="81"/>
        <v>metal</v>
      </c>
      <c r="S860" s="11">
        <f t="shared" si="82"/>
        <v>42079.495578703703</v>
      </c>
      <c r="T860" s="11">
        <f t="shared" si="83"/>
        <v>42109.707638888889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11">
        <f t="shared" si="82"/>
        <v>42128.570231481484</v>
      </c>
      <c r="T861" s="11">
        <f t="shared" si="83"/>
        <v>42158.75</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f t="shared" si="79"/>
        <v>52.916666666666664</v>
      </c>
      <c r="Q862" t="str">
        <f t="shared" si="80"/>
        <v>music</v>
      </c>
      <c r="R862" t="str">
        <f t="shared" si="81"/>
        <v>jazz</v>
      </c>
      <c r="S862" s="11">
        <f t="shared" si="82"/>
        <v>41570.232789351852</v>
      </c>
      <c r="T862" s="11">
        <f t="shared" si="83"/>
        <v>41600.274456018517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f t="shared" si="79"/>
        <v>50.5</v>
      </c>
      <c r="Q863" t="str">
        <f t="shared" si="80"/>
        <v>music</v>
      </c>
      <c r="R863" t="str">
        <f t="shared" si="81"/>
        <v>jazz</v>
      </c>
      <c r="S863" s="11">
        <f t="shared" si="82"/>
        <v>42599.715324074074</v>
      </c>
      <c r="T863" s="11">
        <f t="shared" si="83"/>
        <v>42629.715324074074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f t="shared" si="79"/>
        <v>42.5</v>
      </c>
      <c r="Q864" t="str">
        <f t="shared" si="80"/>
        <v>music</v>
      </c>
      <c r="R864" t="str">
        <f t="shared" si="81"/>
        <v>jazz</v>
      </c>
      <c r="S864" s="11">
        <f t="shared" si="82"/>
        <v>41559.3049537037</v>
      </c>
      <c r="T864" s="11">
        <f t="shared" si="83"/>
        <v>41589.346620370372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f t="shared" si="79"/>
        <v>18</v>
      </c>
      <c r="Q865" t="str">
        <f t="shared" si="80"/>
        <v>music</v>
      </c>
      <c r="R865" t="str">
        <f t="shared" si="81"/>
        <v>jazz</v>
      </c>
      <c r="S865" s="11">
        <f t="shared" si="82"/>
        <v>40920.867662037039</v>
      </c>
      <c r="T865" s="11">
        <f t="shared" si="83"/>
        <v>40950.867662037039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f t="shared" si="79"/>
        <v>34.177215189873415</v>
      </c>
      <c r="Q866" t="str">
        <f t="shared" si="80"/>
        <v>music</v>
      </c>
      <c r="R866" t="str">
        <f t="shared" si="81"/>
        <v>jazz</v>
      </c>
      <c r="S866" s="11">
        <f t="shared" si="82"/>
        <v>41540.856921296298</v>
      </c>
      <c r="T866" s="11">
        <f t="shared" si="83"/>
        <v>41563.165972222225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f t="shared" si="79"/>
        <v>22.5</v>
      </c>
      <c r="Q867" t="str">
        <f t="shared" si="80"/>
        <v>music</v>
      </c>
      <c r="R867" t="str">
        <f t="shared" si="81"/>
        <v>jazz</v>
      </c>
      <c r="S867" s="11">
        <f t="shared" si="82"/>
        <v>41230.523113425923</v>
      </c>
      <c r="T867" s="11">
        <f t="shared" si="83"/>
        <v>41290.523113425923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f t="shared" si="79"/>
        <v>58.18181818181818</v>
      </c>
      <c r="Q868" t="str">
        <f t="shared" si="80"/>
        <v>music</v>
      </c>
      <c r="R868" t="str">
        <f t="shared" si="81"/>
        <v>jazz</v>
      </c>
      <c r="S868" s="11">
        <f t="shared" si="82"/>
        <v>42025.387939814813</v>
      </c>
      <c r="T868" s="11">
        <f t="shared" si="83"/>
        <v>42063.381944444445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f t="shared" si="79"/>
        <v>109.18181818181819</v>
      </c>
      <c r="Q869" t="str">
        <f t="shared" si="80"/>
        <v>music</v>
      </c>
      <c r="R869" t="str">
        <f t="shared" si="81"/>
        <v>jazz</v>
      </c>
      <c r="S869" s="11">
        <f t="shared" si="82"/>
        <v>40087.855393518519</v>
      </c>
      <c r="T869" s="11">
        <f t="shared" si="83"/>
        <v>40147.957638888889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f t="shared" si="79"/>
        <v>50</v>
      </c>
      <c r="Q870" t="str">
        <f t="shared" si="80"/>
        <v>music</v>
      </c>
      <c r="R870" t="str">
        <f t="shared" si="81"/>
        <v>jazz</v>
      </c>
      <c r="S870" s="11">
        <f t="shared" si="82"/>
        <v>41615.777754629627</v>
      </c>
      <c r="T870" s="11">
        <f t="shared" si="83"/>
        <v>41645.777754629627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f t="shared" si="79"/>
        <v>346.66666666666669</v>
      </c>
      <c r="Q871" t="str">
        <f t="shared" si="80"/>
        <v>music</v>
      </c>
      <c r="R871" t="str">
        <f t="shared" si="81"/>
        <v>jazz</v>
      </c>
      <c r="S871" s="11">
        <f t="shared" si="82"/>
        <v>41342.595567129625</v>
      </c>
      <c r="T871" s="11">
        <f t="shared" si="83"/>
        <v>41372.553900462961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f t="shared" si="79"/>
        <v>12.4</v>
      </c>
      <c r="Q872" t="str">
        <f t="shared" si="80"/>
        <v>music</v>
      </c>
      <c r="R872" t="str">
        <f t="shared" si="81"/>
        <v>jazz</v>
      </c>
      <c r="S872" s="11">
        <f t="shared" si="82"/>
        <v>41487.772256944445</v>
      </c>
      <c r="T872" s="11">
        <f t="shared" si="83"/>
        <v>41517.772256944445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f t="shared" si="79"/>
        <v>27.083333333333332</v>
      </c>
      <c r="Q873" t="str">
        <f t="shared" si="80"/>
        <v>music</v>
      </c>
      <c r="R873" t="str">
        <f t="shared" si="81"/>
        <v>jazz</v>
      </c>
      <c r="S873" s="11">
        <f t="shared" si="82"/>
        <v>41577.311284722222</v>
      </c>
      <c r="T873" s="11">
        <f t="shared" si="83"/>
        <v>41607.352951388893</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f t="shared" si="79"/>
        <v>32.5</v>
      </c>
      <c r="Q874" t="str">
        <f t="shared" si="80"/>
        <v>music</v>
      </c>
      <c r="R874" t="str">
        <f t="shared" si="81"/>
        <v>jazz</v>
      </c>
      <c r="S874" s="11">
        <f t="shared" si="82"/>
        <v>40567.575543981482</v>
      </c>
      <c r="T874" s="11">
        <f t="shared" si="83"/>
        <v>40612.575543981482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f t="shared" si="79"/>
        <v>9</v>
      </c>
      <c r="Q875" t="str">
        <f t="shared" si="80"/>
        <v>music</v>
      </c>
      <c r="R875" t="str">
        <f t="shared" si="81"/>
        <v>jazz</v>
      </c>
      <c r="S875" s="11">
        <f t="shared" si="82"/>
        <v>41183.917129629626</v>
      </c>
      <c r="T875" s="11">
        <f t="shared" si="83"/>
        <v>41223.958796296298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f t="shared" si="79"/>
        <v>34.761904761904759</v>
      </c>
      <c r="Q876" t="str">
        <f t="shared" si="80"/>
        <v>music</v>
      </c>
      <c r="R876" t="str">
        <f t="shared" si="81"/>
        <v>jazz</v>
      </c>
      <c r="S876" s="11">
        <f t="shared" si="82"/>
        <v>41368.333726851852</v>
      </c>
      <c r="T876" s="11">
        <f t="shared" si="83"/>
        <v>41398.333726851852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11">
        <f t="shared" si="82"/>
        <v>42248.473738425921</v>
      </c>
      <c r="T877" s="11">
        <f t="shared" si="83"/>
        <v>42268.473738425921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f t="shared" si="79"/>
        <v>28.577777777777779</v>
      </c>
      <c r="Q878" t="str">
        <f t="shared" si="80"/>
        <v>music</v>
      </c>
      <c r="R878" t="str">
        <f t="shared" si="81"/>
        <v>jazz</v>
      </c>
      <c r="S878" s="11">
        <f t="shared" si="82"/>
        <v>41276.246840277774</v>
      </c>
      <c r="T878" s="11">
        <f t="shared" si="83"/>
        <v>41309.246840277774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f t="shared" si="79"/>
        <v>46.586206896551722</v>
      </c>
      <c r="Q879" t="str">
        <f t="shared" si="80"/>
        <v>music</v>
      </c>
      <c r="R879" t="str">
        <f t="shared" si="81"/>
        <v>jazz</v>
      </c>
      <c r="S879" s="11">
        <f t="shared" si="82"/>
        <v>41597.538888888885</v>
      </c>
      <c r="T879" s="11">
        <f t="shared" si="83"/>
        <v>41627.538888888885</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f t="shared" si="79"/>
        <v>32.5</v>
      </c>
      <c r="Q880" t="str">
        <f t="shared" si="80"/>
        <v>music</v>
      </c>
      <c r="R880" t="str">
        <f t="shared" si="81"/>
        <v>jazz</v>
      </c>
      <c r="S880" s="11">
        <f t="shared" si="82"/>
        <v>40504.982916666668</v>
      </c>
      <c r="T880" s="11">
        <f t="shared" si="83"/>
        <v>40534.982916666668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f t="shared" si="79"/>
        <v>21.466666666666665</v>
      </c>
      <c r="Q881" t="str">
        <f t="shared" si="80"/>
        <v>music</v>
      </c>
      <c r="R881" t="str">
        <f t="shared" si="81"/>
        <v>jazz</v>
      </c>
      <c r="S881" s="11">
        <f t="shared" si="82"/>
        <v>41037.579918981479</v>
      </c>
      <c r="T881" s="11">
        <f t="shared" si="83"/>
        <v>41058.579918981479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f t="shared" si="79"/>
        <v>14.125</v>
      </c>
      <c r="Q882" t="str">
        <f t="shared" si="80"/>
        <v>music</v>
      </c>
      <c r="R882" t="str">
        <f t="shared" si="81"/>
        <v>indie rock</v>
      </c>
      <c r="S882" s="11">
        <f t="shared" si="82"/>
        <v>41179.07104166667</v>
      </c>
      <c r="T882" s="11">
        <f t="shared" si="83"/>
        <v>41212.07104166667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f t="shared" si="79"/>
        <v>30</v>
      </c>
      <c r="Q883" t="str">
        <f t="shared" si="80"/>
        <v>music</v>
      </c>
      <c r="R883" t="str">
        <f t="shared" si="81"/>
        <v>indie rock</v>
      </c>
      <c r="S883" s="11">
        <f t="shared" si="82"/>
        <v>40877.00099537037</v>
      </c>
      <c r="T883" s="11">
        <f t="shared" si="83"/>
        <v>40922.00099537037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f t="shared" si="79"/>
        <v>21.571428571428573</v>
      </c>
      <c r="Q884" t="str">
        <f t="shared" si="80"/>
        <v>music</v>
      </c>
      <c r="R884" t="str">
        <f t="shared" si="81"/>
        <v>indie rock</v>
      </c>
      <c r="S884" s="11">
        <f t="shared" si="82"/>
        <v>40759.610532407409</v>
      </c>
      <c r="T884" s="11">
        <f t="shared" si="83"/>
        <v>40792.610532407409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f t="shared" si="79"/>
        <v>83.375</v>
      </c>
      <c r="Q885" t="str">
        <f t="shared" si="80"/>
        <v>music</v>
      </c>
      <c r="R885" t="str">
        <f t="shared" si="81"/>
        <v>indie rock</v>
      </c>
      <c r="S885" s="11">
        <f t="shared" si="82"/>
        <v>42371.685590277775</v>
      </c>
      <c r="T885" s="11">
        <f t="shared" si="83"/>
        <v>42431.685590277775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t="str">
        <f t="shared" si="80"/>
        <v>music</v>
      </c>
      <c r="R886" t="str">
        <f t="shared" si="81"/>
        <v>indie rock</v>
      </c>
      <c r="S886" s="11">
        <f t="shared" si="82"/>
        <v>40981.552615740744</v>
      </c>
      <c r="T886" s="11">
        <f t="shared" si="83"/>
        <v>41040.854861111111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35.714285714285715</v>
      </c>
      <c r="Q887" t="str">
        <f t="shared" si="80"/>
        <v>music</v>
      </c>
      <c r="R887" t="str">
        <f t="shared" si="81"/>
        <v>indie rock</v>
      </c>
      <c r="S887" s="11">
        <f t="shared" si="82"/>
        <v>42713.691099537042</v>
      </c>
      <c r="T887" s="11">
        <f t="shared" si="83"/>
        <v>42734.691099537042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29.285714285714285</v>
      </c>
      <c r="Q888" t="str">
        <f t="shared" si="80"/>
        <v>music</v>
      </c>
      <c r="R888" t="str">
        <f t="shared" si="81"/>
        <v>indie rock</v>
      </c>
      <c r="S888" s="11">
        <f t="shared" si="82"/>
        <v>42603.620520833334</v>
      </c>
      <c r="T888" s="11">
        <f t="shared" si="83"/>
        <v>42628.620520833334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11">
        <f t="shared" si="82"/>
        <v>41026.708969907406</v>
      </c>
      <c r="T889" s="11">
        <f t="shared" si="83"/>
        <v>41056.708969907406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f t="shared" si="79"/>
        <v>18</v>
      </c>
      <c r="Q890" t="str">
        <f t="shared" si="80"/>
        <v>music</v>
      </c>
      <c r="R890" t="str">
        <f t="shared" si="81"/>
        <v>indie rock</v>
      </c>
      <c r="S890" s="11">
        <f t="shared" si="82"/>
        <v>40751.503298611111</v>
      </c>
      <c r="T890" s="11">
        <f t="shared" si="83"/>
        <v>40787</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f t="shared" si="79"/>
        <v>73.760000000000005</v>
      </c>
      <c r="Q891" t="str">
        <f t="shared" si="80"/>
        <v>music</v>
      </c>
      <c r="R891" t="str">
        <f t="shared" si="81"/>
        <v>indie rock</v>
      </c>
      <c r="S891" s="11">
        <f t="shared" si="82"/>
        <v>41887.534062500003</v>
      </c>
      <c r="T891" s="11">
        <f t="shared" si="83"/>
        <v>41917.534062500003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f t="shared" si="79"/>
        <v>31.25</v>
      </c>
      <c r="Q892" t="str">
        <f t="shared" si="80"/>
        <v>music</v>
      </c>
      <c r="R892" t="str">
        <f t="shared" si="81"/>
        <v>indie rock</v>
      </c>
      <c r="S892" s="11">
        <f t="shared" si="82"/>
        <v>41569.448831018519</v>
      </c>
      <c r="T892" s="11">
        <f t="shared" si="83"/>
        <v>41599.490497685183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f t="shared" si="79"/>
        <v>28.888888888888889</v>
      </c>
      <c r="Q893" t="str">
        <f t="shared" si="80"/>
        <v>music</v>
      </c>
      <c r="R893" t="str">
        <f t="shared" si="81"/>
        <v>indie rock</v>
      </c>
      <c r="S893" s="11">
        <f t="shared" si="82"/>
        <v>41841.781597222223</v>
      </c>
      <c r="T893" s="11">
        <f t="shared" si="83"/>
        <v>41871.781597222223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f t="shared" si="79"/>
        <v>143.8235294117647</v>
      </c>
      <c r="Q894" t="str">
        <f t="shared" si="80"/>
        <v>music</v>
      </c>
      <c r="R894" t="str">
        <f t="shared" si="81"/>
        <v>indie rock</v>
      </c>
      <c r="S894" s="11">
        <f t="shared" si="82"/>
        <v>40303.95003472222</v>
      </c>
      <c r="T894" s="11">
        <f t="shared" si="83"/>
        <v>40390.916666666664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t="str">
        <f t="shared" si="80"/>
        <v>music</v>
      </c>
      <c r="R895" t="str">
        <f t="shared" si="81"/>
        <v>indie rock</v>
      </c>
      <c r="S895" s="11">
        <f t="shared" si="82"/>
        <v>42065.647719907407</v>
      </c>
      <c r="T895" s="11">
        <f t="shared" si="83"/>
        <v>42095.606053240743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f t="shared" si="79"/>
        <v>147.81132075471697</v>
      </c>
      <c r="Q896" t="str">
        <f t="shared" si="80"/>
        <v>music</v>
      </c>
      <c r="R896" t="str">
        <f t="shared" si="81"/>
        <v>indie rock</v>
      </c>
      <c r="S896" s="11">
        <f t="shared" si="82"/>
        <v>42496.73159722222</v>
      </c>
      <c r="T896" s="11">
        <f t="shared" si="83"/>
        <v>42526.73159722222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f t="shared" si="79"/>
        <v>27.857142857142858</v>
      </c>
      <c r="Q897" t="str">
        <f t="shared" si="80"/>
        <v>music</v>
      </c>
      <c r="R897" t="str">
        <f t="shared" si="81"/>
        <v>indie rock</v>
      </c>
      <c r="S897" s="11">
        <f t="shared" si="82"/>
        <v>40430.877650462964</v>
      </c>
      <c r="T897" s="11">
        <f t="shared" si="83"/>
        <v>40475.877650462964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f t="shared" si="79"/>
        <v>44.444444444444443</v>
      </c>
      <c r="Q898" t="str">
        <f t="shared" si="80"/>
        <v>music</v>
      </c>
      <c r="R898" t="str">
        <f t="shared" si="81"/>
        <v>indie rock</v>
      </c>
      <c r="S898" s="11">
        <f t="shared" si="82"/>
        <v>42218.622986111106</v>
      </c>
      <c r="T898" s="11">
        <f t="shared" si="83"/>
        <v>42243.916666666672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t="e">
        <f>E899/L899</f>
        <v>#DIV/0!</v>
      </c>
      <c r="Q899" t="str">
        <f t="shared" ref="Q899:Q962" si="85">LEFT(N899, SEARCH("/",N899)-1)</f>
        <v>music</v>
      </c>
      <c r="R899" t="str">
        <f t="shared" ref="R899:R962" si="86">RIGHT(N899,LEN(N899)-SEARCH("/", N899))</f>
        <v>indie rock</v>
      </c>
      <c r="S899" s="11">
        <f t="shared" ref="S899:S962" si="87">(J899/86400)+25569+(-6/24)</f>
        <v>41211.438750000001</v>
      </c>
      <c r="T899" s="11">
        <f t="shared" ref="T899:T962" si="88">(I899/86400)+25569+(-6/24)</f>
        <v>41241.480416666665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f t="shared" ref="P900:P962" si="89">E900/L900</f>
        <v>35</v>
      </c>
      <c r="Q900" t="str">
        <f t="shared" si="85"/>
        <v>music</v>
      </c>
      <c r="R900" t="str">
        <f t="shared" si="86"/>
        <v>indie rock</v>
      </c>
      <c r="S900" s="11">
        <f t="shared" si="87"/>
        <v>40878.508217592593</v>
      </c>
      <c r="T900" s="11">
        <f t="shared" si="88"/>
        <v>40923.508217592593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f t="shared" si="89"/>
        <v>35</v>
      </c>
      <c r="Q901" t="str">
        <f t="shared" si="85"/>
        <v>music</v>
      </c>
      <c r="R901" t="str">
        <f t="shared" si="86"/>
        <v>indie rock</v>
      </c>
      <c r="S901" s="11">
        <f t="shared" si="87"/>
        <v>40645.849097222221</v>
      </c>
      <c r="T901" s="11">
        <f t="shared" si="88"/>
        <v>40690.849097222221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f t="shared" si="89"/>
        <v>10.5</v>
      </c>
      <c r="Q902" t="str">
        <f t="shared" si="85"/>
        <v>music</v>
      </c>
      <c r="R902" t="str">
        <f t="shared" si="86"/>
        <v>jazz</v>
      </c>
      <c r="S902" s="11">
        <f t="shared" si="87"/>
        <v>42429.59956018519</v>
      </c>
      <c r="T902" s="11">
        <f t="shared" si="88"/>
        <v>42459.557893518519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9"/>
        <v>#DIV/0!</v>
      </c>
      <c r="Q903" t="str">
        <f t="shared" si="85"/>
        <v>music</v>
      </c>
      <c r="R903" t="str">
        <f t="shared" si="86"/>
        <v>jazz</v>
      </c>
      <c r="S903" s="11">
        <f t="shared" si="87"/>
        <v>40291.56150462963</v>
      </c>
      <c r="T903" s="11">
        <f t="shared" si="88"/>
        <v>40337.549305555556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f t="shared" si="89"/>
        <v>30</v>
      </c>
      <c r="Q904" t="str">
        <f t="shared" si="85"/>
        <v>music</v>
      </c>
      <c r="R904" t="str">
        <f t="shared" si="86"/>
        <v>jazz</v>
      </c>
      <c r="S904" s="11">
        <f t="shared" si="87"/>
        <v>41829.715532407405</v>
      </c>
      <c r="T904" s="11">
        <f t="shared" si="88"/>
        <v>41881.395833333336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f t="shared" si="89"/>
        <v>40</v>
      </c>
      <c r="Q905" t="str">
        <f t="shared" si="85"/>
        <v>music</v>
      </c>
      <c r="R905" t="str">
        <f t="shared" si="86"/>
        <v>jazz</v>
      </c>
      <c r="S905" s="11">
        <f t="shared" si="87"/>
        <v>41149.546064814815</v>
      </c>
      <c r="T905" s="11">
        <f t="shared" si="88"/>
        <v>41174.850694444445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f t="shared" si="89"/>
        <v>50.333333333333336</v>
      </c>
      <c r="Q906" t="str">
        <f t="shared" si="85"/>
        <v>music</v>
      </c>
      <c r="R906" t="str">
        <f t="shared" si="86"/>
        <v>jazz</v>
      </c>
      <c r="S906" s="11">
        <f t="shared" si="87"/>
        <v>42341.830289351856</v>
      </c>
      <c r="T906" s="11">
        <f t="shared" si="88"/>
        <v>42371.830289351856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f t="shared" si="89"/>
        <v>32.666666666666664</v>
      </c>
      <c r="Q907" t="str">
        <f t="shared" si="85"/>
        <v>music</v>
      </c>
      <c r="R907" t="str">
        <f t="shared" si="86"/>
        <v>jazz</v>
      </c>
      <c r="S907" s="11">
        <f t="shared" si="87"/>
        <v>40506.989884259259</v>
      </c>
      <c r="T907" s="11">
        <f t="shared" si="88"/>
        <v>40566.989884259259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9"/>
        <v>#DIV/0!</v>
      </c>
      <c r="Q908" t="str">
        <f t="shared" si="85"/>
        <v>music</v>
      </c>
      <c r="R908" t="str">
        <f t="shared" si="86"/>
        <v>jazz</v>
      </c>
      <c r="S908" s="11">
        <f t="shared" si="87"/>
        <v>41680.939699074072</v>
      </c>
      <c r="T908" s="11">
        <f t="shared" si="88"/>
        <v>41710.898032407407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9"/>
        <v>#DIV/0!</v>
      </c>
      <c r="Q909" t="str">
        <f t="shared" si="85"/>
        <v>music</v>
      </c>
      <c r="R909" t="str">
        <f t="shared" si="86"/>
        <v>jazz</v>
      </c>
      <c r="S909" s="11">
        <f t="shared" si="87"/>
        <v>40766.942395833335</v>
      </c>
      <c r="T909" s="11">
        <f t="shared" si="88"/>
        <v>40796.942395833335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9"/>
        <v>#DIV/0!</v>
      </c>
      <c r="Q910" t="str">
        <f t="shared" si="85"/>
        <v>music</v>
      </c>
      <c r="R910" t="str">
        <f t="shared" si="86"/>
        <v>jazz</v>
      </c>
      <c r="S910" s="11">
        <f t="shared" si="87"/>
        <v>40340.551562499997</v>
      </c>
      <c r="T910" s="11">
        <f t="shared" si="88"/>
        <v>40385.957638888889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f t="shared" si="89"/>
        <v>65</v>
      </c>
      <c r="Q911" t="str">
        <f t="shared" si="85"/>
        <v>music</v>
      </c>
      <c r="R911" t="str">
        <f t="shared" si="86"/>
        <v>jazz</v>
      </c>
      <c r="S911" s="11">
        <f t="shared" si="87"/>
        <v>41081.44027777778</v>
      </c>
      <c r="T911" s="11">
        <f t="shared" si="88"/>
        <v>41112.916666666664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f t="shared" si="89"/>
        <v>24.6</v>
      </c>
      <c r="Q912" t="str">
        <f t="shared" si="85"/>
        <v>music</v>
      </c>
      <c r="R912" t="str">
        <f t="shared" si="86"/>
        <v>jazz</v>
      </c>
      <c r="S912" s="11">
        <f t="shared" si="87"/>
        <v>42737.295358796298</v>
      </c>
      <c r="T912" s="11">
        <f t="shared" si="88"/>
        <v>42797.295358796298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9"/>
        <v>#DIV/0!</v>
      </c>
      <c r="Q913" t="str">
        <f t="shared" si="85"/>
        <v>music</v>
      </c>
      <c r="R913" t="str">
        <f t="shared" si="86"/>
        <v>jazz</v>
      </c>
      <c r="S913" s="11">
        <f t="shared" si="87"/>
        <v>41641.755150462966</v>
      </c>
      <c r="T913" s="11">
        <f t="shared" si="88"/>
        <v>41662.755150462966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f t="shared" si="89"/>
        <v>15</v>
      </c>
      <c r="Q914" t="str">
        <f t="shared" si="85"/>
        <v>music</v>
      </c>
      <c r="R914" t="str">
        <f t="shared" si="86"/>
        <v>jazz</v>
      </c>
      <c r="S914" s="11">
        <f t="shared" si="87"/>
        <v>41193.859340277777</v>
      </c>
      <c r="T914" s="11">
        <f t="shared" si="88"/>
        <v>41253.901006944448</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f t="shared" si="89"/>
        <v>82.583333333333329</v>
      </c>
      <c r="Q915" t="str">
        <f t="shared" si="85"/>
        <v>music</v>
      </c>
      <c r="R915" t="str">
        <f t="shared" si="86"/>
        <v>jazz</v>
      </c>
      <c r="S915" s="11">
        <f t="shared" si="87"/>
        <v>41003.889108796298</v>
      </c>
      <c r="T915" s="11">
        <f t="shared" si="88"/>
        <v>41033.889108796298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9"/>
        <v>#DIV/0!</v>
      </c>
      <c r="Q916" t="str">
        <f t="shared" si="85"/>
        <v>music</v>
      </c>
      <c r="R916" t="str">
        <f t="shared" si="86"/>
        <v>jazz</v>
      </c>
      <c r="S916" s="11">
        <f t="shared" si="87"/>
        <v>41116.513275462959</v>
      </c>
      <c r="T916" s="11">
        <f t="shared" si="88"/>
        <v>41146.513275462959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f t="shared" si="89"/>
        <v>41.666666666666664</v>
      </c>
      <c r="Q917" t="str">
        <f t="shared" si="85"/>
        <v>music</v>
      </c>
      <c r="R917" t="str">
        <f t="shared" si="86"/>
        <v>jazz</v>
      </c>
      <c r="S917" s="11">
        <f t="shared" si="87"/>
        <v>40937.429560185185</v>
      </c>
      <c r="T917" s="11">
        <f t="shared" si="88"/>
        <v>40968.957638888889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9"/>
        <v>#DIV/0!</v>
      </c>
      <c r="Q918" t="str">
        <f t="shared" si="85"/>
        <v>music</v>
      </c>
      <c r="R918" t="str">
        <f t="shared" si="86"/>
        <v>jazz</v>
      </c>
      <c r="S918" s="11">
        <f t="shared" si="87"/>
        <v>40434.603402777779</v>
      </c>
      <c r="T918" s="11">
        <f t="shared" si="88"/>
        <v>40472.958333333336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f t="shared" si="89"/>
        <v>30</v>
      </c>
      <c r="Q919" t="str">
        <f t="shared" si="85"/>
        <v>music</v>
      </c>
      <c r="R919" t="str">
        <f t="shared" si="86"/>
        <v>jazz</v>
      </c>
      <c r="S919" s="11">
        <f t="shared" si="87"/>
        <v>41802.69363425926</v>
      </c>
      <c r="T919" s="11">
        <f t="shared" si="88"/>
        <v>41833.854166666664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f t="shared" si="89"/>
        <v>19.600000000000001</v>
      </c>
      <c r="Q920" t="str">
        <f t="shared" si="85"/>
        <v>music</v>
      </c>
      <c r="R920" t="str">
        <f t="shared" si="86"/>
        <v>jazz</v>
      </c>
      <c r="S920" s="11">
        <f t="shared" si="87"/>
        <v>41944.666215277779</v>
      </c>
      <c r="T920" s="11">
        <f t="shared" si="88"/>
        <v>41974.707881944443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f t="shared" si="89"/>
        <v>100</v>
      </c>
      <c r="Q921" t="str">
        <f t="shared" si="85"/>
        <v>music</v>
      </c>
      <c r="R921" t="str">
        <f t="shared" si="86"/>
        <v>jazz</v>
      </c>
      <c r="S921" s="11">
        <f t="shared" si="87"/>
        <v>41227.391724537039</v>
      </c>
      <c r="T921" s="11">
        <f t="shared" si="88"/>
        <v>41262.391724537039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9"/>
        <v>#DIV/0!</v>
      </c>
      <c r="Q922" t="str">
        <f t="shared" si="85"/>
        <v>music</v>
      </c>
      <c r="R922" t="str">
        <f t="shared" si="86"/>
        <v>jazz</v>
      </c>
      <c r="S922" s="11">
        <f t="shared" si="87"/>
        <v>41562.421550925923</v>
      </c>
      <c r="T922" s="11">
        <f t="shared" si="88"/>
        <v>41592.463217592594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f t="shared" si="89"/>
        <v>231.75</v>
      </c>
      <c r="Q923" t="str">
        <f t="shared" si="85"/>
        <v>music</v>
      </c>
      <c r="R923" t="str">
        <f t="shared" si="86"/>
        <v>jazz</v>
      </c>
      <c r="S923" s="11">
        <f t="shared" si="87"/>
        <v>40846.921018518522</v>
      </c>
      <c r="T923" s="11">
        <f t="shared" si="88"/>
        <v>40888.962685185186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f t="shared" si="89"/>
        <v>189.33333333333334</v>
      </c>
      <c r="Q924" t="str">
        <f t="shared" si="85"/>
        <v>music</v>
      </c>
      <c r="R924" t="str">
        <f t="shared" si="86"/>
        <v>jazz</v>
      </c>
      <c r="S924" s="11">
        <f t="shared" si="87"/>
        <v>41878.280011574076</v>
      </c>
      <c r="T924" s="11">
        <f t="shared" si="88"/>
        <v>41913.280011574076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f t="shared" si="89"/>
        <v>55</v>
      </c>
      <c r="Q925" t="str">
        <f t="shared" si="85"/>
        <v>music</v>
      </c>
      <c r="R925" t="str">
        <f t="shared" si="86"/>
        <v>jazz</v>
      </c>
      <c r="S925" s="11">
        <f t="shared" si="87"/>
        <v>41934.709756944445</v>
      </c>
      <c r="T925" s="11">
        <f t="shared" si="88"/>
        <v>41964.751423611116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f t="shared" si="89"/>
        <v>21.8</v>
      </c>
      <c r="Q926" t="str">
        <f t="shared" si="85"/>
        <v>music</v>
      </c>
      <c r="R926" t="str">
        <f t="shared" si="86"/>
        <v>jazz</v>
      </c>
      <c r="S926" s="11">
        <f t="shared" si="87"/>
        <v>41288.692928240736</v>
      </c>
      <c r="T926" s="11">
        <f t="shared" si="88"/>
        <v>41318.692928240736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f t="shared" si="89"/>
        <v>32</v>
      </c>
      <c r="Q927" t="str">
        <f t="shared" si="85"/>
        <v>music</v>
      </c>
      <c r="R927" t="str">
        <f t="shared" si="86"/>
        <v>jazz</v>
      </c>
      <c r="S927" s="11">
        <f t="shared" si="87"/>
        <v>41575.630914351852</v>
      </c>
      <c r="T927" s="11">
        <f t="shared" si="88"/>
        <v>41605.672581018516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9"/>
        <v>#DIV/0!</v>
      </c>
      <c r="Q928" t="str">
        <f t="shared" si="85"/>
        <v>music</v>
      </c>
      <c r="R928" t="str">
        <f t="shared" si="86"/>
        <v>jazz</v>
      </c>
      <c r="S928" s="11">
        <f t="shared" si="87"/>
        <v>40337.77002314815</v>
      </c>
      <c r="T928" s="11">
        <f t="shared" si="88"/>
        <v>40367.694444444445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9"/>
        <v>#DIV/0!</v>
      </c>
      <c r="Q929" t="str">
        <f t="shared" si="85"/>
        <v>music</v>
      </c>
      <c r="R929" t="str">
        <f t="shared" si="86"/>
        <v>jazz</v>
      </c>
      <c r="S929" s="11">
        <f t="shared" si="87"/>
        <v>41013.572858796295</v>
      </c>
      <c r="T929" s="11">
        <f t="shared" si="88"/>
        <v>41043.572858796295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f t="shared" si="89"/>
        <v>56.25</v>
      </c>
      <c r="Q930" t="str">
        <f t="shared" si="85"/>
        <v>music</v>
      </c>
      <c r="R930" t="str">
        <f t="shared" si="86"/>
        <v>jazz</v>
      </c>
      <c r="S930" s="11">
        <f t="shared" si="87"/>
        <v>41180.61241898148</v>
      </c>
      <c r="T930" s="11">
        <f t="shared" si="88"/>
        <v>41230.75</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9"/>
        <v>#DIV/0!</v>
      </c>
      <c r="Q931" t="str">
        <f t="shared" si="85"/>
        <v>music</v>
      </c>
      <c r="R931" t="str">
        <f t="shared" si="86"/>
        <v>jazz</v>
      </c>
      <c r="S931" s="11">
        <f t="shared" si="87"/>
        <v>40977.988067129627</v>
      </c>
      <c r="T931" s="11">
        <f t="shared" si="88"/>
        <v>41007.946400462963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f t="shared" si="89"/>
        <v>69</v>
      </c>
      <c r="Q932" t="str">
        <f t="shared" si="85"/>
        <v>music</v>
      </c>
      <c r="R932" t="str">
        <f t="shared" si="86"/>
        <v>jazz</v>
      </c>
      <c r="S932" s="11">
        <f t="shared" si="87"/>
        <v>40312.665578703702</v>
      </c>
      <c r="T932" s="11">
        <f t="shared" si="88"/>
        <v>40354.647222222222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f t="shared" si="89"/>
        <v>18.714285714285715</v>
      </c>
      <c r="Q933" t="str">
        <f t="shared" si="85"/>
        <v>music</v>
      </c>
      <c r="R933" t="str">
        <f t="shared" si="86"/>
        <v>jazz</v>
      </c>
      <c r="S933" s="11">
        <f t="shared" si="87"/>
        <v>41680.109976851854</v>
      </c>
      <c r="T933" s="11">
        <f t="shared" si="88"/>
        <v>41714.666666666664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f t="shared" si="89"/>
        <v>46.033333333333331</v>
      </c>
      <c r="Q934" t="str">
        <f t="shared" si="85"/>
        <v>music</v>
      </c>
      <c r="R934" t="str">
        <f t="shared" si="86"/>
        <v>jazz</v>
      </c>
      <c r="S934" s="11">
        <f t="shared" si="87"/>
        <v>41310.719270833331</v>
      </c>
      <c r="T934" s="11">
        <f t="shared" si="88"/>
        <v>41355.677604166667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9"/>
        <v>60</v>
      </c>
      <c r="Q935" t="str">
        <f t="shared" si="85"/>
        <v>music</v>
      </c>
      <c r="R935" t="str">
        <f t="shared" si="86"/>
        <v>jazz</v>
      </c>
      <c r="S935" s="11">
        <f t="shared" si="87"/>
        <v>41710.919085648144</v>
      </c>
      <c r="T935" s="11">
        <f t="shared" si="88"/>
        <v>41770.919085648144</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f t="shared" si="89"/>
        <v>50.666666666666664</v>
      </c>
      <c r="Q936" t="str">
        <f t="shared" si="85"/>
        <v>music</v>
      </c>
      <c r="R936" t="str">
        <f t="shared" si="86"/>
        <v>jazz</v>
      </c>
      <c r="S936" s="11">
        <f t="shared" si="87"/>
        <v>41733.487083333333</v>
      </c>
      <c r="T936" s="11">
        <f t="shared" si="88"/>
        <v>41763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f t="shared" si="89"/>
        <v>25</v>
      </c>
      <c r="Q937" t="str">
        <f t="shared" si="85"/>
        <v>music</v>
      </c>
      <c r="R937" t="str">
        <f t="shared" si="86"/>
        <v>jazz</v>
      </c>
      <c r="S937" s="11">
        <f t="shared" si="87"/>
        <v>42368.083668981482</v>
      </c>
      <c r="T937" s="11">
        <f t="shared" si="88"/>
        <v>42398.083668981482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9"/>
        <v>#DIV/0!</v>
      </c>
      <c r="Q938" t="str">
        <f t="shared" si="85"/>
        <v>music</v>
      </c>
      <c r="R938" t="str">
        <f t="shared" si="86"/>
        <v>jazz</v>
      </c>
      <c r="S938" s="11">
        <f t="shared" si="87"/>
        <v>40882.774178240739</v>
      </c>
      <c r="T938" s="11">
        <f t="shared" si="88"/>
        <v>40926.583333333336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f t="shared" si="89"/>
        <v>20</v>
      </c>
      <c r="Q939" t="str">
        <f t="shared" si="85"/>
        <v>music</v>
      </c>
      <c r="R939" t="str">
        <f t="shared" si="86"/>
        <v>jazz</v>
      </c>
      <c r="S939" s="11">
        <f t="shared" si="87"/>
        <v>41551.548113425924</v>
      </c>
      <c r="T939" s="11">
        <f t="shared" si="88"/>
        <v>41581.589780092589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f t="shared" si="89"/>
        <v>25</v>
      </c>
      <c r="Q940" t="str">
        <f t="shared" si="85"/>
        <v>music</v>
      </c>
      <c r="R940" t="str">
        <f t="shared" si="86"/>
        <v>jazz</v>
      </c>
      <c r="S940" s="11">
        <f t="shared" si="87"/>
        <v>41124.229722222226</v>
      </c>
      <c r="T940" s="11">
        <f t="shared" si="88"/>
        <v>41154.229722222226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f t="shared" si="89"/>
        <v>20</v>
      </c>
      <c r="Q941" t="str">
        <f t="shared" si="85"/>
        <v>music</v>
      </c>
      <c r="R941" t="str">
        <f t="shared" si="86"/>
        <v>jazz</v>
      </c>
      <c r="S941" s="11">
        <f t="shared" si="87"/>
        <v>41416.513171296298</v>
      </c>
      <c r="T941" s="11">
        <f t="shared" si="88"/>
        <v>41455.581944444442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f t="shared" si="89"/>
        <v>110.28571428571429</v>
      </c>
      <c r="Q942" t="str">
        <f t="shared" si="85"/>
        <v>technology</v>
      </c>
      <c r="R942" t="str">
        <f t="shared" si="86"/>
        <v>wearables</v>
      </c>
      <c r="S942" s="11">
        <f t="shared" si="87"/>
        <v>42181.758402777778</v>
      </c>
      <c r="T942" s="11">
        <f t="shared" si="88"/>
        <v>42226.758402777778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f t="shared" si="89"/>
        <v>37.451612903225808</v>
      </c>
      <c r="Q943" t="str">
        <f t="shared" si="85"/>
        <v>technology</v>
      </c>
      <c r="R943" t="str">
        <f t="shared" si="86"/>
        <v>wearables</v>
      </c>
      <c r="S943" s="11">
        <f t="shared" si="87"/>
        <v>42745.846585648149</v>
      </c>
      <c r="T943" s="11">
        <f t="shared" si="88"/>
        <v>42775.846585648149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f t="shared" si="89"/>
        <v>41.75</v>
      </c>
      <c r="Q944" t="str">
        <f t="shared" si="85"/>
        <v>technology</v>
      </c>
      <c r="R944" t="str">
        <f t="shared" si="86"/>
        <v>wearables</v>
      </c>
      <c r="S944" s="11">
        <f t="shared" si="87"/>
        <v>42382.593287037038</v>
      </c>
      <c r="T944" s="11">
        <f t="shared" si="88"/>
        <v>42418.593287037038</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f t="shared" si="89"/>
        <v>24.083333333333332</v>
      </c>
      <c r="Q945" t="str">
        <f t="shared" si="85"/>
        <v>technology</v>
      </c>
      <c r="R945" t="str">
        <f t="shared" si="86"/>
        <v>wearables</v>
      </c>
      <c r="S945" s="11">
        <f t="shared" si="87"/>
        <v>42673.41788194445</v>
      </c>
      <c r="T945" s="11">
        <f t="shared" si="88"/>
        <v>42703.459548611107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f t="shared" si="89"/>
        <v>69.40625</v>
      </c>
      <c r="Q946" t="str">
        <f t="shared" si="85"/>
        <v>technology</v>
      </c>
      <c r="R946" t="str">
        <f t="shared" si="86"/>
        <v>wearables</v>
      </c>
      <c r="S946" s="11">
        <f t="shared" si="87"/>
        <v>42444.333912037036</v>
      </c>
      <c r="T946" s="11">
        <f t="shared" si="88"/>
        <v>42478.333333333328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f t="shared" si="89"/>
        <v>155.25</v>
      </c>
      <c r="Q947" t="str">
        <f t="shared" si="85"/>
        <v>technology</v>
      </c>
      <c r="R947" t="str">
        <f t="shared" si="86"/>
        <v>wearables</v>
      </c>
      <c r="S947" s="11">
        <f t="shared" si="87"/>
        <v>42732.622986111106</v>
      </c>
      <c r="T947" s="11">
        <f t="shared" si="88"/>
        <v>42784.749305555553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f t="shared" si="89"/>
        <v>57.2</v>
      </c>
      <c r="Q948" t="str">
        <f t="shared" si="85"/>
        <v>technology</v>
      </c>
      <c r="R948" t="str">
        <f t="shared" si="86"/>
        <v>wearables</v>
      </c>
      <c r="S948" s="11">
        <f t="shared" si="87"/>
        <v>42592.500555555554</v>
      </c>
      <c r="T948" s="11">
        <f t="shared" si="88"/>
        <v>42622.500555555554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9"/>
        <v>#DIV/0!</v>
      </c>
      <c r="Q949" t="str">
        <f t="shared" si="85"/>
        <v>technology</v>
      </c>
      <c r="R949" t="str">
        <f t="shared" si="86"/>
        <v>wearables</v>
      </c>
      <c r="S949" s="11">
        <f t="shared" si="87"/>
        <v>42491.531319444446</v>
      </c>
      <c r="T949" s="11">
        <f t="shared" si="88"/>
        <v>42551.531319444446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9"/>
        <v>60</v>
      </c>
      <c r="Q950" t="str">
        <f t="shared" si="85"/>
        <v>technology</v>
      </c>
      <c r="R950" t="str">
        <f t="shared" si="86"/>
        <v>wearables</v>
      </c>
      <c r="S950" s="11">
        <f t="shared" si="87"/>
        <v>42411.578287037039</v>
      </c>
      <c r="T950" s="11">
        <f t="shared" si="88"/>
        <v>42441.578287037039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f t="shared" si="89"/>
        <v>39</v>
      </c>
      <c r="Q951" t="str">
        <f t="shared" si="85"/>
        <v>technology</v>
      </c>
      <c r="R951" t="str">
        <f t="shared" si="86"/>
        <v>wearables</v>
      </c>
      <c r="S951" s="11">
        <f t="shared" si="87"/>
        <v>42360.793703703705</v>
      </c>
      <c r="T951" s="11">
        <f t="shared" si="88"/>
        <v>42420.793703703705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f t="shared" si="89"/>
        <v>58.416666666666664</v>
      </c>
      <c r="Q952" t="str">
        <f t="shared" si="85"/>
        <v>technology</v>
      </c>
      <c r="R952" t="str">
        <f t="shared" si="86"/>
        <v>wearables</v>
      </c>
      <c r="S952" s="11">
        <f t="shared" si="87"/>
        <v>42356.500706018516</v>
      </c>
      <c r="T952" s="11">
        <f t="shared" si="88"/>
        <v>42386.500706018516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f t="shared" si="89"/>
        <v>158.63636363636363</v>
      </c>
      <c r="Q953" t="str">
        <f t="shared" si="85"/>
        <v>technology</v>
      </c>
      <c r="R953" t="str">
        <f t="shared" si="86"/>
        <v>wearables</v>
      </c>
      <c r="S953" s="11">
        <f t="shared" si="87"/>
        <v>42480.403611111113</v>
      </c>
      <c r="T953" s="11">
        <f t="shared" si="88"/>
        <v>42525.403611111113</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f t="shared" si="89"/>
        <v>99.857142857142861</v>
      </c>
      <c r="Q954" t="str">
        <f t="shared" si="85"/>
        <v>technology</v>
      </c>
      <c r="R954" t="str">
        <f t="shared" si="86"/>
        <v>wearables</v>
      </c>
      <c r="S954" s="11">
        <f t="shared" si="87"/>
        <v>42662.363564814819</v>
      </c>
      <c r="T954" s="11">
        <f t="shared" si="88"/>
        <v>42692.405231481476</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f t="shared" si="89"/>
        <v>25.2</v>
      </c>
      <c r="Q955" t="str">
        <f t="shared" si="85"/>
        <v>technology</v>
      </c>
      <c r="R955" t="str">
        <f t="shared" si="86"/>
        <v>wearables</v>
      </c>
      <c r="S955" s="11">
        <f t="shared" si="87"/>
        <v>41998.914340277777</v>
      </c>
      <c r="T955" s="11">
        <f t="shared" si="88"/>
        <v>42028.914340277777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f t="shared" si="89"/>
        <v>89.191780821917803</v>
      </c>
      <c r="Q956" t="str">
        <f t="shared" si="85"/>
        <v>technology</v>
      </c>
      <c r="R956" t="str">
        <f t="shared" si="86"/>
        <v>wearables</v>
      </c>
      <c r="S956" s="11">
        <f t="shared" si="87"/>
        <v>42194.583784722221</v>
      </c>
      <c r="T956" s="11">
        <f t="shared" si="88"/>
        <v>42236.583784722221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f t="shared" si="89"/>
        <v>182.6236559139785</v>
      </c>
      <c r="Q957" t="str">
        <f t="shared" si="85"/>
        <v>technology</v>
      </c>
      <c r="R957" t="str">
        <f t="shared" si="86"/>
        <v>wearables</v>
      </c>
      <c r="S957" s="11">
        <f t="shared" si="87"/>
        <v>42586.045138888891</v>
      </c>
      <c r="T957" s="11">
        <f t="shared" si="88"/>
        <v>42626.045138888891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f t="shared" si="89"/>
        <v>50.647058823529413</v>
      </c>
      <c r="Q958" t="str">
        <f t="shared" si="85"/>
        <v>technology</v>
      </c>
      <c r="R958" t="str">
        <f t="shared" si="86"/>
        <v>wearables</v>
      </c>
      <c r="S958" s="11">
        <f t="shared" si="87"/>
        <v>42060.663877314815</v>
      </c>
      <c r="T958" s="11">
        <f t="shared" si="88"/>
        <v>42120.622210648144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f t="shared" si="89"/>
        <v>33.285714285714285</v>
      </c>
      <c r="Q959" t="str">
        <f t="shared" si="85"/>
        <v>technology</v>
      </c>
      <c r="R959" t="str">
        <f t="shared" si="86"/>
        <v>wearables</v>
      </c>
      <c r="S959" s="11">
        <f t="shared" si="87"/>
        <v>42660.302465277782</v>
      </c>
      <c r="T959" s="11">
        <f t="shared" si="88"/>
        <v>42691.344131944439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f t="shared" si="89"/>
        <v>51.823529411764703</v>
      </c>
      <c r="Q960" t="str">
        <f t="shared" si="85"/>
        <v>technology</v>
      </c>
      <c r="R960" t="str">
        <f t="shared" si="86"/>
        <v>wearables</v>
      </c>
      <c r="S960" s="11">
        <f t="shared" si="87"/>
        <v>42082.552812499998</v>
      </c>
      <c r="T960" s="11">
        <f t="shared" si="88"/>
        <v>42103.957638888889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f t="shared" si="89"/>
        <v>113.62573099415205</v>
      </c>
      <c r="Q961" t="str">
        <f t="shared" si="85"/>
        <v>technology</v>
      </c>
      <c r="R961" t="str">
        <f t="shared" si="86"/>
        <v>wearables</v>
      </c>
      <c r="S961" s="11">
        <f t="shared" si="87"/>
        <v>41992.924363425926</v>
      </c>
      <c r="T961" s="11">
        <f t="shared" si="88"/>
        <v>42022.924363425926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f t="shared" si="89"/>
        <v>136.46276595744681</v>
      </c>
      <c r="Q962" t="str">
        <f t="shared" si="85"/>
        <v>technology</v>
      </c>
      <c r="R962" t="str">
        <f t="shared" si="86"/>
        <v>wearables</v>
      </c>
      <c r="S962" s="11">
        <f t="shared" si="87"/>
        <v>42766.376793981486</v>
      </c>
      <c r="T962" s="11">
        <f t="shared" si="88"/>
        <v>42808.335127314815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f t="shared" ref="P963:P1026" si="91">E963/L963</f>
        <v>364.35454545454547</v>
      </c>
      <c r="Q963" t="str">
        <f t="shared" ref="Q963:Q1026" si="92">LEFT(N963, SEARCH("/",N963)-1)</f>
        <v>technology</v>
      </c>
      <c r="R963" t="str">
        <f t="shared" ref="R963:R1026" si="93">RIGHT(N963,LEN(N963)-SEARCH("/", N963))</f>
        <v>wearables</v>
      </c>
      <c r="S963" s="11">
        <f t="shared" ref="S963:S1026" si="94">(J963/86400)+25569+(-6/24)</f>
        <v>42740.443692129629</v>
      </c>
      <c r="T963" s="11">
        <f t="shared" ref="T963:T1026" si="95">(I963/86400)+25569+(-6/24)</f>
        <v>42786.541666666672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f t="shared" si="91"/>
        <v>19.243243243243242</v>
      </c>
      <c r="Q964" t="str">
        <f t="shared" si="92"/>
        <v>technology</v>
      </c>
      <c r="R964" t="str">
        <f t="shared" si="93"/>
        <v>wearables</v>
      </c>
      <c r="S964" s="11">
        <f t="shared" si="94"/>
        <v>42373.462418981479</v>
      </c>
      <c r="T964" s="11">
        <f t="shared" si="95"/>
        <v>42411.462418981479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f t="shared" si="91"/>
        <v>41.888888888888886</v>
      </c>
      <c r="Q965" t="str">
        <f t="shared" si="92"/>
        <v>technology</v>
      </c>
      <c r="R965" t="str">
        <f t="shared" si="93"/>
        <v>wearables</v>
      </c>
      <c r="S965" s="11">
        <f t="shared" si="94"/>
        <v>42625.385636574079</v>
      </c>
      <c r="T965" s="11">
        <f t="shared" si="95"/>
        <v>42660.385636574079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f t="shared" si="91"/>
        <v>30.310344827586206</v>
      </c>
      <c r="Q966" t="str">
        <f t="shared" si="92"/>
        <v>technology</v>
      </c>
      <c r="R966" t="str">
        <f t="shared" si="93"/>
        <v>wearables</v>
      </c>
      <c r="S966" s="11">
        <f t="shared" si="94"/>
        <v>42208.378692129627</v>
      </c>
      <c r="T966" s="11">
        <f t="shared" si="95"/>
        <v>42248.378692129627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f t="shared" si="91"/>
        <v>49.666666666666664</v>
      </c>
      <c r="Q967" t="str">
        <f t="shared" si="92"/>
        <v>technology</v>
      </c>
      <c r="R967" t="str">
        <f t="shared" si="93"/>
        <v>wearables</v>
      </c>
      <c r="S967" s="11">
        <f t="shared" si="94"/>
        <v>42636.766736111109</v>
      </c>
      <c r="T967" s="11">
        <f t="shared" si="95"/>
        <v>42668.915972222225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f t="shared" si="91"/>
        <v>59.2</v>
      </c>
      <c r="Q968" t="str">
        <f t="shared" si="92"/>
        <v>technology</v>
      </c>
      <c r="R968" t="str">
        <f t="shared" si="93"/>
        <v>wearables</v>
      </c>
      <c r="S968" s="11">
        <f t="shared" si="94"/>
        <v>42619.385787037041</v>
      </c>
      <c r="T968" s="11">
        <f t="shared" si="95"/>
        <v>42649.385787037041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f t="shared" si="91"/>
        <v>43.97530864197531</v>
      </c>
      <c r="Q969" t="str">
        <f t="shared" si="92"/>
        <v>technology</v>
      </c>
      <c r="R969" t="str">
        <f t="shared" si="93"/>
        <v>wearables</v>
      </c>
      <c r="S969" s="11">
        <f t="shared" si="94"/>
        <v>42422.004328703704</v>
      </c>
      <c r="T969" s="11">
        <f t="shared" si="95"/>
        <v>42481.96266203704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f t="shared" si="91"/>
        <v>26.5</v>
      </c>
      <c r="Q970" t="str">
        <f t="shared" si="92"/>
        <v>technology</v>
      </c>
      <c r="R970" t="str">
        <f t="shared" si="93"/>
        <v>wearables</v>
      </c>
      <c r="S970" s="11">
        <f t="shared" si="94"/>
        <v>41836.597615740742</v>
      </c>
      <c r="T970" s="11">
        <f t="shared" si="95"/>
        <v>41866.597615740742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f t="shared" si="91"/>
        <v>1272.7272727272727</v>
      </c>
      <c r="Q971" t="str">
        <f t="shared" si="92"/>
        <v>technology</v>
      </c>
      <c r="R971" t="str">
        <f t="shared" si="93"/>
        <v>wearables</v>
      </c>
      <c r="S971" s="11">
        <f t="shared" si="94"/>
        <v>42742.05332175926</v>
      </c>
      <c r="T971" s="11">
        <f t="shared" si="95"/>
        <v>42775.05332175926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f t="shared" si="91"/>
        <v>164</v>
      </c>
      <c r="Q972" t="str">
        <f t="shared" si="92"/>
        <v>technology</v>
      </c>
      <c r="R972" t="str">
        <f t="shared" si="93"/>
        <v>wearables</v>
      </c>
      <c r="S972" s="11">
        <f t="shared" si="94"/>
        <v>42720.970520833333</v>
      </c>
      <c r="T972" s="11">
        <f t="shared" si="95"/>
        <v>42757.957638888889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f t="shared" si="91"/>
        <v>45.2</v>
      </c>
      <c r="Q973" t="str">
        <f t="shared" si="92"/>
        <v>technology</v>
      </c>
      <c r="R973" t="str">
        <f t="shared" si="93"/>
        <v>wearables</v>
      </c>
      <c r="S973" s="11">
        <f t="shared" si="94"/>
        <v>42111.459027777775</v>
      </c>
      <c r="T973" s="11">
        <f t="shared" si="95"/>
        <v>42156.459027777775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f t="shared" si="91"/>
        <v>153.88888888888889</v>
      </c>
      <c r="Q974" t="str">
        <f t="shared" si="92"/>
        <v>technology</v>
      </c>
      <c r="R974" t="str">
        <f t="shared" si="93"/>
        <v>wearables</v>
      </c>
      <c r="S974" s="11">
        <f t="shared" si="94"/>
        <v>41856.615717592591</v>
      </c>
      <c r="T974" s="11">
        <f t="shared" si="95"/>
        <v>41886.040972222225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f t="shared" si="91"/>
        <v>51.375</v>
      </c>
      <c r="Q975" t="str">
        <f t="shared" si="92"/>
        <v>technology</v>
      </c>
      <c r="R975" t="str">
        <f t="shared" si="93"/>
        <v>wearables</v>
      </c>
      <c r="S975" s="11">
        <f t="shared" si="94"/>
        <v>42256.764965277776</v>
      </c>
      <c r="T975" s="11">
        <f t="shared" si="95"/>
        <v>42316.806631944448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f t="shared" si="91"/>
        <v>93.333333333333329</v>
      </c>
      <c r="Q976" t="str">
        <f t="shared" si="92"/>
        <v>technology</v>
      </c>
      <c r="R976" t="str">
        <f t="shared" si="93"/>
        <v>wearables</v>
      </c>
      <c r="S976" s="11">
        <f t="shared" si="94"/>
        <v>42424.499490740738</v>
      </c>
      <c r="T976" s="11">
        <f t="shared" si="95"/>
        <v>42454.457824074074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f t="shared" si="91"/>
        <v>108.625</v>
      </c>
      <c r="Q977" t="str">
        <f t="shared" si="92"/>
        <v>technology</v>
      </c>
      <c r="R977" t="str">
        <f t="shared" si="93"/>
        <v>wearables</v>
      </c>
      <c r="S977" s="11">
        <f t="shared" si="94"/>
        <v>42489.446585648147</v>
      </c>
      <c r="T977" s="11">
        <f t="shared" si="95"/>
        <v>42549.446585648147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f t="shared" si="91"/>
        <v>160.5</v>
      </c>
      <c r="Q978" t="str">
        <f t="shared" si="92"/>
        <v>technology</v>
      </c>
      <c r="R978" t="str">
        <f t="shared" si="93"/>
        <v>wearables</v>
      </c>
      <c r="S978" s="11">
        <f t="shared" si="94"/>
        <v>42184.808993055558</v>
      </c>
      <c r="T978" s="11">
        <f t="shared" si="95"/>
        <v>42229.808993055558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f t="shared" si="91"/>
        <v>75.75</v>
      </c>
      <c r="Q979" t="str">
        <f t="shared" si="92"/>
        <v>technology</v>
      </c>
      <c r="R979" t="str">
        <f t="shared" si="93"/>
        <v>wearables</v>
      </c>
      <c r="S979" s="11">
        <f t="shared" si="94"/>
        <v>42391.692094907412</v>
      </c>
      <c r="T979" s="11">
        <f t="shared" si="95"/>
        <v>42421.692094907412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f t="shared" si="91"/>
        <v>790.83739837398377</v>
      </c>
      <c r="Q980" t="str">
        <f t="shared" si="92"/>
        <v>technology</v>
      </c>
      <c r="R980" t="str">
        <f t="shared" si="93"/>
        <v>wearables</v>
      </c>
      <c r="S980" s="11">
        <f t="shared" si="94"/>
        <v>42395.059039351851</v>
      </c>
      <c r="T980" s="11">
        <f t="shared" si="95"/>
        <v>42425.059039351851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f t="shared" si="91"/>
        <v>301.93916666666667</v>
      </c>
      <c r="Q981" t="str">
        <f t="shared" si="92"/>
        <v>technology</v>
      </c>
      <c r="R981" t="str">
        <f t="shared" si="93"/>
        <v>wearables</v>
      </c>
      <c r="S981" s="11">
        <f t="shared" si="94"/>
        <v>42506.166990740741</v>
      </c>
      <c r="T981" s="11">
        <f t="shared" si="95"/>
        <v>42541.540972222225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f t="shared" si="91"/>
        <v>47.935483870967744</v>
      </c>
      <c r="Q982" t="str">
        <f t="shared" si="92"/>
        <v>technology</v>
      </c>
      <c r="R982" t="str">
        <f t="shared" si="93"/>
        <v>wearables</v>
      </c>
      <c r="S982" s="11">
        <f t="shared" si="94"/>
        <v>41928.654189814813</v>
      </c>
      <c r="T982" s="11">
        <f t="shared" si="95"/>
        <v>41973.695856481485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f t="shared" si="91"/>
        <v>2.75</v>
      </c>
      <c r="Q983" t="str">
        <f t="shared" si="92"/>
        <v>technology</v>
      </c>
      <c r="R983" t="str">
        <f t="shared" si="93"/>
        <v>wearables</v>
      </c>
      <c r="S983" s="11">
        <f t="shared" si="94"/>
        <v>41830.697013888886</v>
      </c>
      <c r="T983" s="11">
        <f t="shared" si="95"/>
        <v>41860.697013888886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f t="shared" si="91"/>
        <v>1</v>
      </c>
      <c r="Q984" t="str">
        <f t="shared" si="92"/>
        <v>technology</v>
      </c>
      <c r="R984" t="str">
        <f t="shared" si="93"/>
        <v>wearables</v>
      </c>
      <c r="S984" s="11">
        <f t="shared" si="94"/>
        <v>42615.503310185188</v>
      </c>
      <c r="T984" s="11">
        <f t="shared" si="95"/>
        <v>42645.503310185188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f t="shared" si="91"/>
        <v>171.79329608938548</v>
      </c>
      <c r="Q985" t="str">
        <f t="shared" si="92"/>
        <v>technology</v>
      </c>
      <c r="R985" t="str">
        <f t="shared" si="93"/>
        <v>wearables</v>
      </c>
      <c r="S985" s="11">
        <f t="shared" si="94"/>
        <v>42574.417650462958</v>
      </c>
      <c r="T985" s="11">
        <f t="shared" si="95"/>
        <v>42605.620833333334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f t="shared" si="91"/>
        <v>35.333333333333336</v>
      </c>
      <c r="Q986" t="str">
        <f t="shared" si="92"/>
        <v>technology</v>
      </c>
      <c r="R986" t="str">
        <f t="shared" si="93"/>
        <v>wearables</v>
      </c>
      <c r="S986" s="11">
        <f t="shared" si="94"/>
        <v>42060.86583333333</v>
      </c>
      <c r="T986" s="11">
        <f t="shared" si="95"/>
        <v>42090.824166666665</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f t="shared" si="91"/>
        <v>82.086956521739125</v>
      </c>
      <c r="Q987" t="str">
        <f t="shared" si="92"/>
        <v>technology</v>
      </c>
      <c r="R987" t="str">
        <f t="shared" si="93"/>
        <v>wearables</v>
      </c>
      <c r="S987" s="11">
        <f t="shared" si="94"/>
        <v>42339.717708333337</v>
      </c>
      <c r="T987" s="11">
        <f t="shared" si="95"/>
        <v>42369.708333333328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f t="shared" si="91"/>
        <v>110.8695652173913</v>
      </c>
      <c r="Q988" t="str">
        <f t="shared" si="92"/>
        <v>technology</v>
      </c>
      <c r="R988" t="str">
        <f t="shared" si="93"/>
        <v>wearables</v>
      </c>
      <c r="S988" s="11">
        <f t="shared" si="94"/>
        <v>42324.517361111109</v>
      </c>
      <c r="T988" s="11">
        <f t="shared" si="95"/>
        <v>42378.75</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f t="shared" si="91"/>
        <v>161.21951219512195</v>
      </c>
      <c r="Q989" t="str">
        <f t="shared" si="92"/>
        <v>technology</v>
      </c>
      <c r="R989" t="str">
        <f t="shared" si="93"/>
        <v>wearables</v>
      </c>
      <c r="S989" s="11">
        <f t="shared" si="94"/>
        <v>41773.044560185182</v>
      </c>
      <c r="T989" s="11">
        <f t="shared" si="95"/>
        <v>41813.044560185182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11">
        <f t="shared" si="94"/>
        <v>42614.106770833328</v>
      </c>
      <c r="T990" s="11">
        <f t="shared" si="95"/>
        <v>42644.106770833328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f t="shared" si="91"/>
        <v>52.40625</v>
      </c>
      <c r="Q991" t="str">
        <f t="shared" si="92"/>
        <v>technology</v>
      </c>
      <c r="R991" t="str">
        <f t="shared" si="93"/>
        <v>wearables</v>
      </c>
      <c r="S991" s="11">
        <f t="shared" si="94"/>
        <v>42611.683969907404</v>
      </c>
      <c r="T991" s="11">
        <f t="shared" si="95"/>
        <v>42641.683969907404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f t="shared" si="91"/>
        <v>13</v>
      </c>
      <c r="Q992" t="str">
        <f t="shared" si="92"/>
        <v>technology</v>
      </c>
      <c r="R992" t="str">
        <f t="shared" si="93"/>
        <v>wearables</v>
      </c>
      <c r="S992" s="11">
        <f t="shared" si="94"/>
        <v>41855.534305555557</v>
      </c>
      <c r="T992" s="11">
        <f t="shared" si="95"/>
        <v>41885.534305555557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f t="shared" si="91"/>
        <v>30.285714285714285</v>
      </c>
      <c r="Q993" t="str">
        <f t="shared" si="92"/>
        <v>technology</v>
      </c>
      <c r="R993" t="str">
        <f t="shared" si="93"/>
        <v>wearables</v>
      </c>
      <c r="S993" s="11">
        <f t="shared" si="94"/>
        <v>42538.50680555556</v>
      </c>
      <c r="T993" s="11">
        <f t="shared" si="95"/>
        <v>42563.535416666666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f t="shared" si="91"/>
        <v>116.75</v>
      </c>
      <c r="Q994" t="str">
        <f t="shared" si="92"/>
        <v>technology</v>
      </c>
      <c r="R994" t="str">
        <f t="shared" si="93"/>
        <v>wearables</v>
      </c>
      <c r="S994" s="11">
        <f t="shared" si="94"/>
        <v>42437.674988425926</v>
      </c>
      <c r="T994" s="11">
        <f t="shared" si="95"/>
        <v>42497.633321759262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f t="shared" si="91"/>
        <v>89.59693877551021</v>
      </c>
      <c r="Q995" t="str">
        <f t="shared" si="92"/>
        <v>technology</v>
      </c>
      <c r="R995" t="str">
        <f t="shared" si="93"/>
        <v>wearables</v>
      </c>
      <c r="S995" s="11">
        <f t="shared" si="94"/>
        <v>42652.714907407411</v>
      </c>
      <c r="T995" s="11">
        <f t="shared" si="95"/>
        <v>42685.958333333328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f t="shared" si="91"/>
        <v>424.45454545454544</v>
      </c>
      <c r="Q996" t="str">
        <f t="shared" si="92"/>
        <v>technology</v>
      </c>
      <c r="R996" t="str">
        <f t="shared" si="93"/>
        <v>wearables</v>
      </c>
      <c r="S996" s="11">
        <f t="shared" si="94"/>
        <v>41921.013078703705</v>
      </c>
      <c r="T996" s="11">
        <f t="shared" si="95"/>
        <v>41973.707638888889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f t="shared" si="91"/>
        <v>80.666666666666671</v>
      </c>
      <c r="Q997" t="str">
        <f t="shared" si="92"/>
        <v>technology</v>
      </c>
      <c r="R997" t="str">
        <f t="shared" si="93"/>
        <v>wearables</v>
      </c>
      <c r="S997" s="11">
        <f t="shared" si="94"/>
        <v>41947.690740740742</v>
      </c>
      <c r="T997" s="11">
        <f t="shared" si="95"/>
        <v>41972.416666666672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f t="shared" si="91"/>
        <v>13</v>
      </c>
      <c r="Q998" t="str">
        <f t="shared" si="92"/>
        <v>technology</v>
      </c>
      <c r="R998" t="str">
        <f t="shared" si="93"/>
        <v>wearables</v>
      </c>
      <c r="S998" s="11">
        <f t="shared" si="94"/>
        <v>41817.616435185184</v>
      </c>
      <c r="T998" s="11">
        <f t="shared" si="95"/>
        <v>41847.393750000003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f t="shared" si="91"/>
        <v>8.125</v>
      </c>
      <c r="Q999" t="str">
        <f t="shared" si="92"/>
        <v>technology</v>
      </c>
      <c r="R999" t="str">
        <f t="shared" si="93"/>
        <v>wearables</v>
      </c>
      <c r="S999" s="11">
        <f t="shared" si="94"/>
        <v>41940.85297453704</v>
      </c>
      <c r="T999" s="11">
        <f t="shared" si="95"/>
        <v>41970.894641203704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f t="shared" si="91"/>
        <v>153.42794759825327</v>
      </c>
      <c r="Q1000" t="str">
        <f t="shared" si="92"/>
        <v>technology</v>
      </c>
      <c r="R1000" t="str">
        <f t="shared" si="93"/>
        <v>wearables</v>
      </c>
      <c r="S1000" s="11">
        <f t="shared" si="94"/>
        <v>42281.918993055559</v>
      </c>
      <c r="T1000" s="11">
        <f t="shared" si="95"/>
        <v>42326.960659722223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f t="shared" si="91"/>
        <v>292.07499999999999</v>
      </c>
      <c r="Q1001" t="str">
        <f t="shared" si="92"/>
        <v>technology</v>
      </c>
      <c r="R1001" t="str">
        <f t="shared" si="93"/>
        <v>wearables</v>
      </c>
      <c r="S1001" s="11">
        <f t="shared" si="94"/>
        <v>41926.04965277778</v>
      </c>
      <c r="T1001" s="11">
        <f t="shared" si="95"/>
        <v>41956.084722222222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f t="shared" si="91"/>
        <v>3304</v>
      </c>
      <c r="Q1002" t="str">
        <f t="shared" si="92"/>
        <v>technology</v>
      </c>
      <c r="R1002" t="str">
        <f t="shared" si="93"/>
        <v>wearables</v>
      </c>
      <c r="S1002" s="11">
        <f t="shared" si="94"/>
        <v>42748.80972222222</v>
      </c>
      <c r="T1002" s="11">
        <f t="shared" si="95"/>
        <v>42808.768055555556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11">
        <f t="shared" si="94"/>
        <v>42720.470057870371</v>
      </c>
      <c r="T1003" s="11">
        <f t="shared" si="95"/>
        <v>42765.470057870371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f t="shared" si="91"/>
        <v>134.54545454545453</v>
      </c>
      <c r="Q1004" t="str">
        <f t="shared" si="92"/>
        <v>technology</v>
      </c>
      <c r="R1004" t="str">
        <f t="shared" si="93"/>
        <v>wearables</v>
      </c>
      <c r="S1004" s="11">
        <f t="shared" si="94"/>
        <v>42325.434189814812</v>
      </c>
      <c r="T1004" s="11">
        <f t="shared" si="95"/>
        <v>42354.999305555553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f t="shared" si="91"/>
        <v>214.06666666666666</v>
      </c>
      <c r="Q1005" t="str">
        <f t="shared" si="92"/>
        <v>technology</v>
      </c>
      <c r="R1005" t="str">
        <f t="shared" si="93"/>
        <v>wearables</v>
      </c>
      <c r="S1005" s="11">
        <f t="shared" si="94"/>
        <v>42780.459039351852</v>
      </c>
      <c r="T1005" s="11">
        <f t="shared" si="95"/>
        <v>42810.417372685188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f t="shared" si="91"/>
        <v>216.33684210526314</v>
      </c>
      <c r="Q1006" t="str">
        <f t="shared" si="92"/>
        <v>technology</v>
      </c>
      <c r="R1006" t="str">
        <f t="shared" si="93"/>
        <v>wearables</v>
      </c>
      <c r="S1006" s="11">
        <f t="shared" si="94"/>
        <v>42388.458645833336</v>
      </c>
      <c r="T1006" s="11">
        <f t="shared" si="95"/>
        <v>42418.458645833336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f t="shared" si="91"/>
        <v>932.31055900621118</v>
      </c>
      <c r="Q1007" t="str">
        <f t="shared" si="92"/>
        <v>technology</v>
      </c>
      <c r="R1007" t="str">
        <f t="shared" si="93"/>
        <v>wearables</v>
      </c>
      <c r="S1007" s="11">
        <f t="shared" si="94"/>
        <v>42276.374803240746</v>
      </c>
      <c r="T1007" s="11">
        <f t="shared" si="95"/>
        <v>42307.374803240746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f t="shared" si="91"/>
        <v>29.25</v>
      </c>
      <c r="Q1008" t="str">
        <f t="shared" si="92"/>
        <v>technology</v>
      </c>
      <c r="R1008" t="str">
        <f t="shared" si="93"/>
        <v>wearables</v>
      </c>
      <c r="S1008" s="11">
        <f t="shared" si="94"/>
        <v>41976.790185185186</v>
      </c>
      <c r="T1008" s="11">
        <f t="shared" si="95"/>
        <v>41985.049305555556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f t="shared" si="91"/>
        <v>174.94736842105263</v>
      </c>
      <c r="Q1009" t="str">
        <f t="shared" si="92"/>
        <v>technology</v>
      </c>
      <c r="R1009" t="str">
        <f t="shared" si="93"/>
        <v>wearables</v>
      </c>
      <c r="S1009" s="11">
        <f t="shared" si="94"/>
        <v>42676.333599537036</v>
      </c>
      <c r="T1009" s="11">
        <f t="shared" si="95"/>
        <v>42718.3752662037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f t="shared" si="91"/>
        <v>250</v>
      </c>
      <c r="Q1010" t="str">
        <f t="shared" si="92"/>
        <v>technology</v>
      </c>
      <c r="R1010" t="str">
        <f t="shared" si="93"/>
        <v>wearables</v>
      </c>
      <c r="S1010" s="11">
        <f t="shared" si="94"/>
        <v>42702.559201388889</v>
      </c>
      <c r="T1010" s="11">
        <f t="shared" si="95"/>
        <v>42732.559201388889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f t="shared" si="91"/>
        <v>65</v>
      </c>
      <c r="Q1011" t="str">
        <f t="shared" si="92"/>
        <v>technology</v>
      </c>
      <c r="R1011" t="str">
        <f t="shared" si="93"/>
        <v>wearables</v>
      </c>
      <c r="S1011" s="11">
        <f t="shared" si="94"/>
        <v>42510.354699074072</v>
      </c>
      <c r="T1011" s="11">
        <f t="shared" si="95"/>
        <v>42540.354699074072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f t="shared" si="91"/>
        <v>55</v>
      </c>
      <c r="Q1012" t="str">
        <f t="shared" si="92"/>
        <v>technology</v>
      </c>
      <c r="R1012" t="str">
        <f t="shared" si="93"/>
        <v>wearables</v>
      </c>
      <c r="S1012" s="11">
        <f t="shared" si="94"/>
        <v>42561.579421296294</v>
      </c>
      <c r="T1012" s="11">
        <f t="shared" si="95"/>
        <v>42617.874305555553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f t="shared" si="91"/>
        <v>75</v>
      </c>
      <c r="Q1013" t="str">
        <f t="shared" si="92"/>
        <v>technology</v>
      </c>
      <c r="R1013" t="str">
        <f t="shared" si="93"/>
        <v>wearables</v>
      </c>
      <c r="S1013" s="11">
        <f t="shared" si="94"/>
        <v>41946.648090277777</v>
      </c>
      <c r="T1013" s="11">
        <f t="shared" si="95"/>
        <v>41991.648090277777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f t="shared" si="91"/>
        <v>1389.3561935483872</v>
      </c>
      <c r="Q1014" t="str">
        <f t="shared" si="92"/>
        <v>technology</v>
      </c>
      <c r="R1014" t="str">
        <f t="shared" si="93"/>
        <v>wearables</v>
      </c>
      <c r="S1014" s="11">
        <f t="shared" si="94"/>
        <v>42714.190416666665</v>
      </c>
      <c r="T1014" s="11">
        <f t="shared" si="95"/>
        <v>42759.190416666665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f t="shared" si="91"/>
        <v>95.911111111111111</v>
      </c>
      <c r="Q1015" t="str">
        <f t="shared" si="92"/>
        <v>technology</v>
      </c>
      <c r="R1015" t="str">
        <f t="shared" si="93"/>
        <v>wearables</v>
      </c>
      <c r="S1015" s="11">
        <f t="shared" si="94"/>
        <v>42339.583981481483</v>
      </c>
      <c r="T1015" s="11">
        <f t="shared" si="95"/>
        <v>42367.583333333328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f t="shared" si="91"/>
        <v>191.25</v>
      </c>
      <c r="Q1016" t="str">
        <f t="shared" si="92"/>
        <v>technology</v>
      </c>
      <c r="R1016" t="str">
        <f t="shared" si="93"/>
        <v>wearables</v>
      </c>
      <c r="S1016" s="11">
        <f t="shared" si="94"/>
        <v>41954.752488425926</v>
      </c>
      <c r="T1016" s="11">
        <f t="shared" si="95"/>
        <v>42004.752488425926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f t="shared" si="91"/>
        <v>40</v>
      </c>
      <c r="Q1017" t="str">
        <f t="shared" si="92"/>
        <v>technology</v>
      </c>
      <c r="R1017" t="str">
        <f t="shared" si="93"/>
        <v>wearables</v>
      </c>
      <c r="S1017" s="11">
        <f t="shared" si="94"/>
        <v>42303.628414351857</v>
      </c>
      <c r="T1017" s="11">
        <f t="shared" si="95"/>
        <v>42333.670081018514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f t="shared" si="91"/>
        <v>74.78947368421052</v>
      </c>
      <c r="Q1018" t="str">
        <f t="shared" si="92"/>
        <v>technology</v>
      </c>
      <c r="R1018" t="str">
        <f t="shared" si="93"/>
        <v>wearables</v>
      </c>
      <c r="S1018" s="11">
        <f t="shared" si="94"/>
        <v>42421.857129629629</v>
      </c>
      <c r="T1018" s="11">
        <f t="shared" si="95"/>
        <v>42466.815462962964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f t="shared" si="91"/>
        <v>161.11830985915492</v>
      </c>
      <c r="Q1019" t="str">
        <f t="shared" si="92"/>
        <v>technology</v>
      </c>
      <c r="R1019" t="str">
        <f t="shared" si="93"/>
        <v>wearables</v>
      </c>
      <c r="S1019" s="11">
        <f t="shared" si="94"/>
        <v>42289.425173611111</v>
      </c>
      <c r="T1019" s="11">
        <f t="shared" si="95"/>
        <v>42329.466840277775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f t="shared" si="91"/>
        <v>88.714285714285708</v>
      </c>
      <c r="Q1020" t="str">
        <f t="shared" si="92"/>
        <v>technology</v>
      </c>
      <c r="R1020" t="str">
        <f t="shared" si="93"/>
        <v>wearables</v>
      </c>
      <c r="S1020" s="11">
        <f t="shared" si="94"/>
        <v>42535.242280092592</v>
      </c>
      <c r="T1020" s="11">
        <f t="shared" si="95"/>
        <v>42565.242280092592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f t="shared" si="91"/>
        <v>53.25</v>
      </c>
      <c r="Q1021" t="str">
        <f t="shared" si="92"/>
        <v>technology</v>
      </c>
      <c r="R1021" t="str">
        <f t="shared" si="93"/>
        <v>wearables</v>
      </c>
      <c r="S1021" s="11">
        <f t="shared" si="94"/>
        <v>42009.723946759259</v>
      </c>
      <c r="T1021" s="11">
        <f t="shared" si="95"/>
        <v>42039.723946759259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11">
        <f t="shared" si="94"/>
        <v>42126.819548611107</v>
      </c>
      <c r="T1022" s="11">
        <f t="shared" si="95"/>
        <v>42156.782638888893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f t="shared" si="91"/>
        <v>22.079728033472804</v>
      </c>
      <c r="Q1023" t="str">
        <f t="shared" si="92"/>
        <v>music</v>
      </c>
      <c r="R1023" t="str">
        <f t="shared" si="93"/>
        <v>electronic music</v>
      </c>
      <c r="S1023" s="11">
        <f t="shared" si="94"/>
        <v>42271.001979166671</v>
      </c>
      <c r="T1023" s="11">
        <f t="shared" si="95"/>
        <v>42293.916666666672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11">
        <f t="shared" si="94"/>
        <v>42111.396724537037</v>
      </c>
      <c r="T1024" s="11">
        <f t="shared" si="95"/>
        <v>42141.396724537037</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f t="shared" si="91"/>
        <v>36.206106870229007</v>
      </c>
      <c r="Q1025" t="str">
        <f t="shared" si="92"/>
        <v>music</v>
      </c>
      <c r="R1025" t="str">
        <f t="shared" si="93"/>
        <v>electronic music</v>
      </c>
      <c r="S1025" s="11">
        <f t="shared" si="94"/>
        <v>42145.669687500005</v>
      </c>
      <c r="T1025" s="11">
        <f t="shared" si="95"/>
        <v>42175.669687500005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f t="shared" si="91"/>
        <v>388.9762295081967</v>
      </c>
      <c r="Q1026" t="str">
        <f t="shared" si="92"/>
        <v>music</v>
      </c>
      <c r="R1026" t="str">
        <f t="shared" si="93"/>
        <v>electronic music</v>
      </c>
      <c r="S1026" s="11">
        <f t="shared" si="94"/>
        <v>42370.330590277779</v>
      </c>
      <c r="T1026" s="11">
        <f t="shared" si="95"/>
        <v>42400.330590277779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f t="shared" ref="P1027:P1090" si="97">E1027/L1027</f>
        <v>71.848571428571432</v>
      </c>
      <c r="Q1027" t="str">
        <f t="shared" ref="Q1027:Q1090" si="98">LEFT(N1027, SEARCH("/",N1027)-1)</f>
        <v>music</v>
      </c>
      <c r="R1027" t="str">
        <f t="shared" ref="R1027:R1090" si="99">RIGHT(N1027,LEN(N1027)-SEARCH("/", N1027))</f>
        <v>electronic music</v>
      </c>
      <c r="S1027" s="11">
        <f t="shared" ref="S1027:S1090" si="100">(J1027/86400)+25569+(-6/24)</f>
        <v>42049.583761574075</v>
      </c>
      <c r="T1027" s="11">
        <f t="shared" ref="T1027:T1090" si="101">(I1027/86400)+25569+(-6/24)</f>
        <v>42079.542094907403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11">
        <f t="shared" si="100"/>
        <v>42426.157592592594</v>
      </c>
      <c r="T1028" s="11">
        <f t="shared" si="101"/>
        <v>42460.115925925929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f t="shared" si="97"/>
        <v>69.666666666666671</v>
      </c>
      <c r="Q1029" t="str">
        <f t="shared" si="98"/>
        <v>music</v>
      </c>
      <c r="R1029" t="str">
        <f t="shared" si="99"/>
        <v>electronic music</v>
      </c>
      <c r="S1029" s="11">
        <f t="shared" si="100"/>
        <v>41904.784108796295</v>
      </c>
      <c r="T1029" s="11">
        <f t="shared" si="101"/>
        <v>41934.784108796295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11">
        <f t="shared" si="100"/>
        <v>42755.377372685187</v>
      </c>
      <c r="T1030" s="11">
        <f t="shared" si="101"/>
        <v>42800.583333333328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11">
        <f t="shared" si="100"/>
        <v>42044.461886574078</v>
      </c>
      <c r="T1031" s="11">
        <f t="shared" si="101"/>
        <v>42098.665972222225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f t="shared" si="97"/>
        <v>43.031446540880502</v>
      </c>
      <c r="Q1032" t="str">
        <f t="shared" si="98"/>
        <v>music</v>
      </c>
      <c r="R1032" t="str">
        <f t="shared" si="99"/>
        <v>electronic music</v>
      </c>
      <c r="S1032" s="11">
        <f t="shared" si="100"/>
        <v>42611.233206018514</v>
      </c>
      <c r="T1032" s="11">
        <f t="shared" si="101"/>
        <v>42625.233206018514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f t="shared" si="97"/>
        <v>108.48484848484848</v>
      </c>
      <c r="Q1033" t="str">
        <f t="shared" si="98"/>
        <v>music</v>
      </c>
      <c r="R1033" t="str">
        <f t="shared" si="99"/>
        <v>electronic music</v>
      </c>
      <c r="S1033" s="11">
        <f t="shared" si="100"/>
        <v>42324.514004629629</v>
      </c>
      <c r="T1033" s="11">
        <f t="shared" si="101"/>
        <v>42354.514004629629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f t="shared" si="97"/>
        <v>61.029583333333335</v>
      </c>
      <c r="Q1034" t="str">
        <f t="shared" si="98"/>
        <v>music</v>
      </c>
      <c r="R1034" t="str">
        <f t="shared" si="99"/>
        <v>electronic music</v>
      </c>
      <c r="S1034" s="11">
        <f t="shared" si="100"/>
        <v>42514.416956018518</v>
      </c>
      <c r="T1034" s="11">
        <f t="shared" si="101"/>
        <v>42544.416956018518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11">
        <f t="shared" si="100"/>
        <v>42688.482407407406</v>
      </c>
      <c r="T1035" s="11">
        <f t="shared" si="101"/>
        <v>42716.482407407406</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f t="shared" si="97"/>
        <v>39.157168674698795</v>
      </c>
      <c r="Q1036" t="str">
        <f t="shared" si="98"/>
        <v>music</v>
      </c>
      <c r="R1036" t="str">
        <f t="shared" si="99"/>
        <v>electronic music</v>
      </c>
      <c r="S1036" s="11">
        <f t="shared" si="100"/>
        <v>42554.916712962964</v>
      </c>
      <c r="T1036" s="11">
        <f t="shared" si="101"/>
        <v>42586.915972222225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11">
        <f t="shared" si="100"/>
        <v>42016.391435185185</v>
      </c>
      <c r="T1037" s="11">
        <f t="shared" si="101"/>
        <v>42046.391435185185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11">
        <f t="shared" si="100"/>
        <v>41249.198958333334</v>
      </c>
      <c r="T1038" s="11">
        <f t="shared" si="101"/>
        <v>41281.083333333336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f t="shared" si="97"/>
        <v>48.61904761904762</v>
      </c>
      <c r="Q1039" t="str">
        <f t="shared" si="98"/>
        <v>music</v>
      </c>
      <c r="R1039" t="str">
        <f t="shared" si="99"/>
        <v>electronic music</v>
      </c>
      <c r="S1039" s="11">
        <f t="shared" si="100"/>
        <v>42119.572476851856</v>
      </c>
      <c r="T1039" s="11">
        <f t="shared" si="101"/>
        <v>42141.958333333328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11">
        <f t="shared" si="100"/>
        <v>42417.981747685189</v>
      </c>
      <c r="T1040" s="11">
        <f t="shared" si="101"/>
        <v>42447.940081018518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f t="shared" si="97"/>
        <v>21.366666666666667</v>
      </c>
      <c r="Q1041" t="str">
        <f t="shared" si="98"/>
        <v>music</v>
      </c>
      <c r="R1041" t="str">
        <f t="shared" si="99"/>
        <v>electronic music</v>
      </c>
      <c r="S1041" s="11">
        <f t="shared" si="100"/>
        <v>42691.859328703707</v>
      </c>
      <c r="T1041" s="11">
        <f t="shared" si="101"/>
        <v>42717.082638888889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f t="shared" si="97"/>
        <v>250</v>
      </c>
      <c r="Q1042" t="str">
        <f t="shared" si="98"/>
        <v>journalism</v>
      </c>
      <c r="R1042" t="str">
        <f t="shared" si="99"/>
        <v>audio</v>
      </c>
      <c r="S1042" s="11">
        <f t="shared" si="100"/>
        <v>42579.458437499998</v>
      </c>
      <c r="T1042" s="11">
        <f t="shared" si="101"/>
        <v>42609.458437499998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11">
        <f t="shared" si="100"/>
        <v>41830.81009259259</v>
      </c>
      <c r="T1043" s="11">
        <f t="shared" si="101"/>
        <v>41850.81009259259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f t="shared" si="97"/>
        <v>10</v>
      </c>
      <c r="Q1044" t="str">
        <f t="shared" si="98"/>
        <v>journalism</v>
      </c>
      <c r="R1044" t="str">
        <f t="shared" si="99"/>
        <v>audio</v>
      </c>
      <c r="S1044" s="11">
        <f t="shared" si="100"/>
        <v>41851.446157407408</v>
      </c>
      <c r="T1044" s="11">
        <f t="shared" si="101"/>
        <v>41894.166666666664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f t="shared" si="97"/>
        <v>29.236301369863014</v>
      </c>
      <c r="Q1045" t="str">
        <f t="shared" si="98"/>
        <v>journalism</v>
      </c>
      <c r="R1045" t="str">
        <f t="shared" si="99"/>
        <v>audio</v>
      </c>
      <c r="S1045" s="11">
        <f t="shared" si="100"/>
        <v>42114.002951388888</v>
      </c>
      <c r="T1045" s="11">
        <f t="shared" si="101"/>
        <v>42144.002951388888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f t="shared" si="97"/>
        <v>3</v>
      </c>
      <c r="Q1046" t="str">
        <f t="shared" si="98"/>
        <v>journalism</v>
      </c>
      <c r="R1046" t="str">
        <f t="shared" si="99"/>
        <v>audio</v>
      </c>
      <c r="S1046" s="11">
        <f t="shared" si="100"/>
        <v>42011.675937499997</v>
      </c>
      <c r="T1046" s="11">
        <f t="shared" si="101"/>
        <v>42068.602083333331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f t="shared" si="97"/>
        <v>33.25</v>
      </c>
      <c r="Q1047" t="str">
        <f t="shared" si="98"/>
        <v>journalism</v>
      </c>
      <c r="R1047" t="str">
        <f t="shared" si="99"/>
        <v>audio</v>
      </c>
      <c r="S1047" s="11">
        <f t="shared" si="100"/>
        <v>41844.624421296292</v>
      </c>
      <c r="T1047" s="11">
        <f t="shared" si="101"/>
        <v>41874.624421296292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11">
        <f t="shared" si="100"/>
        <v>42319.601388888885</v>
      </c>
      <c r="T1048" s="11">
        <f t="shared" si="101"/>
        <v>42364.601388888885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f t="shared" si="97"/>
        <v>1</v>
      </c>
      <c r="Q1049" t="str">
        <f t="shared" si="98"/>
        <v>journalism</v>
      </c>
      <c r="R1049" t="str">
        <f t="shared" si="99"/>
        <v>audio</v>
      </c>
      <c r="S1049" s="11">
        <f t="shared" si="100"/>
        <v>41918.568460648152</v>
      </c>
      <c r="T1049" s="11">
        <f t="shared" si="101"/>
        <v>41948.610127314816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f t="shared" si="97"/>
        <v>53</v>
      </c>
      <c r="Q1050" t="str">
        <f t="shared" si="98"/>
        <v>journalism</v>
      </c>
      <c r="R1050" t="str">
        <f t="shared" si="99"/>
        <v>audio</v>
      </c>
      <c r="S1050" s="11">
        <f t="shared" si="100"/>
        <v>42597.803113425922</v>
      </c>
      <c r="T1050" s="11">
        <f t="shared" si="101"/>
        <v>42637.803113425922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11">
        <f t="shared" si="100"/>
        <v>42382.181076388893</v>
      </c>
      <c r="T1051" s="11">
        <f t="shared" si="101"/>
        <v>42412.181076388893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11">
        <f t="shared" si="100"/>
        <v>42231.5471875</v>
      </c>
      <c r="T1052" s="11">
        <f t="shared" si="101"/>
        <v>42261.5471875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11">
        <f t="shared" si="100"/>
        <v>41849.764178240745</v>
      </c>
      <c r="T1053" s="11">
        <f t="shared" si="101"/>
        <v>41877.764178240745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11">
        <f t="shared" si="100"/>
        <v>42483.547395833331</v>
      </c>
      <c r="T1054" s="11">
        <f t="shared" si="101"/>
        <v>42527.589583333334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t="str">
        <f t="shared" si="98"/>
        <v>journalism</v>
      </c>
      <c r="R1055" t="str">
        <f t="shared" si="99"/>
        <v>audio</v>
      </c>
      <c r="S1055" s="11">
        <f t="shared" si="100"/>
        <v>42774.922824074078</v>
      </c>
      <c r="T1055" s="11">
        <f t="shared" si="101"/>
        <v>42799.922824074078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11">
        <f t="shared" si="100"/>
        <v>41831.601840277777</v>
      </c>
      <c r="T1056" s="11">
        <f t="shared" si="101"/>
        <v>41861.666666666664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11">
        <f t="shared" si="100"/>
        <v>42406.742418981477</v>
      </c>
      <c r="T1057" s="11">
        <f t="shared" si="101"/>
        <v>42436.742418981477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11">
        <f t="shared" si="100"/>
        <v>42058.469641203701</v>
      </c>
      <c r="T1058" s="11">
        <f t="shared" si="101"/>
        <v>42118.427974537037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11">
        <f t="shared" si="100"/>
        <v>42678.621331018519</v>
      </c>
      <c r="T1059" s="11">
        <f t="shared" si="101"/>
        <v>42708.662997685184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11">
        <f t="shared" si="100"/>
        <v>42047.650960648149</v>
      </c>
      <c r="T1060" s="11">
        <f t="shared" si="101"/>
        <v>42088.75</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11">
        <f t="shared" si="100"/>
        <v>42046.54</v>
      </c>
      <c r="T1061" s="11">
        <f t="shared" si="101"/>
        <v>42076.498333333337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t="str">
        <f t="shared" si="98"/>
        <v>journalism</v>
      </c>
      <c r="R1062" t="str">
        <f t="shared" si="99"/>
        <v>audio</v>
      </c>
      <c r="S1062" s="11">
        <f t="shared" si="100"/>
        <v>42079.663113425922</v>
      </c>
      <c r="T1062" s="11">
        <f t="shared" si="101"/>
        <v>42109.663113425922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11">
        <f t="shared" si="100"/>
        <v>42432.026712962965</v>
      </c>
      <c r="T1063" s="11">
        <f t="shared" si="101"/>
        <v>42491.791666666672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f t="shared" si="97"/>
        <v>47.5</v>
      </c>
      <c r="Q1064" t="str">
        <f t="shared" si="98"/>
        <v>journalism</v>
      </c>
      <c r="R1064" t="str">
        <f t="shared" si="99"/>
        <v>audio</v>
      </c>
      <c r="S1064" s="11">
        <f t="shared" si="100"/>
        <v>42556.557187500002</v>
      </c>
      <c r="T1064" s="11">
        <f t="shared" si="101"/>
        <v>42563.557187500002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11">
        <f t="shared" si="100"/>
        <v>42582.780810185184</v>
      </c>
      <c r="T1065" s="11">
        <f t="shared" si="101"/>
        <v>42612.780810185184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f t="shared" si="97"/>
        <v>65.666666666666671</v>
      </c>
      <c r="Q1066" t="str">
        <f t="shared" si="98"/>
        <v>games</v>
      </c>
      <c r="R1066" t="str">
        <f t="shared" si="99"/>
        <v>video games</v>
      </c>
      <c r="S1066" s="11">
        <f t="shared" si="100"/>
        <v>41416.978043981479</v>
      </c>
      <c r="T1066" s="11">
        <f t="shared" si="101"/>
        <v>41461.978043981479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f t="shared" si="97"/>
        <v>16.2</v>
      </c>
      <c r="Q1067" t="str">
        <f t="shared" si="98"/>
        <v>games</v>
      </c>
      <c r="R1067" t="str">
        <f t="shared" si="99"/>
        <v>video games</v>
      </c>
      <c r="S1067" s="11">
        <f t="shared" si="100"/>
        <v>41661.131041666667</v>
      </c>
      <c r="T1067" s="11">
        <f t="shared" si="101"/>
        <v>41689.131041666667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f t="shared" si="97"/>
        <v>34.128378378378379</v>
      </c>
      <c r="Q1068" t="str">
        <f t="shared" si="98"/>
        <v>games</v>
      </c>
      <c r="R1068" t="str">
        <f t="shared" si="99"/>
        <v>video games</v>
      </c>
      <c r="S1068" s="11">
        <f t="shared" si="100"/>
        <v>41445.712754629625</v>
      </c>
      <c r="T1068" s="11">
        <f t="shared" si="101"/>
        <v>41490.712754629625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t="str">
        <f t="shared" si="98"/>
        <v>games</v>
      </c>
      <c r="R1069" t="str">
        <f t="shared" si="99"/>
        <v>video games</v>
      </c>
      <c r="S1069" s="11">
        <f t="shared" si="100"/>
        <v>41599.605682870373</v>
      </c>
      <c r="T1069" s="11">
        <f t="shared" si="101"/>
        <v>41629.605682870373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f t="shared" si="97"/>
        <v>11.25</v>
      </c>
      <c r="Q1070" t="str">
        <f t="shared" si="98"/>
        <v>games</v>
      </c>
      <c r="R1070" t="str">
        <f t="shared" si="99"/>
        <v>video games</v>
      </c>
      <c r="S1070" s="11">
        <f t="shared" si="100"/>
        <v>42440.121111111112</v>
      </c>
      <c r="T1070" s="11">
        <f t="shared" si="101"/>
        <v>42470.079444444447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f t="shared" si="97"/>
        <v>40.476190476190474</v>
      </c>
      <c r="Q1071" t="str">
        <f t="shared" si="98"/>
        <v>games</v>
      </c>
      <c r="R1071" t="str">
        <f t="shared" si="99"/>
        <v>video games</v>
      </c>
      <c r="S1071" s="11">
        <f t="shared" si="100"/>
        <v>41571.979849537034</v>
      </c>
      <c r="T1071" s="11">
        <f t="shared" si="101"/>
        <v>41604.021516203706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f t="shared" si="97"/>
        <v>35</v>
      </c>
      <c r="Q1072" t="str">
        <f t="shared" si="98"/>
        <v>games</v>
      </c>
      <c r="R1072" t="str">
        <f t="shared" si="99"/>
        <v>video games</v>
      </c>
      <c r="S1072" s="11">
        <f t="shared" si="100"/>
        <v>41162.761828703704</v>
      </c>
      <c r="T1072" s="11">
        <f t="shared" si="101"/>
        <v>41182.761828703704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11">
        <f t="shared" si="100"/>
        <v>42295.503391203703</v>
      </c>
      <c r="T1073" s="11">
        <f t="shared" si="101"/>
        <v>42325.545057870375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f t="shared" si="97"/>
        <v>12.75</v>
      </c>
      <c r="Q1074" t="str">
        <f t="shared" si="98"/>
        <v>games</v>
      </c>
      <c r="R1074" t="str">
        <f t="shared" si="99"/>
        <v>video games</v>
      </c>
      <c r="S1074" s="11">
        <f t="shared" si="100"/>
        <v>41645.582141203704</v>
      </c>
      <c r="T1074" s="11">
        <f t="shared" si="101"/>
        <v>41675.582141203704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f t="shared" si="97"/>
        <v>10</v>
      </c>
      <c r="Q1075" t="str">
        <f t="shared" si="98"/>
        <v>games</v>
      </c>
      <c r="R1075" t="str">
        <f t="shared" si="99"/>
        <v>video games</v>
      </c>
      <c r="S1075" s="11">
        <f t="shared" si="100"/>
        <v>40802.714594907404</v>
      </c>
      <c r="T1075" s="11">
        <f t="shared" si="101"/>
        <v>40832.714594907404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f t="shared" si="97"/>
        <v>113.56666666666666</v>
      </c>
      <c r="Q1076" t="str">
        <f t="shared" si="98"/>
        <v>games</v>
      </c>
      <c r="R1076" t="str">
        <f t="shared" si="99"/>
        <v>video games</v>
      </c>
      <c r="S1076" s="11">
        <f t="shared" si="100"/>
        <v>41612.922974537039</v>
      </c>
      <c r="T1076" s="11">
        <f t="shared" si="101"/>
        <v>41642.922974537039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f t="shared" si="97"/>
        <v>15</v>
      </c>
      <c r="Q1077" t="str">
        <f t="shared" si="98"/>
        <v>games</v>
      </c>
      <c r="R1077" t="str">
        <f t="shared" si="99"/>
        <v>video games</v>
      </c>
      <c r="S1077" s="11">
        <f t="shared" si="100"/>
        <v>41005.654120370367</v>
      </c>
      <c r="T1077" s="11">
        <f t="shared" si="101"/>
        <v>41035.654120370367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f t="shared" si="97"/>
        <v>48.281025641025643</v>
      </c>
      <c r="Q1078" t="str">
        <f t="shared" si="98"/>
        <v>games</v>
      </c>
      <c r="R1078" t="str">
        <f t="shared" si="99"/>
        <v>video games</v>
      </c>
      <c r="S1078" s="11">
        <f t="shared" si="100"/>
        <v>41838.127893518518</v>
      </c>
      <c r="T1078" s="11">
        <f t="shared" si="101"/>
        <v>41893.127893518518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f t="shared" si="97"/>
        <v>43.976047904191617</v>
      </c>
      <c r="Q1079" t="str">
        <f t="shared" si="98"/>
        <v>games</v>
      </c>
      <c r="R1079" t="str">
        <f t="shared" si="99"/>
        <v>video games</v>
      </c>
      <c r="S1079" s="11">
        <f t="shared" si="100"/>
        <v>42352.91679398148</v>
      </c>
      <c r="T1079" s="11">
        <f t="shared" si="101"/>
        <v>42382.91679398148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f t="shared" si="97"/>
        <v>9</v>
      </c>
      <c r="Q1080" t="str">
        <f t="shared" si="98"/>
        <v>games</v>
      </c>
      <c r="R1080" t="str">
        <f t="shared" si="99"/>
        <v>video games</v>
      </c>
      <c r="S1080" s="11">
        <f t="shared" si="100"/>
        <v>40700.945844907408</v>
      </c>
      <c r="T1080" s="11">
        <f t="shared" si="101"/>
        <v>40745.945844907408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f t="shared" si="97"/>
        <v>37.666666666666664</v>
      </c>
      <c r="Q1081" t="str">
        <f t="shared" si="98"/>
        <v>games</v>
      </c>
      <c r="R1081" t="str">
        <f t="shared" si="99"/>
        <v>video games</v>
      </c>
      <c r="S1081" s="11">
        <f t="shared" si="100"/>
        <v>42479.316388888888</v>
      </c>
      <c r="T1081" s="11">
        <f t="shared" si="101"/>
        <v>42504.316388888888</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f t="shared" si="97"/>
        <v>18.581632653061224</v>
      </c>
      <c r="Q1082" t="str">
        <f t="shared" si="98"/>
        <v>games</v>
      </c>
      <c r="R1082" t="str">
        <f t="shared" si="99"/>
        <v>video games</v>
      </c>
      <c r="S1082" s="11">
        <f t="shared" si="100"/>
        <v>41739.888113425928</v>
      </c>
      <c r="T1082" s="11">
        <f t="shared" si="101"/>
        <v>41769.888113425928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f t="shared" si="97"/>
        <v>3</v>
      </c>
      <c r="Q1083" t="str">
        <f t="shared" si="98"/>
        <v>games</v>
      </c>
      <c r="R1083" t="str">
        <f t="shared" si="99"/>
        <v>video games</v>
      </c>
      <c r="S1083" s="11">
        <f t="shared" si="100"/>
        <v>42002.676990740743</v>
      </c>
      <c r="T1083" s="11">
        <f t="shared" si="101"/>
        <v>42032.676990740743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f t="shared" si="97"/>
        <v>18.666666666666668</v>
      </c>
      <c r="Q1084" t="str">
        <f t="shared" si="98"/>
        <v>games</v>
      </c>
      <c r="R1084" t="str">
        <f t="shared" si="99"/>
        <v>video games</v>
      </c>
      <c r="S1084" s="11">
        <f t="shared" si="100"/>
        <v>41101.656111111108</v>
      </c>
      <c r="T1084" s="11">
        <f t="shared" si="101"/>
        <v>41131.656111111108</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f t="shared" si="97"/>
        <v>410</v>
      </c>
      <c r="Q1085" t="str">
        <f t="shared" si="98"/>
        <v>games</v>
      </c>
      <c r="R1085" t="str">
        <f t="shared" si="99"/>
        <v>video games</v>
      </c>
      <c r="S1085" s="11">
        <f t="shared" si="100"/>
        <v>41793.409525462965</v>
      </c>
      <c r="T1085" s="11">
        <f t="shared" si="101"/>
        <v>41853.409525462965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11">
        <f t="shared" si="100"/>
        <v>41829.662083333329</v>
      </c>
      <c r="T1086" s="11">
        <f t="shared" si="101"/>
        <v>41859.662083333329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f t="shared" si="97"/>
        <v>114</v>
      </c>
      <c r="Q1087" t="str">
        <f t="shared" si="98"/>
        <v>games</v>
      </c>
      <c r="R1087" t="str">
        <f t="shared" si="99"/>
        <v>video games</v>
      </c>
      <c r="S1087" s="11">
        <f t="shared" si="100"/>
        <v>42413.421006944445</v>
      </c>
      <c r="T1087" s="11">
        <f t="shared" si="101"/>
        <v>42443.379340277781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f t="shared" si="97"/>
        <v>7.5</v>
      </c>
      <c r="Q1088" t="str">
        <f t="shared" si="98"/>
        <v>games</v>
      </c>
      <c r="R1088" t="str">
        <f t="shared" si="99"/>
        <v>video games</v>
      </c>
      <c r="S1088" s="11">
        <f t="shared" si="100"/>
        <v>41845.616793981484</v>
      </c>
      <c r="T1088" s="11">
        <f t="shared" si="101"/>
        <v>41875.616793981484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11">
        <f t="shared" si="100"/>
        <v>41775.463969907403</v>
      </c>
      <c r="T1089" s="11">
        <f t="shared" si="101"/>
        <v>41805.463969907403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f t="shared" si="97"/>
        <v>43.41727891156463</v>
      </c>
      <c r="Q1090" t="str">
        <f t="shared" si="98"/>
        <v>games</v>
      </c>
      <c r="R1090" t="str">
        <f t="shared" si="99"/>
        <v>video games</v>
      </c>
      <c r="S1090" s="11">
        <f t="shared" si="100"/>
        <v>41723.549386574072</v>
      </c>
      <c r="T1090" s="11">
        <f t="shared" si="101"/>
        <v>41753.549386574072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f t="shared" ref="P1091:P1154" si="103">E1091/L1091</f>
        <v>23.959183673469386</v>
      </c>
      <c r="Q1091" t="str">
        <f t="shared" ref="Q1091:Q1154" si="104">LEFT(N1091, SEARCH("/",N1091)-1)</f>
        <v>games</v>
      </c>
      <c r="R1091" t="str">
        <f t="shared" ref="R1091:R1154" si="105">RIGHT(N1091,LEN(N1091)-SEARCH("/", N1091))</f>
        <v>video games</v>
      </c>
      <c r="S1091" s="11">
        <f t="shared" ref="S1091:S1154" si="106">(J1091/86400)+25569+(-6/24)</f>
        <v>42150.939525462964</v>
      </c>
      <c r="T1091" s="11">
        <f t="shared" ref="T1091:T1154" si="107">(I1091/86400)+25569+(-6/24)</f>
        <v>42180.939525462964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f t="shared" si="103"/>
        <v>5</v>
      </c>
      <c r="Q1092" t="str">
        <f t="shared" si="104"/>
        <v>games</v>
      </c>
      <c r="R1092" t="str">
        <f t="shared" si="105"/>
        <v>video games</v>
      </c>
      <c r="S1092" s="11">
        <f t="shared" si="106"/>
        <v>42122.935798611114</v>
      </c>
      <c r="T1092" s="11">
        <f t="shared" si="107"/>
        <v>42152.935798611114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f t="shared" si="103"/>
        <v>12.5</v>
      </c>
      <c r="Q1093" t="str">
        <f t="shared" si="104"/>
        <v>games</v>
      </c>
      <c r="R1093" t="str">
        <f t="shared" si="105"/>
        <v>video games</v>
      </c>
      <c r="S1093" s="11">
        <f t="shared" si="106"/>
        <v>42440.570277777777</v>
      </c>
      <c r="T1093" s="11">
        <f t="shared" si="107"/>
        <v>42470.528611111113</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f t="shared" si="103"/>
        <v>3</v>
      </c>
      <c r="Q1094" t="str">
        <f t="shared" si="104"/>
        <v>games</v>
      </c>
      <c r="R1094" t="str">
        <f t="shared" si="105"/>
        <v>video games</v>
      </c>
      <c r="S1094" s="11">
        <f t="shared" si="106"/>
        <v>41249.775902777779</v>
      </c>
      <c r="T1094" s="11">
        <f t="shared" si="107"/>
        <v>41279.775902777779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f t="shared" si="103"/>
        <v>10.5625</v>
      </c>
      <c r="Q1095" t="str">
        <f t="shared" si="104"/>
        <v>games</v>
      </c>
      <c r="R1095" t="str">
        <f t="shared" si="105"/>
        <v>video games</v>
      </c>
      <c r="S1095" s="11">
        <f t="shared" si="106"/>
        <v>42396.723807870367</v>
      </c>
      <c r="T1095" s="11">
        <f t="shared" si="107"/>
        <v>42411.723807870367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f t="shared" si="103"/>
        <v>122.00037037037038</v>
      </c>
      <c r="Q1096" t="str">
        <f t="shared" si="104"/>
        <v>games</v>
      </c>
      <c r="R1096" t="str">
        <f t="shared" si="105"/>
        <v>video games</v>
      </c>
      <c r="S1096" s="11">
        <f t="shared" si="106"/>
        <v>40795.46334490741</v>
      </c>
      <c r="T1096" s="11">
        <f t="shared" si="107"/>
        <v>40825.46334490741</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f t="shared" si="103"/>
        <v>267.80851063829789</v>
      </c>
      <c r="Q1097" t="str">
        <f t="shared" si="104"/>
        <v>games</v>
      </c>
      <c r="R1097" t="str">
        <f t="shared" si="105"/>
        <v>video games</v>
      </c>
      <c r="S1097" s="11">
        <f t="shared" si="106"/>
        <v>41486.287268518521</v>
      </c>
      <c r="T1097" s="11">
        <f t="shared" si="107"/>
        <v>41516.287268518521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f t="shared" si="103"/>
        <v>74.206896551724142</v>
      </c>
      <c r="Q1098" t="str">
        <f t="shared" si="104"/>
        <v>games</v>
      </c>
      <c r="R1098" t="str">
        <f t="shared" si="105"/>
        <v>video games</v>
      </c>
      <c r="S1098" s="11">
        <f t="shared" si="106"/>
        <v>41885.26798611111</v>
      </c>
      <c r="T1098" s="11">
        <f t="shared" si="107"/>
        <v>41915.895833333336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f t="shared" si="103"/>
        <v>6.7142857142857144</v>
      </c>
      <c r="Q1099" t="str">
        <f t="shared" si="104"/>
        <v>games</v>
      </c>
      <c r="R1099" t="str">
        <f t="shared" si="105"/>
        <v>video games</v>
      </c>
      <c r="S1099" s="11">
        <f t="shared" si="106"/>
        <v>41660.542557870373</v>
      </c>
      <c r="T1099" s="11">
        <f t="shared" si="107"/>
        <v>41700.542557870373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f t="shared" si="103"/>
        <v>81.954545454545453</v>
      </c>
      <c r="Q1100" t="str">
        <f t="shared" si="104"/>
        <v>games</v>
      </c>
      <c r="R1100" t="str">
        <f t="shared" si="105"/>
        <v>video games</v>
      </c>
      <c r="S1100" s="11">
        <f t="shared" si="106"/>
        <v>41712.512673611112</v>
      </c>
      <c r="T1100" s="11">
        <f t="shared" si="107"/>
        <v>41742.512673611112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f t="shared" si="103"/>
        <v>25</v>
      </c>
      <c r="Q1101" t="str">
        <f t="shared" si="104"/>
        <v>games</v>
      </c>
      <c r="R1101" t="str">
        <f t="shared" si="105"/>
        <v>video games</v>
      </c>
      <c r="S1101" s="11">
        <f t="shared" si="106"/>
        <v>42107.586435185185</v>
      </c>
      <c r="T1101" s="11">
        <f t="shared" si="107"/>
        <v>42137.586435185185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f t="shared" si="103"/>
        <v>10</v>
      </c>
      <c r="Q1102" t="str">
        <f t="shared" si="104"/>
        <v>games</v>
      </c>
      <c r="R1102" t="str">
        <f t="shared" si="105"/>
        <v>video games</v>
      </c>
      <c r="S1102" s="11">
        <f t="shared" si="106"/>
        <v>42383.860775462963</v>
      </c>
      <c r="T1102" s="11">
        <f t="shared" si="107"/>
        <v>42413.860775462963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f t="shared" si="103"/>
        <v>6.833333333333333</v>
      </c>
      <c r="Q1103" t="str">
        <f t="shared" si="104"/>
        <v>games</v>
      </c>
      <c r="R1103" t="str">
        <f t="shared" si="105"/>
        <v>video games</v>
      </c>
      <c r="S1103" s="11">
        <f t="shared" si="106"/>
        <v>42538.52243055556</v>
      </c>
      <c r="T1103" s="11">
        <f t="shared" si="107"/>
        <v>42565.508333333331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f t="shared" si="103"/>
        <v>17.708333333333332</v>
      </c>
      <c r="Q1104" t="str">
        <f t="shared" si="104"/>
        <v>games</v>
      </c>
      <c r="R1104" t="str">
        <f t="shared" si="105"/>
        <v>video games</v>
      </c>
      <c r="S1104" s="11">
        <f t="shared" si="106"/>
        <v>41576.795428240745</v>
      </c>
      <c r="T1104" s="11">
        <f t="shared" si="107"/>
        <v>41616.999305555553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f t="shared" si="103"/>
        <v>16.2</v>
      </c>
      <c r="Q1105" t="str">
        <f t="shared" si="104"/>
        <v>games</v>
      </c>
      <c r="R1105" t="str">
        <f t="shared" si="105"/>
        <v>video games</v>
      </c>
      <c r="S1105" s="11">
        <f t="shared" si="106"/>
        <v>42478.97210648148</v>
      </c>
      <c r="T1105" s="11">
        <f t="shared" si="107"/>
        <v>42538.97210648148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f t="shared" si="103"/>
        <v>80.297297297297291</v>
      </c>
      <c r="Q1106" t="str">
        <f t="shared" si="104"/>
        <v>games</v>
      </c>
      <c r="R1106" t="str">
        <f t="shared" si="105"/>
        <v>video games</v>
      </c>
      <c r="S1106" s="11">
        <f t="shared" si="106"/>
        <v>41771.15996527778</v>
      </c>
      <c r="T1106" s="11">
        <f t="shared" si="107"/>
        <v>41801.15996527778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f t="shared" si="103"/>
        <v>71.55</v>
      </c>
      <c r="Q1107" t="str">
        <f t="shared" si="104"/>
        <v>games</v>
      </c>
      <c r="R1107" t="str">
        <f t="shared" si="105"/>
        <v>video games</v>
      </c>
      <c r="S1107" s="11">
        <f t="shared" si="106"/>
        <v>41691.885729166665</v>
      </c>
      <c r="T1107" s="11">
        <f t="shared" si="107"/>
        <v>41721.8440625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f t="shared" si="103"/>
        <v>23.571428571428573</v>
      </c>
      <c r="Q1108" t="str">
        <f t="shared" si="104"/>
        <v>games</v>
      </c>
      <c r="R1108" t="str">
        <f t="shared" si="105"/>
        <v>video games</v>
      </c>
      <c r="S1108" s="11">
        <f t="shared" si="106"/>
        <v>40973.490451388891</v>
      </c>
      <c r="T1108" s="11">
        <f t="shared" si="107"/>
        <v>41003.448784722219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11">
        <f t="shared" si="106"/>
        <v>41813.611388888887</v>
      </c>
      <c r="T1109" s="11">
        <f t="shared" si="107"/>
        <v>41843.611388888887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f t="shared" si="103"/>
        <v>34.88095238095238</v>
      </c>
      <c r="Q1110" t="str">
        <f t="shared" si="104"/>
        <v>games</v>
      </c>
      <c r="R1110" t="str">
        <f t="shared" si="105"/>
        <v>video games</v>
      </c>
      <c r="S1110" s="11">
        <f t="shared" si="106"/>
        <v>40952.386979166666</v>
      </c>
      <c r="T1110" s="11">
        <f t="shared" si="107"/>
        <v>41012.345312500001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f t="shared" si="103"/>
        <v>15</v>
      </c>
      <c r="Q1111" t="str">
        <f t="shared" si="104"/>
        <v>games</v>
      </c>
      <c r="R1111" t="str">
        <f t="shared" si="105"/>
        <v>video games</v>
      </c>
      <c r="S1111" s="11">
        <f t="shared" si="106"/>
        <v>42662.502199074079</v>
      </c>
      <c r="T1111" s="11">
        <f t="shared" si="107"/>
        <v>42692.543865740736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f t="shared" si="103"/>
        <v>23.181818181818183</v>
      </c>
      <c r="Q1112" t="str">
        <f t="shared" si="104"/>
        <v>games</v>
      </c>
      <c r="R1112" t="str">
        <f t="shared" si="105"/>
        <v>video games</v>
      </c>
      <c r="S1112" s="11">
        <f t="shared" si="106"/>
        <v>41220.683124999996</v>
      </c>
      <c r="T1112" s="11">
        <f t="shared" si="107"/>
        <v>41250.683124999996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f t="shared" si="103"/>
        <v>1</v>
      </c>
      <c r="Q1113" t="str">
        <f t="shared" si="104"/>
        <v>games</v>
      </c>
      <c r="R1113" t="str">
        <f t="shared" si="105"/>
        <v>video games</v>
      </c>
      <c r="S1113" s="11">
        <f t="shared" si="106"/>
        <v>42346.953587962962</v>
      </c>
      <c r="T1113" s="11">
        <f t="shared" si="107"/>
        <v>42376.953587962962</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f t="shared" si="103"/>
        <v>100.23371794871794</v>
      </c>
      <c r="Q1114" t="str">
        <f t="shared" si="104"/>
        <v>games</v>
      </c>
      <c r="R1114" t="str">
        <f t="shared" si="105"/>
        <v>video games</v>
      </c>
      <c r="S1114" s="11">
        <f t="shared" si="106"/>
        <v>41963.509386574078</v>
      </c>
      <c r="T1114" s="11">
        <f t="shared" si="107"/>
        <v>42023.104166666672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f t="shared" si="103"/>
        <v>5</v>
      </c>
      <c r="Q1115" t="str">
        <f t="shared" si="104"/>
        <v>games</v>
      </c>
      <c r="R1115" t="str">
        <f t="shared" si="105"/>
        <v>video games</v>
      </c>
      <c r="S1115" s="11">
        <f t="shared" si="106"/>
        <v>41835.727083333331</v>
      </c>
      <c r="T1115" s="11">
        <f t="shared" si="107"/>
        <v>41865.727083333331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f t="shared" si="103"/>
        <v>3.3333333333333335</v>
      </c>
      <c r="Q1116" t="str">
        <f t="shared" si="104"/>
        <v>games</v>
      </c>
      <c r="R1116" t="str">
        <f t="shared" si="105"/>
        <v>video games</v>
      </c>
      <c r="S1116" s="11">
        <f t="shared" si="106"/>
        <v>41526.095914351856</v>
      </c>
      <c r="T1116" s="11">
        <f t="shared" si="107"/>
        <v>41556.095914351856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f t="shared" si="103"/>
        <v>13.25</v>
      </c>
      <c r="Q1117" t="str">
        <f t="shared" si="104"/>
        <v>games</v>
      </c>
      <c r="R1117" t="str">
        <f t="shared" si="105"/>
        <v>video games</v>
      </c>
      <c r="S1117" s="11">
        <f t="shared" si="106"/>
        <v>42429.445543981477</v>
      </c>
      <c r="T1117" s="11">
        <f t="shared" si="107"/>
        <v>42459.403877314813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f t="shared" si="103"/>
        <v>17.852</v>
      </c>
      <c r="Q1118" t="str">
        <f t="shared" si="104"/>
        <v>games</v>
      </c>
      <c r="R1118" t="str">
        <f t="shared" si="105"/>
        <v>video games</v>
      </c>
      <c r="S1118" s="11">
        <f t="shared" si="106"/>
        <v>41009.597314814819</v>
      </c>
      <c r="T1118" s="11">
        <f t="shared" si="107"/>
        <v>41069.597314814819</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f t="shared" si="103"/>
        <v>10.375</v>
      </c>
      <c r="Q1119" t="str">
        <f t="shared" si="104"/>
        <v>games</v>
      </c>
      <c r="R1119" t="str">
        <f t="shared" si="105"/>
        <v>video games</v>
      </c>
      <c r="S1119" s="11">
        <f t="shared" si="106"/>
        <v>42333.348530092597</v>
      </c>
      <c r="T1119" s="11">
        <f t="shared" si="107"/>
        <v>42363.348530092597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f t="shared" si="103"/>
        <v>36.333333333333336</v>
      </c>
      <c r="Q1120" t="str">
        <f t="shared" si="104"/>
        <v>games</v>
      </c>
      <c r="R1120" t="str">
        <f t="shared" si="105"/>
        <v>video games</v>
      </c>
      <c r="S1120" s="11">
        <f t="shared" si="106"/>
        <v>41703.91642361111</v>
      </c>
      <c r="T1120" s="11">
        <f t="shared" si="107"/>
        <v>41733.874756944446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f t="shared" si="103"/>
        <v>5</v>
      </c>
      <c r="Q1121" t="str">
        <f t="shared" si="104"/>
        <v>games</v>
      </c>
      <c r="R1121" t="str">
        <f t="shared" si="105"/>
        <v>video games</v>
      </c>
      <c r="S1121" s="11">
        <f t="shared" si="106"/>
        <v>41722.542407407411</v>
      </c>
      <c r="T1121" s="11">
        <f t="shared" si="107"/>
        <v>41735.542407407411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11">
        <f t="shared" si="106"/>
        <v>40799.622685185182</v>
      </c>
      <c r="T1122" s="11">
        <f t="shared" si="107"/>
        <v>40844.622685185182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f t="shared" si="103"/>
        <v>5.8</v>
      </c>
      <c r="Q1123" t="str">
        <f t="shared" si="104"/>
        <v>games</v>
      </c>
      <c r="R1123" t="str">
        <f t="shared" si="105"/>
        <v>video games</v>
      </c>
      <c r="S1123" s="11">
        <f t="shared" si="106"/>
        <v>42412.684212962966</v>
      </c>
      <c r="T1123" s="11">
        <f t="shared" si="107"/>
        <v>42442.642546296294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11">
        <f t="shared" si="106"/>
        <v>41410.453993055555</v>
      </c>
      <c r="T1124" s="11">
        <f t="shared" si="107"/>
        <v>41424.453993055555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f t="shared" si="103"/>
        <v>3.6666666666666665</v>
      </c>
      <c r="Q1125" t="str">
        <f t="shared" si="104"/>
        <v>games</v>
      </c>
      <c r="R1125" t="str">
        <f t="shared" si="105"/>
        <v>video games</v>
      </c>
      <c r="S1125" s="11">
        <f t="shared" si="106"/>
        <v>41718.2737037037</v>
      </c>
      <c r="T1125" s="11">
        <f t="shared" si="107"/>
        <v>41748.2737037037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f t="shared" si="103"/>
        <v>60.714285714285715</v>
      </c>
      <c r="Q1126" t="str">
        <f t="shared" si="104"/>
        <v>games</v>
      </c>
      <c r="R1126" t="str">
        <f t="shared" si="105"/>
        <v>mobile games</v>
      </c>
      <c r="S1126" s="11">
        <f t="shared" si="106"/>
        <v>42094.417256944449</v>
      </c>
      <c r="T1126" s="11">
        <f t="shared" si="107"/>
        <v>42124.417256944449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11">
        <f t="shared" si="106"/>
        <v>42212.374189814815</v>
      </c>
      <c r="T1127" s="11">
        <f t="shared" si="107"/>
        <v>42272.374189814815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f t="shared" si="103"/>
        <v>5</v>
      </c>
      <c r="Q1128" t="str">
        <f t="shared" si="104"/>
        <v>games</v>
      </c>
      <c r="R1128" t="str">
        <f t="shared" si="105"/>
        <v>mobile games</v>
      </c>
      <c r="S1128" s="11">
        <f t="shared" si="106"/>
        <v>42535.077476851853</v>
      </c>
      <c r="T1128" s="11">
        <f t="shared" si="107"/>
        <v>42565.077476851853</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f t="shared" si="103"/>
        <v>25.434782608695652</v>
      </c>
      <c r="Q1129" t="str">
        <f t="shared" si="104"/>
        <v>games</v>
      </c>
      <c r="R1129" t="str">
        <f t="shared" si="105"/>
        <v>mobile games</v>
      </c>
      <c r="S1129" s="11">
        <f t="shared" si="106"/>
        <v>41926.604166666664</v>
      </c>
      <c r="T1129" s="11">
        <f t="shared" si="107"/>
        <v>41957.645833333328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f t="shared" si="103"/>
        <v>1</v>
      </c>
      <c r="Q1130" t="str">
        <f t="shared" si="104"/>
        <v>games</v>
      </c>
      <c r="R1130" t="str">
        <f t="shared" si="105"/>
        <v>mobile games</v>
      </c>
      <c r="S1130" s="11">
        <f t="shared" si="106"/>
        <v>41828.399502314816</v>
      </c>
      <c r="T1130" s="11">
        <f t="shared" si="107"/>
        <v>41858.399502314816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f t="shared" si="103"/>
        <v>10.5</v>
      </c>
      <c r="Q1131" t="str">
        <f t="shared" si="104"/>
        <v>games</v>
      </c>
      <c r="R1131" t="str">
        <f t="shared" si="105"/>
        <v>mobile games</v>
      </c>
      <c r="S1131" s="11">
        <f t="shared" si="106"/>
        <v>42496.014965277776</v>
      </c>
      <c r="T1131" s="11">
        <f t="shared" si="107"/>
        <v>42526.014965277776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f t="shared" si="103"/>
        <v>3.6666666666666665</v>
      </c>
      <c r="Q1132" t="str">
        <f t="shared" si="104"/>
        <v>games</v>
      </c>
      <c r="R1132" t="str">
        <f t="shared" si="105"/>
        <v>mobile games</v>
      </c>
      <c r="S1132" s="11">
        <f t="shared" si="106"/>
        <v>41908.746527777781</v>
      </c>
      <c r="T1132" s="11">
        <f t="shared" si="107"/>
        <v>41968.788194444445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11">
        <f t="shared" si="106"/>
        <v>42332.658194444448</v>
      </c>
      <c r="T1133" s="11">
        <f t="shared" si="107"/>
        <v>42362.658194444448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f t="shared" si="103"/>
        <v>110.61538461538461</v>
      </c>
      <c r="Q1134" t="str">
        <f t="shared" si="104"/>
        <v>games</v>
      </c>
      <c r="R1134" t="str">
        <f t="shared" si="105"/>
        <v>mobile games</v>
      </c>
      <c r="S1134" s="11">
        <f t="shared" si="106"/>
        <v>42705.865405092598</v>
      </c>
      <c r="T1134" s="11">
        <f t="shared" si="107"/>
        <v>42735.865405092598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f t="shared" si="103"/>
        <v>20</v>
      </c>
      <c r="Q1135" t="str">
        <f t="shared" si="104"/>
        <v>games</v>
      </c>
      <c r="R1135" t="str">
        <f t="shared" si="105"/>
        <v>mobile games</v>
      </c>
      <c r="S1135" s="11">
        <f t="shared" si="106"/>
        <v>41821.157187500001</v>
      </c>
      <c r="T1135" s="11">
        <f t="shared" si="107"/>
        <v>41851.157187500001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f t="shared" si="103"/>
        <v>1</v>
      </c>
      <c r="Q1136" t="str">
        <f t="shared" si="104"/>
        <v>games</v>
      </c>
      <c r="R1136" t="str">
        <f t="shared" si="105"/>
        <v>mobile games</v>
      </c>
      <c r="S1136" s="11">
        <f t="shared" si="106"/>
        <v>41958.035046296296</v>
      </c>
      <c r="T1136" s="11">
        <f t="shared" si="107"/>
        <v>41971.939583333333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t="str">
        <f t="shared" si="104"/>
        <v>games</v>
      </c>
      <c r="R1137" t="str">
        <f t="shared" si="105"/>
        <v>mobile games</v>
      </c>
      <c r="S1137" s="11">
        <f t="shared" si="106"/>
        <v>42558.73951388889</v>
      </c>
      <c r="T1137" s="11">
        <f t="shared" si="107"/>
        <v>42588.73951388889</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f t="shared" si="103"/>
        <v>45</v>
      </c>
      <c r="Q1138" t="str">
        <f t="shared" si="104"/>
        <v>games</v>
      </c>
      <c r="R1138" t="str">
        <f t="shared" si="105"/>
        <v>mobile games</v>
      </c>
      <c r="S1138" s="11">
        <f t="shared" si="106"/>
        <v>42327.421631944446</v>
      </c>
      <c r="T1138" s="11">
        <f t="shared" si="107"/>
        <v>42357.421631944446</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f t="shared" si="103"/>
        <v>253.2051282051282</v>
      </c>
      <c r="Q1139" t="str">
        <f t="shared" si="104"/>
        <v>games</v>
      </c>
      <c r="R1139" t="str">
        <f t="shared" si="105"/>
        <v>mobile games</v>
      </c>
      <c r="S1139" s="11">
        <f t="shared" si="106"/>
        <v>42453.569687499999</v>
      </c>
      <c r="T1139" s="11">
        <f t="shared" si="107"/>
        <v>42483.569687499999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f t="shared" si="103"/>
        <v>31.25</v>
      </c>
      <c r="Q1140" t="str">
        <f t="shared" si="104"/>
        <v>games</v>
      </c>
      <c r="R1140" t="str">
        <f t="shared" si="105"/>
        <v>mobile games</v>
      </c>
      <c r="S1140" s="11">
        <f t="shared" si="106"/>
        <v>42736.6566087963</v>
      </c>
      <c r="T1140" s="11">
        <f t="shared" si="107"/>
        <v>42756.6566087963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f t="shared" si="103"/>
        <v>5</v>
      </c>
      <c r="Q1141" t="str">
        <f t="shared" si="104"/>
        <v>games</v>
      </c>
      <c r="R1141" t="str">
        <f t="shared" si="105"/>
        <v>mobile games</v>
      </c>
      <c r="S1141" s="11">
        <f t="shared" si="106"/>
        <v>41975.09752314815</v>
      </c>
      <c r="T1141" s="11">
        <f t="shared" si="107"/>
        <v>42005.09752314815</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11">
        <f t="shared" si="106"/>
        <v>42192.212048611109</v>
      </c>
      <c r="T1142" s="11">
        <f t="shared" si="107"/>
        <v>42222.212048611109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11">
        <f t="shared" si="106"/>
        <v>42164.449652777781</v>
      </c>
      <c r="T1143" s="11">
        <f t="shared" si="107"/>
        <v>42194.449652777781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11">
        <f t="shared" si="106"/>
        <v>42021.756099537037</v>
      </c>
      <c r="T1144" s="11">
        <f t="shared" si="107"/>
        <v>42051.756099537037</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f t="shared" si="103"/>
        <v>23.25</v>
      </c>
      <c r="Q1145" t="str">
        <f t="shared" si="104"/>
        <v>games</v>
      </c>
      <c r="R1145" t="str">
        <f t="shared" si="105"/>
        <v>mobile games</v>
      </c>
      <c r="S1145" s="11">
        <f t="shared" si="106"/>
        <v>42324.94358796296</v>
      </c>
      <c r="T1145" s="11">
        <f t="shared" si="107"/>
        <v>42354.94358796296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11">
        <f t="shared" si="106"/>
        <v>42092.931944444441</v>
      </c>
      <c r="T1146" s="11">
        <f t="shared" si="107"/>
        <v>42122.931944444441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f t="shared" si="103"/>
        <v>100</v>
      </c>
      <c r="Q1147" t="str">
        <f t="shared" si="104"/>
        <v>food</v>
      </c>
      <c r="R1147" t="str">
        <f t="shared" si="105"/>
        <v>food trucks</v>
      </c>
      <c r="S1147" s="11">
        <f t="shared" si="106"/>
        <v>41854.49759259259</v>
      </c>
      <c r="T1147" s="11">
        <f t="shared" si="107"/>
        <v>41914.49759259259</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f t="shared" si="103"/>
        <v>44.166666666666664</v>
      </c>
      <c r="Q1148" t="str">
        <f t="shared" si="104"/>
        <v>food</v>
      </c>
      <c r="R1148" t="str">
        <f t="shared" si="105"/>
        <v>food trucks</v>
      </c>
      <c r="S1148" s="11">
        <f t="shared" si="106"/>
        <v>41723.7033912037</v>
      </c>
      <c r="T1148" s="11">
        <f t="shared" si="107"/>
        <v>41761.7033912037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11">
        <f t="shared" si="106"/>
        <v>41871.722025462965</v>
      </c>
      <c r="T1149" s="11">
        <f t="shared" si="107"/>
        <v>41931.722025462965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f t="shared" si="103"/>
        <v>24.333333333333332</v>
      </c>
      <c r="Q1150" t="str">
        <f t="shared" si="104"/>
        <v>food</v>
      </c>
      <c r="R1150" t="str">
        <f t="shared" si="105"/>
        <v>food trucks</v>
      </c>
      <c r="S1150" s="11">
        <f t="shared" si="106"/>
        <v>42674.921076388884</v>
      </c>
      <c r="T1150" s="11">
        <f t="shared" si="107"/>
        <v>42704.962743055556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f t="shared" si="103"/>
        <v>37.5</v>
      </c>
      <c r="Q1151" t="str">
        <f t="shared" si="104"/>
        <v>food</v>
      </c>
      <c r="R1151" t="str">
        <f t="shared" si="105"/>
        <v>food trucks</v>
      </c>
      <c r="S1151" s="11">
        <f t="shared" si="106"/>
        <v>42507.46025462963</v>
      </c>
      <c r="T1151" s="11">
        <f t="shared" si="107"/>
        <v>42537.46025462963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f t="shared" si="103"/>
        <v>42</v>
      </c>
      <c r="Q1152" t="str">
        <f t="shared" si="104"/>
        <v>food</v>
      </c>
      <c r="R1152" t="str">
        <f t="shared" si="105"/>
        <v>food trucks</v>
      </c>
      <c r="S1152" s="11">
        <f t="shared" si="106"/>
        <v>42317.704571759255</v>
      </c>
      <c r="T1152" s="11">
        <f t="shared" si="107"/>
        <v>42377.704571759255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11">
        <f t="shared" si="106"/>
        <v>42223.852581018524</v>
      </c>
      <c r="T1153" s="11">
        <f t="shared" si="107"/>
        <v>42253.852581018524</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f t="shared" si="103"/>
        <v>60.733333333333334</v>
      </c>
      <c r="Q1154" t="str">
        <f t="shared" si="104"/>
        <v>food</v>
      </c>
      <c r="R1154" t="str">
        <f t="shared" si="105"/>
        <v>food trucks</v>
      </c>
      <c r="S1154" s="11">
        <f t="shared" si="106"/>
        <v>42109.459629629629</v>
      </c>
      <c r="T1154" s="11">
        <f t="shared" si="107"/>
        <v>42139.459629629629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f t="shared" ref="P1155:P1218" si="109">E1155/L1155</f>
        <v>50</v>
      </c>
      <c r="Q1155" t="str">
        <f t="shared" ref="Q1155:Q1218" si="110">LEFT(N1155, SEARCH("/",N1155)-1)</f>
        <v>food</v>
      </c>
      <c r="R1155" t="str">
        <f t="shared" ref="R1155:R1218" si="111">RIGHT(N1155,LEN(N1155)-SEARCH("/", N1155))</f>
        <v>food trucks</v>
      </c>
      <c r="S1155" s="11">
        <f t="shared" ref="S1155:S1218" si="112">(J1155/86400)+25569+(-6/24)</f>
        <v>42143.464178240742</v>
      </c>
      <c r="T1155" s="11">
        <f t="shared" ref="T1155:T1218" si="113">(I1155/86400)+25569+(-6/24)</f>
        <v>42173.464178240742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f t="shared" si="109"/>
        <v>108.33333333333333</v>
      </c>
      <c r="Q1156" t="str">
        <f t="shared" si="110"/>
        <v>food</v>
      </c>
      <c r="R1156" t="str">
        <f t="shared" si="111"/>
        <v>food trucks</v>
      </c>
      <c r="S1156" s="11">
        <f t="shared" si="112"/>
        <v>42222.858865740738</v>
      </c>
      <c r="T1156" s="11">
        <f t="shared" si="113"/>
        <v>42252.858865740738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f t="shared" si="109"/>
        <v>23.5</v>
      </c>
      <c r="Q1157" t="str">
        <f t="shared" si="110"/>
        <v>food</v>
      </c>
      <c r="R1157" t="str">
        <f t="shared" si="111"/>
        <v>food trucks</v>
      </c>
      <c r="S1157" s="11">
        <f t="shared" si="112"/>
        <v>41835.513981481483</v>
      </c>
      <c r="T1157" s="11">
        <f t="shared" si="113"/>
        <v>41865.513981481483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11">
        <f t="shared" si="112"/>
        <v>42028.82131944444</v>
      </c>
      <c r="T1158" s="11">
        <f t="shared" si="113"/>
        <v>42058.82131944444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f t="shared" si="109"/>
        <v>50.333333333333336</v>
      </c>
      <c r="Q1159" t="str">
        <f t="shared" si="110"/>
        <v>food</v>
      </c>
      <c r="R1159" t="str">
        <f t="shared" si="111"/>
        <v>food trucks</v>
      </c>
      <c r="S1159" s="11">
        <f t="shared" si="112"/>
        <v>41918.378240740742</v>
      </c>
      <c r="T1159" s="11">
        <f t="shared" si="113"/>
        <v>41978.419907407406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f t="shared" si="109"/>
        <v>11.666666666666666</v>
      </c>
      <c r="Q1160" t="str">
        <f t="shared" si="110"/>
        <v>food</v>
      </c>
      <c r="R1160" t="str">
        <f t="shared" si="111"/>
        <v>food trucks</v>
      </c>
      <c r="S1160" s="11">
        <f t="shared" si="112"/>
        <v>41951.84175925926</v>
      </c>
      <c r="T1160" s="11">
        <f t="shared" si="113"/>
        <v>41981.84175925926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11">
        <f t="shared" si="112"/>
        <v>42154.476446759261</v>
      </c>
      <c r="T1161" s="11">
        <f t="shared" si="113"/>
        <v>42185.40625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f t="shared" si="109"/>
        <v>60.789473684210527</v>
      </c>
      <c r="Q1162" t="str">
        <f t="shared" si="110"/>
        <v>food</v>
      </c>
      <c r="R1162" t="str">
        <f t="shared" si="111"/>
        <v>food trucks</v>
      </c>
      <c r="S1162" s="11">
        <f t="shared" si="112"/>
        <v>42060.904930555553</v>
      </c>
      <c r="T1162" s="11">
        <f t="shared" si="113"/>
        <v>42090.863263888888</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11">
        <f t="shared" si="112"/>
        <v>42122.379502314812</v>
      </c>
      <c r="T1163" s="11">
        <f t="shared" si="113"/>
        <v>42143.379502314812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f t="shared" si="109"/>
        <v>17.5</v>
      </c>
      <c r="Q1164" t="str">
        <f t="shared" si="110"/>
        <v>food</v>
      </c>
      <c r="R1164" t="str">
        <f t="shared" si="111"/>
        <v>food trucks</v>
      </c>
      <c r="S1164" s="11">
        <f t="shared" si="112"/>
        <v>41876.433611111112</v>
      </c>
      <c r="T1164" s="11">
        <f t="shared" si="113"/>
        <v>41907.433611111112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11">
        <f t="shared" si="112"/>
        <v>41830.473611111112</v>
      </c>
      <c r="T1165" s="11">
        <f t="shared" si="113"/>
        <v>41860.473611111112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11">
        <f t="shared" si="112"/>
        <v>42509.474328703705</v>
      </c>
      <c r="T1166" s="11">
        <f t="shared" si="113"/>
        <v>42539.474328703705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f t="shared" si="109"/>
        <v>82.82</v>
      </c>
      <c r="Q1167" t="str">
        <f t="shared" si="110"/>
        <v>food</v>
      </c>
      <c r="R1167" t="str">
        <f t="shared" si="111"/>
        <v>food trucks</v>
      </c>
      <c r="S1167" s="11">
        <f t="shared" si="112"/>
        <v>41791.964467592596</v>
      </c>
      <c r="T1167" s="11">
        <f t="shared" si="113"/>
        <v>41825.964467592596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f t="shared" si="109"/>
        <v>358.875</v>
      </c>
      <c r="Q1168" t="str">
        <f t="shared" si="110"/>
        <v>food</v>
      </c>
      <c r="R1168" t="str">
        <f t="shared" si="111"/>
        <v>food trucks</v>
      </c>
      <c r="S1168" s="11">
        <f t="shared" si="112"/>
        <v>42150.235439814816</v>
      </c>
      <c r="T1168" s="11">
        <f t="shared" si="113"/>
        <v>42180.916666666672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f t="shared" si="109"/>
        <v>61.1875</v>
      </c>
      <c r="Q1169" t="str">
        <f t="shared" si="110"/>
        <v>food</v>
      </c>
      <c r="R1169" t="str">
        <f t="shared" si="111"/>
        <v>food trucks</v>
      </c>
      <c r="S1169" s="11">
        <f t="shared" si="112"/>
        <v>41863.484895833331</v>
      </c>
      <c r="T1169" s="11">
        <f t="shared" si="113"/>
        <v>41894.484895833331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f t="shared" si="109"/>
        <v>340</v>
      </c>
      <c r="Q1170" t="str">
        <f t="shared" si="110"/>
        <v>food</v>
      </c>
      <c r="R1170" t="str">
        <f t="shared" si="111"/>
        <v>food trucks</v>
      </c>
      <c r="S1170" s="11">
        <f t="shared" si="112"/>
        <v>42604.803993055553</v>
      </c>
      <c r="T1170" s="11">
        <f t="shared" si="113"/>
        <v>42634.803993055553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f t="shared" si="109"/>
        <v>5.666666666666667</v>
      </c>
      <c r="Q1171" t="str">
        <f t="shared" si="110"/>
        <v>food</v>
      </c>
      <c r="R1171" t="str">
        <f t="shared" si="111"/>
        <v>food trucks</v>
      </c>
      <c r="S1171" s="11">
        <f t="shared" si="112"/>
        <v>42027.103738425925</v>
      </c>
      <c r="T1171" s="11">
        <f t="shared" si="113"/>
        <v>42057.103738425925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f t="shared" si="109"/>
        <v>50</v>
      </c>
      <c r="Q1172" t="str">
        <f t="shared" si="110"/>
        <v>food</v>
      </c>
      <c r="R1172" t="str">
        <f t="shared" si="111"/>
        <v>food trucks</v>
      </c>
      <c r="S1172" s="11">
        <f t="shared" si="112"/>
        <v>42124.643182870372</v>
      </c>
      <c r="T1172" s="11">
        <f t="shared" si="113"/>
        <v>42154.643182870372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f t="shared" si="109"/>
        <v>25</v>
      </c>
      <c r="Q1173" t="str">
        <f t="shared" si="110"/>
        <v>food</v>
      </c>
      <c r="R1173" t="str">
        <f t="shared" si="111"/>
        <v>food trucks</v>
      </c>
      <c r="S1173" s="11">
        <f t="shared" si="112"/>
        <v>41938.554710648146</v>
      </c>
      <c r="T1173" s="11">
        <f t="shared" si="113"/>
        <v>41956.596377314811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11">
        <f t="shared" si="112"/>
        <v>41841.432314814811</v>
      </c>
      <c r="T1174" s="11">
        <f t="shared" si="113"/>
        <v>41871.432314814811</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f t="shared" si="109"/>
        <v>30</v>
      </c>
      <c r="Q1175" t="str">
        <f t="shared" si="110"/>
        <v>food</v>
      </c>
      <c r="R1175" t="str">
        <f t="shared" si="111"/>
        <v>food trucks</v>
      </c>
      <c r="S1175" s="11">
        <f t="shared" si="112"/>
        <v>42183.935844907406</v>
      </c>
      <c r="T1175" s="11">
        <f t="shared" si="113"/>
        <v>42218.935844907406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f t="shared" si="109"/>
        <v>46.631578947368418</v>
      </c>
      <c r="Q1176" t="str">
        <f t="shared" si="110"/>
        <v>food</v>
      </c>
      <c r="R1176" t="str">
        <f t="shared" si="111"/>
        <v>food trucks</v>
      </c>
      <c r="S1176" s="11">
        <f t="shared" si="112"/>
        <v>42468.59174768519</v>
      </c>
      <c r="T1176" s="11">
        <f t="shared" si="113"/>
        <v>42498.59174768519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f t="shared" si="109"/>
        <v>65</v>
      </c>
      <c r="Q1177" t="str">
        <f t="shared" si="110"/>
        <v>food</v>
      </c>
      <c r="R1177" t="str">
        <f t="shared" si="111"/>
        <v>food trucks</v>
      </c>
      <c r="S1177" s="11">
        <f t="shared" si="112"/>
        <v>42170.478460648148</v>
      </c>
      <c r="T1177" s="11">
        <f t="shared" si="113"/>
        <v>42200.478460648148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f t="shared" si="109"/>
        <v>10</v>
      </c>
      <c r="Q1178" t="str">
        <f t="shared" si="110"/>
        <v>food</v>
      </c>
      <c r="R1178" t="str">
        <f t="shared" si="111"/>
        <v>food trucks</v>
      </c>
      <c r="S1178" s="11">
        <f t="shared" si="112"/>
        <v>42745.769652777773</v>
      </c>
      <c r="T1178" s="11">
        <f t="shared" si="113"/>
        <v>42800.291666666672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11">
        <f t="shared" si="112"/>
        <v>41897.410833333335</v>
      </c>
      <c r="T1179" s="11">
        <f t="shared" si="113"/>
        <v>41927.410833333335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f t="shared" si="109"/>
        <v>5</v>
      </c>
      <c r="Q1180" t="str">
        <f t="shared" si="110"/>
        <v>food</v>
      </c>
      <c r="R1180" t="str">
        <f t="shared" si="111"/>
        <v>food trucks</v>
      </c>
      <c r="S1180" s="11">
        <f t="shared" si="112"/>
        <v>41837.655694444446</v>
      </c>
      <c r="T1180" s="11">
        <f t="shared" si="113"/>
        <v>41867.655694444446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f t="shared" si="109"/>
        <v>640</v>
      </c>
      <c r="Q1181" t="str">
        <f t="shared" si="110"/>
        <v>food</v>
      </c>
      <c r="R1181" t="str">
        <f t="shared" si="111"/>
        <v>food trucks</v>
      </c>
      <c r="S1181" s="11">
        <f t="shared" si="112"/>
        <v>42275.470219907409</v>
      </c>
      <c r="T1181" s="11">
        <f t="shared" si="113"/>
        <v>42305.470219907409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f t="shared" si="109"/>
        <v>69.117647058823536</v>
      </c>
      <c r="Q1182" t="str">
        <f t="shared" si="110"/>
        <v>food</v>
      </c>
      <c r="R1182" t="str">
        <f t="shared" si="111"/>
        <v>food trucks</v>
      </c>
      <c r="S1182" s="11">
        <f t="shared" si="112"/>
        <v>41781.556875000002</v>
      </c>
      <c r="T1182" s="11">
        <f t="shared" si="113"/>
        <v>41818.556875000002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f t="shared" si="109"/>
        <v>1.3333333333333333</v>
      </c>
      <c r="Q1183" t="str">
        <f t="shared" si="110"/>
        <v>food</v>
      </c>
      <c r="R1183" t="str">
        <f t="shared" si="111"/>
        <v>food trucks</v>
      </c>
      <c r="S1183" s="11">
        <f t="shared" si="112"/>
        <v>42034.089363425926</v>
      </c>
      <c r="T1183" s="11">
        <f t="shared" si="113"/>
        <v>42064.089363425926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f t="shared" si="109"/>
        <v>10.5</v>
      </c>
      <c r="Q1184" t="str">
        <f t="shared" si="110"/>
        <v>food</v>
      </c>
      <c r="R1184" t="str">
        <f t="shared" si="111"/>
        <v>food trucks</v>
      </c>
      <c r="S1184" s="11">
        <f t="shared" si="112"/>
        <v>42728.577407407407</v>
      </c>
      <c r="T1184" s="11">
        <f t="shared" si="113"/>
        <v>42747.445833333331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33.333333333333336</v>
      </c>
      <c r="Q1185" t="str">
        <f t="shared" si="110"/>
        <v>food</v>
      </c>
      <c r="R1185" t="str">
        <f t="shared" si="111"/>
        <v>food trucks</v>
      </c>
      <c r="S1185" s="11">
        <f t="shared" si="112"/>
        <v>42656.61137731481</v>
      </c>
      <c r="T1185" s="11">
        <f t="shared" si="113"/>
        <v>42675.915972222225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f t="shared" si="109"/>
        <v>61.562666666666665</v>
      </c>
      <c r="Q1186" t="str">
        <f t="shared" si="110"/>
        <v>photography</v>
      </c>
      <c r="R1186" t="str">
        <f t="shared" si="111"/>
        <v>photobooks</v>
      </c>
      <c r="S1186" s="11">
        <f t="shared" si="112"/>
        <v>42741.349664351852</v>
      </c>
      <c r="T1186" s="11">
        <f t="shared" si="113"/>
        <v>42772.349664351852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11">
        <f t="shared" si="112"/>
        <v>42130.615150462967</v>
      </c>
      <c r="T1187" s="11">
        <f t="shared" si="113"/>
        <v>42162.916666666672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11">
        <f t="shared" si="112"/>
        <v>42123.61336805555</v>
      </c>
      <c r="T1188" s="11">
        <f t="shared" si="113"/>
        <v>42156.695833333331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f t="shared" si="109"/>
        <v>130.15714285714284</v>
      </c>
      <c r="Q1189" t="str">
        <f t="shared" si="110"/>
        <v>photography</v>
      </c>
      <c r="R1189" t="str">
        <f t="shared" si="111"/>
        <v>photobooks</v>
      </c>
      <c r="S1189" s="11">
        <f t="shared" si="112"/>
        <v>42109.644942129627</v>
      </c>
      <c r="T1189" s="11">
        <f t="shared" si="113"/>
        <v>42141.5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f t="shared" si="109"/>
        <v>37.776470588235291</v>
      </c>
      <c r="Q1190" t="str">
        <f t="shared" si="110"/>
        <v>photography</v>
      </c>
      <c r="R1190" t="str">
        <f t="shared" si="111"/>
        <v>photobooks</v>
      </c>
      <c r="S1190" s="11">
        <f t="shared" si="112"/>
        <v>42711.450694444444</v>
      </c>
      <c r="T1190" s="11">
        <f t="shared" si="113"/>
        <v>42732.450694444444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11">
        <f t="shared" si="112"/>
        <v>42529.729108796295</v>
      </c>
      <c r="T1191" s="11">
        <f t="shared" si="113"/>
        <v>42550.729108796295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11">
        <f t="shared" si="112"/>
        <v>41852.415798611109</v>
      </c>
      <c r="T1192" s="11">
        <f t="shared" si="113"/>
        <v>41882.415798611109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11">
        <f t="shared" si="112"/>
        <v>42419.353703703702</v>
      </c>
      <c r="T1193" s="11">
        <f t="shared" si="113"/>
        <v>42449.312037037038</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19.333333333333332</v>
      </c>
      <c r="Q1194" t="str">
        <f t="shared" si="110"/>
        <v>photography</v>
      </c>
      <c r="R1194" t="str">
        <f t="shared" si="111"/>
        <v>photobooks</v>
      </c>
      <c r="S1194" s="11">
        <f t="shared" si="112"/>
        <v>42747.256689814814</v>
      </c>
      <c r="T1194" s="11">
        <f t="shared" si="113"/>
        <v>42777.256689814814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11">
        <f t="shared" si="112"/>
        <v>42409.526076388887</v>
      </c>
      <c r="T1195" s="11">
        <f t="shared" si="113"/>
        <v>42469.484409722223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f t="shared" si="109"/>
        <v>56.414565826330531</v>
      </c>
      <c r="Q1196" t="str">
        <f t="shared" si="110"/>
        <v>photography</v>
      </c>
      <c r="R1196" t="str">
        <f t="shared" si="111"/>
        <v>photobooks</v>
      </c>
      <c r="S1196" s="11">
        <f t="shared" si="112"/>
        <v>42072.238182870366</v>
      </c>
      <c r="T1196" s="11">
        <f t="shared" si="113"/>
        <v>42102.238182870366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11">
        <f t="shared" si="112"/>
        <v>42298.09783564815</v>
      </c>
      <c r="T1197" s="11">
        <f t="shared" si="113"/>
        <v>42358.125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f t="shared" si="109"/>
        <v>76.439453125</v>
      </c>
      <c r="Q1198" t="str">
        <f t="shared" si="110"/>
        <v>photography</v>
      </c>
      <c r="R1198" t="str">
        <f t="shared" si="111"/>
        <v>photobooks</v>
      </c>
      <c r="S1198" s="11">
        <f t="shared" si="112"/>
        <v>42326.568738425922</v>
      </c>
      <c r="T1198" s="11">
        <f t="shared" si="113"/>
        <v>42356.568738425922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f t="shared" si="109"/>
        <v>121</v>
      </c>
      <c r="Q1199" t="str">
        <f t="shared" si="110"/>
        <v>photography</v>
      </c>
      <c r="R1199" t="str">
        <f t="shared" si="111"/>
        <v>photobooks</v>
      </c>
      <c r="S1199" s="11">
        <f t="shared" si="112"/>
        <v>42503.41474537037</v>
      </c>
      <c r="T1199" s="11">
        <f t="shared" si="113"/>
        <v>42533.999305555553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f t="shared" si="109"/>
        <v>54.616766467065865</v>
      </c>
      <c r="Q1200" t="str">
        <f t="shared" si="110"/>
        <v>photography</v>
      </c>
      <c r="R1200" t="str">
        <f t="shared" si="111"/>
        <v>photobooks</v>
      </c>
      <c r="S1200" s="11">
        <f t="shared" si="112"/>
        <v>42333.369050925925</v>
      </c>
      <c r="T1200" s="11">
        <f t="shared" si="113"/>
        <v>42368.875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11">
        <f t="shared" si="112"/>
        <v>42161.520833333328</v>
      </c>
      <c r="T1201" s="11">
        <f t="shared" si="113"/>
        <v>42193.520833333328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11">
        <f t="shared" si="112"/>
        <v>42089.227500000001</v>
      </c>
      <c r="T1202" s="11">
        <f t="shared" si="113"/>
        <v>42110.227500000001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11">
        <f t="shared" si="112"/>
        <v>42536.35701388889</v>
      </c>
      <c r="T1203" s="11">
        <f t="shared" si="113"/>
        <v>42566.35701388889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11">
        <f t="shared" si="112"/>
        <v>42152.038819444446</v>
      </c>
      <c r="T1204" s="11">
        <f t="shared" si="113"/>
        <v>42182.038819444446</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11">
        <f t="shared" si="112"/>
        <v>42125.364895833336</v>
      </c>
      <c r="T1205" s="11">
        <f t="shared" si="113"/>
        <v>42155.364895833336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f t="shared" si="109"/>
        <v>234.78947368421052</v>
      </c>
      <c r="Q1206" t="str">
        <f t="shared" si="110"/>
        <v>photography</v>
      </c>
      <c r="R1206" t="str">
        <f t="shared" si="111"/>
        <v>photobooks</v>
      </c>
      <c r="S1206" s="11">
        <f t="shared" si="112"/>
        <v>42297.498067129629</v>
      </c>
      <c r="T1206" s="11">
        <f t="shared" si="113"/>
        <v>42341.958333333328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11">
        <f t="shared" si="112"/>
        <v>42138.256377314814</v>
      </c>
      <c r="T1207" s="11">
        <f t="shared" si="113"/>
        <v>42168.256377314814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11">
        <f t="shared" si="112"/>
        <v>42772.526076388887</v>
      </c>
      <c r="T1208" s="11">
        <f t="shared" si="113"/>
        <v>42805.311805555553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11">
        <f t="shared" si="112"/>
        <v>42430.180243055554</v>
      </c>
      <c r="T1209" s="11">
        <f t="shared" si="113"/>
        <v>42460.166666666672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f t="shared" si="109"/>
        <v>207.06666666666666</v>
      </c>
      <c r="Q1210" t="str">
        <f t="shared" si="110"/>
        <v>photography</v>
      </c>
      <c r="R1210" t="str">
        <f t="shared" si="111"/>
        <v>photobooks</v>
      </c>
      <c r="S1210" s="11">
        <f t="shared" si="112"/>
        <v>42423.459074074075</v>
      </c>
      <c r="T1210" s="11">
        <f t="shared" si="113"/>
        <v>42453.417407407411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11">
        <f t="shared" si="112"/>
        <v>42761.596122685187</v>
      </c>
      <c r="T1211" s="11">
        <f t="shared" si="113"/>
        <v>42791.596122685187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f t="shared" si="109"/>
        <v>493.81553398058253</v>
      </c>
      <c r="Q1212" t="str">
        <f t="shared" si="110"/>
        <v>photography</v>
      </c>
      <c r="R1212" t="str">
        <f t="shared" si="111"/>
        <v>photobooks</v>
      </c>
      <c r="S1212" s="11">
        <f t="shared" si="112"/>
        <v>42132.691805555558</v>
      </c>
      <c r="T1212" s="11">
        <f t="shared" si="113"/>
        <v>42155.625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f t="shared" si="109"/>
        <v>168.5</v>
      </c>
      <c r="Q1213" t="str">
        <f t="shared" si="110"/>
        <v>photography</v>
      </c>
      <c r="R1213" t="str">
        <f t="shared" si="111"/>
        <v>photobooks</v>
      </c>
      <c r="S1213" s="11">
        <f t="shared" si="112"/>
        <v>42515.616446759261</v>
      </c>
      <c r="T1213" s="11">
        <f t="shared" si="113"/>
        <v>42530.616446759261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11">
        <f t="shared" si="112"/>
        <v>42318.700173611112</v>
      </c>
      <c r="T1214" s="11">
        <f t="shared" si="113"/>
        <v>42334.791666666672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11">
        <f t="shared" si="112"/>
        <v>42731.505787037036</v>
      </c>
      <c r="T1215" s="11">
        <f t="shared" si="113"/>
        <v>42766.505787037036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11">
        <f t="shared" si="112"/>
        <v>42104.590335648143</v>
      </c>
      <c r="T1216" s="11">
        <f t="shared" si="113"/>
        <v>42164.590335648143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f t="shared" si="109"/>
        <v>71.592003642987251</v>
      </c>
      <c r="Q1217" t="str">
        <f t="shared" si="110"/>
        <v>photography</v>
      </c>
      <c r="R1217" t="str">
        <f t="shared" si="111"/>
        <v>photobooks</v>
      </c>
      <c r="S1217" s="11">
        <f t="shared" si="112"/>
        <v>41759.673101851848</v>
      </c>
      <c r="T1217" s="11">
        <f t="shared" si="113"/>
        <v>41789.673101851848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f t="shared" si="109"/>
        <v>91.882882882882882</v>
      </c>
      <c r="Q1218" t="str">
        <f t="shared" si="110"/>
        <v>photography</v>
      </c>
      <c r="R1218" t="str">
        <f t="shared" si="111"/>
        <v>photobooks</v>
      </c>
      <c r="S1218" s="11">
        <f t="shared" si="112"/>
        <v>42247.366400462968</v>
      </c>
      <c r="T1218" s="11">
        <f t="shared" si="113"/>
        <v>42279.710416666669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f t="shared" ref="P1219:P1282" si="115">E1219/L1219</f>
        <v>148.57377049180329</v>
      </c>
      <c r="Q1219" t="str">
        <f t="shared" ref="Q1219:Q1282" si="116">LEFT(N1219, SEARCH("/",N1219)-1)</f>
        <v>photography</v>
      </c>
      <c r="R1219" t="str">
        <f t="shared" ref="R1219:R1282" si="117">RIGHT(N1219,LEN(N1219)-SEARCH("/", N1219))</f>
        <v>photobooks</v>
      </c>
      <c r="S1219" s="11">
        <f t="shared" ref="S1219:S1282" si="118">(J1219/86400)+25569+(-6/24)</f>
        <v>42535.559490740736</v>
      </c>
      <c r="T1219" s="11">
        <f t="shared" ref="T1219:T1282" si="119">(I1219/86400)+25569+(-6/24)</f>
        <v>42565.559490740736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11">
        <f t="shared" si="118"/>
        <v>42278.412037037036</v>
      </c>
      <c r="T1220" s="11">
        <f t="shared" si="119"/>
        <v>42308.875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f t="shared" si="115"/>
        <v>102.86166007905139</v>
      </c>
      <c r="Q1221" t="str">
        <f t="shared" si="116"/>
        <v>photography</v>
      </c>
      <c r="R1221" t="str">
        <f t="shared" si="117"/>
        <v>photobooks</v>
      </c>
      <c r="S1221" s="11">
        <f t="shared" si="118"/>
        <v>42633.211956018524</v>
      </c>
      <c r="T1221" s="11">
        <f t="shared" si="119"/>
        <v>42663.211956018524</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f t="shared" si="115"/>
        <v>111.17857142857143</v>
      </c>
      <c r="Q1222" t="str">
        <f t="shared" si="116"/>
        <v>photography</v>
      </c>
      <c r="R1222" t="str">
        <f t="shared" si="117"/>
        <v>photobooks</v>
      </c>
      <c r="S1222" s="11">
        <f t="shared" si="118"/>
        <v>42211.378611111111</v>
      </c>
      <c r="T1222" s="11">
        <f t="shared" si="119"/>
        <v>42241.378611111111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11">
        <f t="shared" si="118"/>
        <v>42680.22555555556</v>
      </c>
      <c r="T1223" s="11">
        <f t="shared" si="119"/>
        <v>42707.75</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11">
        <f t="shared" si="118"/>
        <v>42430.470451388886</v>
      </c>
      <c r="T1224" s="11">
        <f t="shared" si="119"/>
        <v>42460.916666666672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11">
        <f t="shared" si="118"/>
        <v>42653.927187499998</v>
      </c>
      <c r="T1225" s="11">
        <f t="shared" si="119"/>
        <v>42683.968854166669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f t="shared" si="115"/>
        <v>58.888888888888886</v>
      </c>
      <c r="Q1226" t="str">
        <f t="shared" si="116"/>
        <v>music</v>
      </c>
      <c r="R1226" t="str">
        <f t="shared" si="117"/>
        <v>world music</v>
      </c>
      <c r="S1226" s="11">
        <f t="shared" si="118"/>
        <v>41736.299791666665</v>
      </c>
      <c r="T1226" s="11">
        <f t="shared" si="119"/>
        <v>41796.299791666665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f t="shared" si="115"/>
        <v>44</v>
      </c>
      <c r="Q1227" t="str">
        <f t="shared" si="116"/>
        <v>music</v>
      </c>
      <c r="R1227" t="str">
        <f t="shared" si="117"/>
        <v>world music</v>
      </c>
      <c r="S1227" s="11">
        <f t="shared" si="118"/>
        <v>41509.655995370369</v>
      </c>
      <c r="T1227" s="11">
        <f t="shared" si="119"/>
        <v>41569.655995370369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f t="shared" si="115"/>
        <v>48.424999999999997</v>
      </c>
      <c r="Q1228" t="str">
        <f t="shared" si="116"/>
        <v>music</v>
      </c>
      <c r="R1228" t="str">
        <f t="shared" si="117"/>
        <v>world music</v>
      </c>
      <c r="S1228" s="11">
        <f t="shared" si="118"/>
        <v>41715.624780092592</v>
      </c>
      <c r="T1228" s="11">
        <f t="shared" si="119"/>
        <v>41749.791666666664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11">
        <f t="shared" si="118"/>
        <v>41827.669166666667</v>
      </c>
      <c r="T1229" s="11">
        <f t="shared" si="119"/>
        <v>41858.041666666664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f t="shared" si="115"/>
        <v>61.041666666666664</v>
      </c>
      <c r="Q1230" t="str">
        <f t="shared" si="116"/>
        <v>music</v>
      </c>
      <c r="R1230" t="str">
        <f t="shared" si="117"/>
        <v>world music</v>
      </c>
      <c r="S1230" s="11">
        <f t="shared" si="118"/>
        <v>40754.479259259257</v>
      </c>
      <c r="T1230" s="11">
        <f t="shared" si="119"/>
        <v>40814.479259259257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f t="shared" si="115"/>
        <v>25</v>
      </c>
      <c r="Q1231" t="str">
        <f t="shared" si="116"/>
        <v>music</v>
      </c>
      <c r="R1231" t="str">
        <f t="shared" si="117"/>
        <v>world music</v>
      </c>
      <c r="S1231" s="11">
        <f t="shared" si="118"/>
        <v>40985.209803240738</v>
      </c>
      <c r="T1231" s="11">
        <f t="shared" si="119"/>
        <v>41015.416666666664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11">
        <f t="shared" si="118"/>
        <v>40568.722569444442</v>
      </c>
      <c r="T1232" s="11">
        <f t="shared" si="119"/>
        <v>40598.722569444442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11">
        <f t="shared" si="118"/>
        <v>42193.691759259258</v>
      </c>
      <c r="T1233" s="11">
        <f t="shared" si="119"/>
        <v>42243.791666666672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f t="shared" si="115"/>
        <v>40</v>
      </c>
      <c r="Q1234" t="str">
        <f t="shared" si="116"/>
        <v>music</v>
      </c>
      <c r="R1234" t="str">
        <f t="shared" si="117"/>
        <v>world music</v>
      </c>
      <c r="S1234" s="11">
        <f t="shared" si="118"/>
        <v>41506.598032407404</v>
      </c>
      <c r="T1234" s="11">
        <f t="shared" si="119"/>
        <v>41553.598032407404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f t="shared" si="115"/>
        <v>19.333333333333332</v>
      </c>
      <c r="Q1235" t="str">
        <f t="shared" si="116"/>
        <v>music</v>
      </c>
      <c r="R1235" t="str">
        <f t="shared" si="117"/>
        <v>world music</v>
      </c>
      <c r="S1235" s="11">
        <f t="shared" si="118"/>
        <v>40939.698773148149</v>
      </c>
      <c r="T1235" s="11">
        <f t="shared" si="119"/>
        <v>40960.698773148149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11">
        <f t="shared" si="118"/>
        <v>42007.538680555561</v>
      </c>
      <c r="T1236" s="11">
        <f t="shared" si="119"/>
        <v>42037.538680555561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f t="shared" si="115"/>
        <v>35</v>
      </c>
      <c r="Q1237" t="str">
        <f t="shared" si="116"/>
        <v>music</v>
      </c>
      <c r="R1237" t="str">
        <f t="shared" si="117"/>
        <v>world music</v>
      </c>
      <c r="S1237" s="11">
        <f t="shared" si="118"/>
        <v>41582.885405092595</v>
      </c>
      <c r="T1237" s="11">
        <f t="shared" si="119"/>
        <v>41622.885405092595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11">
        <f t="shared" si="118"/>
        <v>41110.430138888885</v>
      </c>
      <c r="T1238" s="11">
        <f t="shared" si="119"/>
        <v>41118.416666666664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11">
        <f t="shared" si="118"/>
        <v>41125.033159722225</v>
      </c>
      <c r="T1239" s="11">
        <f t="shared" si="119"/>
        <v>41145.033159722225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f t="shared" si="115"/>
        <v>59.333333333333336</v>
      </c>
      <c r="Q1240" t="str">
        <f t="shared" si="116"/>
        <v>music</v>
      </c>
      <c r="R1240" t="str">
        <f t="shared" si="117"/>
        <v>world music</v>
      </c>
      <c r="S1240" s="11">
        <f t="shared" si="118"/>
        <v>40731.36037037037</v>
      </c>
      <c r="T1240" s="11">
        <f t="shared" si="119"/>
        <v>40761.36037037037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11">
        <f t="shared" si="118"/>
        <v>40883.712581018517</v>
      </c>
      <c r="T1241" s="11">
        <f t="shared" si="119"/>
        <v>40913.712581018517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f t="shared" si="115"/>
        <v>30.125</v>
      </c>
      <c r="Q1242" t="str">
        <f t="shared" si="116"/>
        <v>music</v>
      </c>
      <c r="R1242" t="str">
        <f t="shared" si="117"/>
        <v>world music</v>
      </c>
      <c r="S1242" s="11">
        <f t="shared" si="118"/>
        <v>41408.790011574078</v>
      </c>
      <c r="T1242" s="11">
        <f t="shared" si="119"/>
        <v>41467.660416666666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f t="shared" si="115"/>
        <v>74.617647058823536</v>
      </c>
      <c r="Q1243" t="str">
        <f t="shared" si="116"/>
        <v>music</v>
      </c>
      <c r="R1243" t="str">
        <f t="shared" si="117"/>
        <v>world music</v>
      </c>
      <c r="S1243" s="11">
        <f t="shared" si="118"/>
        <v>41923.587731481479</v>
      </c>
      <c r="T1243" s="11">
        <f t="shared" si="119"/>
        <v>41945.999305555553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f t="shared" si="115"/>
        <v>5</v>
      </c>
      <c r="Q1244" t="str">
        <f t="shared" si="116"/>
        <v>music</v>
      </c>
      <c r="R1244" t="str">
        <f t="shared" si="117"/>
        <v>world music</v>
      </c>
      <c r="S1244" s="11">
        <f t="shared" si="118"/>
        <v>40781.915532407409</v>
      </c>
      <c r="T1244" s="11">
        <f t="shared" si="119"/>
        <v>40797.304166666669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f t="shared" si="115"/>
        <v>44.5</v>
      </c>
      <c r="Q1245" t="str">
        <f t="shared" si="116"/>
        <v>music</v>
      </c>
      <c r="R1245" t="str">
        <f t="shared" si="117"/>
        <v>world music</v>
      </c>
      <c r="S1245" s="11">
        <f t="shared" si="118"/>
        <v>40671.629293981481</v>
      </c>
      <c r="T1245" s="11">
        <f t="shared" si="119"/>
        <v>40732.625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11">
        <f t="shared" si="118"/>
        <v>41355.575497685189</v>
      </c>
      <c r="T1246" s="11">
        <f t="shared" si="119"/>
        <v>41386.625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11">
        <f t="shared" si="118"/>
        <v>41774.34993055556</v>
      </c>
      <c r="T1247" s="11">
        <f t="shared" si="119"/>
        <v>41804.34993055556</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11">
        <f t="shared" si="118"/>
        <v>40837.793391203704</v>
      </c>
      <c r="T1248" s="11">
        <f t="shared" si="119"/>
        <v>40882.835057870368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11">
        <f t="shared" si="118"/>
        <v>41370.042303240742</v>
      </c>
      <c r="T1249" s="11">
        <f t="shared" si="119"/>
        <v>41400.042303240742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f t="shared" si="115"/>
        <v>64.254237288135599</v>
      </c>
      <c r="Q1250" t="str">
        <f t="shared" si="116"/>
        <v>music</v>
      </c>
      <c r="R1250" t="str">
        <f t="shared" si="117"/>
        <v>rock</v>
      </c>
      <c r="S1250" s="11">
        <f t="shared" si="118"/>
        <v>41767.406863425924</v>
      </c>
      <c r="T1250" s="11">
        <f t="shared" si="119"/>
        <v>41803.040972222225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11">
        <f t="shared" si="118"/>
        <v>41067.490868055553</v>
      </c>
      <c r="T1251" s="11">
        <f t="shared" si="119"/>
        <v>41097.490868055553</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f t="shared" si="115"/>
        <v>118.2007874015748</v>
      </c>
      <c r="Q1252" t="str">
        <f t="shared" si="116"/>
        <v>music</v>
      </c>
      <c r="R1252" t="str">
        <f t="shared" si="117"/>
        <v>rock</v>
      </c>
      <c r="S1252" s="11">
        <f t="shared" si="118"/>
        <v>41843.39271990741</v>
      </c>
      <c r="T1252" s="11">
        <f t="shared" si="119"/>
        <v>41888.39271990741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11">
        <f t="shared" si="118"/>
        <v>40751.564432870371</v>
      </c>
      <c r="T1253" s="11">
        <f t="shared" si="119"/>
        <v>40811.564432870371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f t="shared" si="115"/>
        <v>34.170212765957444</v>
      </c>
      <c r="Q1254" t="str">
        <f t="shared" si="116"/>
        <v>music</v>
      </c>
      <c r="R1254" t="str">
        <f t="shared" si="117"/>
        <v>rock</v>
      </c>
      <c r="S1254" s="11">
        <f t="shared" si="118"/>
        <v>41543.738067129627</v>
      </c>
      <c r="T1254" s="11">
        <f t="shared" si="119"/>
        <v>41571.738067129627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f t="shared" si="115"/>
        <v>42.73322081575246</v>
      </c>
      <c r="Q1255" t="str">
        <f t="shared" si="116"/>
        <v>music</v>
      </c>
      <c r="R1255" t="str">
        <f t="shared" si="117"/>
        <v>rock</v>
      </c>
      <c r="S1255" s="11">
        <f t="shared" si="118"/>
        <v>41855.533645833333</v>
      </c>
      <c r="T1255" s="11">
        <f t="shared" si="119"/>
        <v>41885.533645833333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11">
        <f t="shared" si="118"/>
        <v>40487.371365740742</v>
      </c>
      <c r="T1256" s="11">
        <f t="shared" si="119"/>
        <v>40543.957638888889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11">
        <f t="shared" si="118"/>
        <v>41579.595509259263</v>
      </c>
      <c r="T1257" s="11">
        <f t="shared" si="119"/>
        <v>41609.637175925927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11">
        <f t="shared" si="118"/>
        <v>40921.669340277775</v>
      </c>
      <c r="T1258" s="11">
        <f t="shared" si="119"/>
        <v>40951.669340277775</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f t="shared" si="115"/>
        <v>92.102272727272734</v>
      </c>
      <c r="Q1259" t="str">
        <f t="shared" si="116"/>
        <v>music</v>
      </c>
      <c r="R1259" t="str">
        <f t="shared" si="117"/>
        <v>rock</v>
      </c>
      <c r="S1259" s="11">
        <f t="shared" si="118"/>
        <v>40586.835532407407</v>
      </c>
      <c r="T1259" s="11">
        <f t="shared" si="119"/>
        <v>40635.793865740743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f t="shared" si="115"/>
        <v>38.175462686567165</v>
      </c>
      <c r="Q1260" t="str">
        <f t="shared" si="116"/>
        <v>music</v>
      </c>
      <c r="R1260" t="str">
        <f t="shared" si="117"/>
        <v>rock</v>
      </c>
      <c r="S1260" s="11">
        <f t="shared" si="118"/>
        <v>41487.361250000002</v>
      </c>
      <c r="T1260" s="11">
        <f t="shared" si="119"/>
        <v>41517.361250000002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11">
        <f t="shared" si="118"/>
        <v>41766.720648148148</v>
      </c>
      <c r="T1261" s="11">
        <f t="shared" si="119"/>
        <v>41798.915972222225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11">
        <f t="shared" si="118"/>
        <v>41666.592824074076</v>
      </c>
      <c r="T1262" s="11">
        <f t="shared" si="119"/>
        <v>41696.592824074076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11">
        <f t="shared" si="118"/>
        <v>41638.092905092592</v>
      </c>
      <c r="T1263" s="11">
        <f t="shared" si="119"/>
        <v>41668.092905092592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11">
        <f t="shared" si="118"/>
        <v>41656.512638888889</v>
      </c>
      <c r="T1264" s="11">
        <f t="shared" si="119"/>
        <v>41686.512638888889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11">
        <f t="shared" si="118"/>
        <v>41691.834143518521</v>
      </c>
      <c r="T1265" s="11">
        <f t="shared" si="119"/>
        <v>41726.791666666664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f t="shared" si="115"/>
        <v>31.823529411764707</v>
      </c>
      <c r="Q1266" t="str">
        <f t="shared" si="116"/>
        <v>music</v>
      </c>
      <c r="R1266" t="str">
        <f t="shared" si="117"/>
        <v>rock</v>
      </c>
      <c r="S1266" s="11">
        <f t="shared" si="118"/>
        <v>41547.412997685184</v>
      </c>
      <c r="T1266" s="11">
        <f t="shared" si="119"/>
        <v>41576.412997685184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11">
        <f t="shared" si="118"/>
        <v>40465.405266203699</v>
      </c>
      <c r="T1267" s="11">
        <f t="shared" si="119"/>
        <v>40512.405266203699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11">
        <f t="shared" si="118"/>
        <v>41620.62667824074</v>
      </c>
      <c r="T1268" s="11">
        <f t="shared" si="119"/>
        <v>41650.62667824074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11">
        <f t="shared" si="118"/>
        <v>41449.335162037038</v>
      </c>
      <c r="T1269" s="11">
        <f t="shared" si="119"/>
        <v>41479.335162037038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11">
        <f t="shared" si="118"/>
        <v>41507.595451388886</v>
      </c>
      <c r="T1270" s="11">
        <f t="shared" si="119"/>
        <v>41537.595451388886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11">
        <f t="shared" si="118"/>
        <v>42445.573055555556</v>
      </c>
      <c r="T1271" s="11">
        <f t="shared" si="119"/>
        <v>42475.75</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11">
        <f t="shared" si="118"/>
        <v>40933.60696759259</v>
      </c>
      <c r="T1272" s="11">
        <f t="shared" si="119"/>
        <v>40993.565300925926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11">
        <f t="shared" si="118"/>
        <v>41561.433553240742</v>
      </c>
      <c r="T1273" s="11">
        <f t="shared" si="119"/>
        <v>41591.475219907406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11">
        <f t="shared" si="118"/>
        <v>40274.495127314818</v>
      </c>
      <c r="T1274" s="11">
        <f t="shared" si="119"/>
        <v>40343.916666666664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11">
        <f t="shared" si="118"/>
        <v>41852.480219907404</v>
      </c>
      <c r="T1275" s="11">
        <f t="shared" si="119"/>
        <v>41882.480219907404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f t="shared" si="115"/>
        <v>82.963254817987149</v>
      </c>
      <c r="Q1276" t="str">
        <f t="shared" si="116"/>
        <v>music</v>
      </c>
      <c r="R1276" t="str">
        <f t="shared" si="117"/>
        <v>rock</v>
      </c>
      <c r="S1276" s="11">
        <f t="shared" si="118"/>
        <v>41116.440104166664</v>
      </c>
      <c r="T1276" s="11">
        <f t="shared" si="119"/>
        <v>41151.440104166664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f t="shared" si="115"/>
        <v>62.522107969151669</v>
      </c>
      <c r="Q1277" t="str">
        <f t="shared" si="116"/>
        <v>music</v>
      </c>
      <c r="R1277" t="str">
        <f t="shared" si="117"/>
        <v>rock</v>
      </c>
      <c r="S1277" s="11">
        <f t="shared" si="118"/>
        <v>41458.617905092593</v>
      </c>
      <c r="T1277" s="11">
        <f t="shared" si="119"/>
        <v>41493.617905092593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11">
        <f t="shared" si="118"/>
        <v>40007.454247685186</v>
      </c>
      <c r="T1278" s="11">
        <f t="shared" si="119"/>
        <v>40056.916666666664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11">
        <f t="shared" si="118"/>
        <v>41121.311886574076</v>
      </c>
      <c r="T1279" s="11">
        <f t="shared" si="119"/>
        <v>41156.311886574076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f t="shared" si="115"/>
        <v>53.005263157894738</v>
      </c>
      <c r="Q1280" t="str">
        <f t="shared" si="116"/>
        <v>music</v>
      </c>
      <c r="R1280" t="str">
        <f t="shared" si="117"/>
        <v>rock</v>
      </c>
      <c r="S1280" s="11">
        <f t="shared" si="118"/>
        <v>41786.305162037039</v>
      </c>
      <c r="T1280" s="11">
        <f t="shared" si="119"/>
        <v>41814.833333333336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11">
        <f t="shared" si="118"/>
        <v>41681.849189814813</v>
      </c>
      <c r="T1281" s="11">
        <f t="shared" si="119"/>
        <v>41721.807523148149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f t="shared" si="115"/>
        <v>127.97523076923076</v>
      </c>
      <c r="Q1282" t="str">
        <f t="shared" si="116"/>
        <v>music</v>
      </c>
      <c r="R1282" t="str">
        <f t="shared" si="117"/>
        <v>rock</v>
      </c>
      <c r="S1282" s="11">
        <f t="shared" si="118"/>
        <v>40513.507569444446</v>
      </c>
      <c r="T1282" s="11">
        <f t="shared" si="119"/>
        <v>40603.507569444446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f t="shared" ref="P1283:P1346" si="121">E1283/L1283</f>
        <v>104.72972972972973</v>
      </c>
      <c r="Q1283" t="str">
        <f t="shared" ref="Q1283:Q1346" si="122">LEFT(N1283, SEARCH("/",N1283)-1)</f>
        <v>music</v>
      </c>
      <c r="R1283" t="str">
        <f t="shared" ref="R1283:R1346" si="123">RIGHT(N1283,LEN(N1283)-SEARCH("/", N1283))</f>
        <v>rock</v>
      </c>
      <c r="S1283" s="11">
        <f t="shared" ref="S1283:S1346" si="124">(J1283/86400)+25569+(-6/24)</f>
        <v>41463.493472222224</v>
      </c>
      <c r="T1283" s="11">
        <f t="shared" ref="T1283:T1346" si="125">(I1283/86400)+25569+(-6/24)</f>
        <v>41483.493472222224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11">
        <f t="shared" si="124"/>
        <v>41586.225173611107</v>
      </c>
      <c r="T1284" s="11">
        <f t="shared" si="125"/>
        <v>41616.957638888889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11">
        <f t="shared" si="124"/>
        <v>41320.467465277776</v>
      </c>
      <c r="T1285" s="11">
        <f t="shared" si="125"/>
        <v>41343.916666666664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11">
        <f t="shared" si="124"/>
        <v>42711.98474537037</v>
      </c>
      <c r="T1286" s="11">
        <f t="shared" si="125"/>
        <v>42735.457638888889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f t="shared" si="121"/>
        <v>32.269841269841272</v>
      </c>
      <c r="Q1287" t="str">
        <f t="shared" si="122"/>
        <v>theater</v>
      </c>
      <c r="R1287" t="str">
        <f t="shared" si="123"/>
        <v>plays</v>
      </c>
      <c r="S1287" s="11">
        <f t="shared" si="124"/>
        <v>42160.333043981482</v>
      </c>
      <c r="T1287" s="11">
        <f t="shared" si="125"/>
        <v>42175.333043981482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11">
        <f t="shared" si="124"/>
        <v>42039.134571759263</v>
      </c>
      <c r="T1288" s="11">
        <f t="shared" si="125"/>
        <v>42052.333333333328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11">
        <f t="shared" si="124"/>
        <v>42107.371018518519</v>
      </c>
      <c r="T1289" s="11">
        <f t="shared" si="125"/>
        <v>42167.371018518519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11">
        <f t="shared" si="124"/>
        <v>42560.904664351852</v>
      </c>
      <c r="T1290" s="11">
        <f t="shared" si="125"/>
        <v>42591.916666666672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11">
        <f t="shared" si="124"/>
        <v>42708.884780092594</v>
      </c>
      <c r="T1291" s="11">
        <f t="shared" si="125"/>
        <v>42738.884780092594</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f t="shared" si="121"/>
        <v>44.186046511627907</v>
      </c>
      <c r="Q1292" t="str">
        <f t="shared" si="122"/>
        <v>theater</v>
      </c>
      <c r="R1292" t="str">
        <f t="shared" si="123"/>
        <v>plays</v>
      </c>
      <c r="S1292" s="11">
        <f t="shared" si="124"/>
        <v>42086.364942129629</v>
      </c>
      <c r="T1292" s="11">
        <f t="shared" si="125"/>
        <v>42117.040972222225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f t="shared" si="121"/>
        <v>104.07142857142857</v>
      </c>
      <c r="Q1293" t="str">
        <f t="shared" si="122"/>
        <v>theater</v>
      </c>
      <c r="R1293" t="str">
        <f t="shared" si="123"/>
        <v>plays</v>
      </c>
      <c r="S1293" s="11">
        <f t="shared" si="124"/>
        <v>42064.402673611112</v>
      </c>
      <c r="T1293" s="11">
        <f t="shared" si="125"/>
        <v>42101.041666666672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11">
        <f t="shared" si="124"/>
        <v>42256.514212962968</v>
      </c>
      <c r="T1294" s="11">
        <f t="shared" si="125"/>
        <v>42283.707638888889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11">
        <f t="shared" si="124"/>
        <v>42292.451053240744</v>
      </c>
      <c r="T1295" s="11">
        <f t="shared" si="125"/>
        <v>42322.492719907408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11">
        <f t="shared" si="124"/>
        <v>42278.203668981485</v>
      </c>
      <c r="T1296" s="11">
        <f t="shared" si="125"/>
        <v>42296.208333333328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11">
        <f t="shared" si="124"/>
        <v>42184.322881944448</v>
      </c>
      <c r="T1297" s="11">
        <f t="shared" si="125"/>
        <v>42214.458333333328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11">
        <f t="shared" si="124"/>
        <v>42422.800613425927</v>
      </c>
      <c r="T1298" s="11">
        <f t="shared" si="125"/>
        <v>42442.758946759262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11">
        <f t="shared" si="124"/>
        <v>42461.497199074074</v>
      </c>
      <c r="T1299" s="11">
        <f t="shared" si="125"/>
        <v>42491.497199074074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11">
        <f t="shared" si="124"/>
        <v>42458.430925925924</v>
      </c>
      <c r="T1300" s="11">
        <f t="shared" si="125"/>
        <v>42488.430925925924</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11">
        <f t="shared" si="124"/>
        <v>42169.564340277779</v>
      </c>
      <c r="T1301" s="11">
        <f t="shared" si="125"/>
        <v>42199.564340277779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11">
        <f t="shared" si="124"/>
        <v>42483.425208333334</v>
      </c>
      <c r="T1302" s="11">
        <f t="shared" si="125"/>
        <v>42522.539583333331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11">
        <f t="shared" si="124"/>
        <v>42195.499745370369</v>
      </c>
      <c r="T1303" s="11">
        <f t="shared" si="125"/>
        <v>42205.875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t="str">
        <f t="shared" si="122"/>
        <v>theater</v>
      </c>
      <c r="R1304" t="str">
        <f t="shared" si="123"/>
        <v>plays</v>
      </c>
      <c r="S1304" s="11">
        <f t="shared" si="124"/>
        <v>42674.807997685188</v>
      </c>
      <c r="T1304" s="11">
        <f t="shared" si="125"/>
        <v>42704.849664351852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11">
        <f t="shared" si="124"/>
        <v>42566.191203703704</v>
      </c>
      <c r="T1305" s="11">
        <f t="shared" si="125"/>
        <v>42582.208333333328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f t="shared" si="121"/>
        <v>152.41346153846155</v>
      </c>
      <c r="Q1306" t="str">
        <f t="shared" si="122"/>
        <v>technology</v>
      </c>
      <c r="R1306" t="str">
        <f t="shared" si="123"/>
        <v>wearables</v>
      </c>
      <c r="S1306" s="11">
        <f t="shared" si="124"/>
        <v>42746.944502314815</v>
      </c>
      <c r="T1306" s="11">
        <f t="shared" si="125"/>
        <v>42806.902835648143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f t="shared" si="121"/>
        <v>90.616279069767444</v>
      </c>
      <c r="Q1307" t="str">
        <f t="shared" si="122"/>
        <v>technology</v>
      </c>
      <c r="R1307" t="str">
        <f t="shared" si="123"/>
        <v>wearables</v>
      </c>
      <c r="S1307" s="11">
        <f t="shared" si="124"/>
        <v>42543.415601851855</v>
      </c>
      <c r="T1307" s="11">
        <f t="shared" si="125"/>
        <v>42572.479166666672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f t="shared" si="121"/>
        <v>201.60393258426967</v>
      </c>
      <c r="Q1308" t="str">
        <f t="shared" si="122"/>
        <v>technology</v>
      </c>
      <c r="R1308" t="str">
        <f t="shared" si="123"/>
        <v>wearables</v>
      </c>
      <c r="S1308" s="11">
        <f t="shared" si="124"/>
        <v>41947.207569444443</v>
      </c>
      <c r="T1308" s="11">
        <f t="shared" si="125"/>
        <v>41977.207569444443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f t="shared" si="121"/>
        <v>127.93333333333334</v>
      </c>
      <c r="Q1309" t="str">
        <f t="shared" si="122"/>
        <v>technology</v>
      </c>
      <c r="R1309" t="str">
        <f t="shared" si="123"/>
        <v>wearables</v>
      </c>
      <c r="S1309" s="11">
        <f t="shared" si="124"/>
        <v>42387.253229166672</v>
      </c>
      <c r="T1309" s="11">
        <f t="shared" si="125"/>
        <v>42417.253229166672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f t="shared" si="121"/>
        <v>29.894736842105264</v>
      </c>
      <c r="Q1310" t="str">
        <f t="shared" si="122"/>
        <v>technology</v>
      </c>
      <c r="R1310" t="str">
        <f t="shared" si="123"/>
        <v>wearables</v>
      </c>
      <c r="S1310" s="11">
        <f t="shared" si="124"/>
        <v>42611.363564814819</v>
      </c>
      <c r="T1310" s="11">
        <f t="shared" si="125"/>
        <v>42651.363564814819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11">
        <f t="shared" si="124"/>
        <v>42257.632731481484</v>
      </c>
      <c r="T1311" s="11">
        <f t="shared" si="125"/>
        <v>42292.632731481484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f t="shared" si="121"/>
        <v>129.16666666666666</v>
      </c>
      <c r="Q1312" t="str">
        <f t="shared" si="122"/>
        <v>technology</v>
      </c>
      <c r="R1312" t="str">
        <f t="shared" si="123"/>
        <v>wearables</v>
      </c>
      <c r="S1312" s="11">
        <f t="shared" si="124"/>
        <v>42556.417245370365</v>
      </c>
      <c r="T1312" s="11">
        <f t="shared" si="125"/>
        <v>42601.417245370365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f t="shared" si="121"/>
        <v>800.7</v>
      </c>
      <c r="Q1313" t="str">
        <f t="shared" si="122"/>
        <v>technology</v>
      </c>
      <c r="R1313" t="str">
        <f t="shared" si="123"/>
        <v>wearables</v>
      </c>
      <c r="S1313" s="11">
        <f t="shared" si="124"/>
        <v>42669.552303240736</v>
      </c>
      <c r="T1313" s="11">
        <f t="shared" si="125"/>
        <v>42704.593969907408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f t="shared" si="121"/>
        <v>28</v>
      </c>
      <c r="Q1314" t="str">
        <f t="shared" si="122"/>
        <v>technology</v>
      </c>
      <c r="R1314" t="str">
        <f t="shared" si="123"/>
        <v>wearables</v>
      </c>
      <c r="S1314" s="11">
        <f t="shared" si="124"/>
        <v>42082.452800925923</v>
      </c>
      <c r="T1314" s="11">
        <f t="shared" si="125"/>
        <v>42112.452800925923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f t="shared" si="121"/>
        <v>102.01639344262296</v>
      </c>
      <c r="Q1315" t="str">
        <f t="shared" si="122"/>
        <v>technology</v>
      </c>
      <c r="R1315" t="str">
        <f t="shared" si="123"/>
        <v>wearables</v>
      </c>
      <c r="S1315" s="11">
        <f t="shared" si="124"/>
        <v>42402.459652777776</v>
      </c>
      <c r="T1315" s="11">
        <f t="shared" si="125"/>
        <v>42432.459652777776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f t="shared" si="121"/>
        <v>184.36363636363637</v>
      </c>
      <c r="Q1316" t="str">
        <f t="shared" si="122"/>
        <v>technology</v>
      </c>
      <c r="R1316" t="str">
        <f t="shared" si="123"/>
        <v>wearables</v>
      </c>
      <c r="S1316" s="11">
        <f t="shared" si="124"/>
        <v>42604.419675925921</v>
      </c>
      <c r="T1316" s="11">
        <f t="shared" si="125"/>
        <v>42664.419675925921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f t="shared" si="121"/>
        <v>162.91935483870967</v>
      </c>
      <c r="Q1317" t="str">
        <f t="shared" si="122"/>
        <v>technology</v>
      </c>
      <c r="R1317" t="str">
        <f t="shared" si="123"/>
        <v>wearables</v>
      </c>
      <c r="S1317" s="11">
        <f t="shared" si="124"/>
        <v>42278.248240740737</v>
      </c>
      <c r="T1317" s="11">
        <f t="shared" si="125"/>
        <v>42313.791666666672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f t="shared" si="121"/>
        <v>1</v>
      </c>
      <c r="Q1318" t="str">
        <f t="shared" si="122"/>
        <v>technology</v>
      </c>
      <c r="R1318" t="str">
        <f t="shared" si="123"/>
        <v>wearables</v>
      </c>
      <c r="S1318" s="11">
        <f t="shared" si="124"/>
        <v>42393.711909722224</v>
      </c>
      <c r="T1318" s="11">
        <f t="shared" si="125"/>
        <v>42428.711909722224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f t="shared" si="121"/>
        <v>603.52631578947364</v>
      </c>
      <c r="Q1319" t="str">
        <f t="shared" si="122"/>
        <v>technology</v>
      </c>
      <c r="R1319" t="str">
        <f t="shared" si="123"/>
        <v>wearables</v>
      </c>
      <c r="S1319" s="11">
        <f t="shared" si="124"/>
        <v>42519.985486111109</v>
      </c>
      <c r="T1319" s="11">
        <f t="shared" si="125"/>
        <v>42572.333333333328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f t="shared" si="121"/>
        <v>45.407407407407405</v>
      </c>
      <c r="Q1320" t="str">
        <f t="shared" si="122"/>
        <v>technology</v>
      </c>
      <c r="R1320" t="str">
        <f t="shared" si="123"/>
        <v>wearables</v>
      </c>
      <c r="S1320" s="11">
        <f t="shared" si="124"/>
        <v>41984.793657407412</v>
      </c>
      <c r="T1320" s="11">
        <f t="shared" si="125"/>
        <v>42014.793657407412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f t="shared" si="121"/>
        <v>97.333333333333329</v>
      </c>
      <c r="Q1321" t="str">
        <f t="shared" si="122"/>
        <v>technology</v>
      </c>
      <c r="R1321" t="str">
        <f t="shared" si="123"/>
        <v>wearables</v>
      </c>
      <c r="S1321" s="11">
        <f t="shared" si="124"/>
        <v>41816.562094907407</v>
      </c>
      <c r="T1321" s="11">
        <f t="shared" si="125"/>
        <v>41831.416666666664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f t="shared" si="121"/>
        <v>167.66666666666666</v>
      </c>
      <c r="Q1322" t="str">
        <f t="shared" si="122"/>
        <v>technology</v>
      </c>
      <c r="R1322" t="str">
        <f t="shared" si="123"/>
        <v>wearables</v>
      </c>
      <c r="S1322" s="11">
        <f t="shared" si="124"/>
        <v>42705.440347222218</v>
      </c>
      <c r="T1322" s="11">
        <f t="shared" si="125"/>
        <v>42734.708333333328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f t="shared" si="121"/>
        <v>859.85714285714289</v>
      </c>
      <c r="Q1323" t="str">
        <f t="shared" si="122"/>
        <v>technology</v>
      </c>
      <c r="R1323" t="str">
        <f t="shared" si="123"/>
        <v>wearables</v>
      </c>
      <c r="S1323" s="11">
        <f t="shared" si="124"/>
        <v>42697.49927083333</v>
      </c>
      <c r="T1323" s="11">
        <f t="shared" si="125"/>
        <v>42727.49927083333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f t="shared" si="121"/>
        <v>26.5</v>
      </c>
      <c r="Q1324" t="str">
        <f t="shared" si="122"/>
        <v>technology</v>
      </c>
      <c r="R1324" t="str">
        <f t="shared" si="123"/>
        <v>wearables</v>
      </c>
      <c r="S1324" s="11">
        <f t="shared" si="124"/>
        <v>42115.406539351854</v>
      </c>
      <c r="T1324" s="11">
        <f t="shared" si="125"/>
        <v>42145.406539351854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f t="shared" si="121"/>
        <v>30.272727272727273</v>
      </c>
      <c r="Q1325" t="str">
        <f t="shared" si="122"/>
        <v>technology</v>
      </c>
      <c r="R1325" t="str">
        <f t="shared" si="123"/>
        <v>wearables</v>
      </c>
      <c r="S1325" s="11">
        <f t="shared" si="124"/>
        <v>42451.448449074072</v>
      </c>
      <c r="T1325" s="11">
        <f t="shared" si="125"/>
        <v>42486.038194444445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f t="shared" si="121"/>
        <v>54.666666666666664</v>
      </c>
      <c r="Q1326" t="str">
        <f t="shared" si="122"/>
        <v>technology</v>
      </c>
      <c r="R1326" t="str">
        <f t="shared" si="123"/>
        <v>wearables</v>
      </c>
      <c r="S1326" s="11">
        <f t="shared" si="124"/>
        <v>42626.383703703701</v>
      </c>
      <c r="T1326" s="11">
        <f t="shared" si="125"/>
        <v>42656.383703703701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f t="shared" si="121"/>
        <v>60.75</v>
      </c>
      <c r="Q1327" t="str">
        <f t="shared" si="122"/>
        <v>technology</v>
      </c>
      <c r="R1327" t="str">
        <f t="shared" si="123"/>
        <v>wearables</v>
      </c>
      <c r="S1327" s="11">
        <f t="shared" si="124"/>
        <v>42703.836053240739</v>
      </c>
      <c r="T1327" s="11">
        <f t="shared" si="125"/>
        <v>42733.836053240739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f t="shared" si="121"/>
        <v>102.72727272727273</v>
      </c>
      <c r="Q1328" t="str">
        <f t="shared" si="122"/>
        <v>technology</v>
      </c>
      <c r="R1328" t="str">
        <f t="shared" si="123"/>
        <v>wearables</v>
      </c>
      <c r="S1328" s="11">
        <f t="shared" si="124"/>
        <v>41974.541990740741</v>
      </c>
      <c r="T1328" s="11">
        <f t="shared" si="125"/>
        <v>42019.541990740741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f t="shared" si="121"/>
        <v>41.585365853658537</v>
      </c>
      <c r="Q1329" t="str">
        <f t="shared" si="122"/>
        <v>technology</v>
      </c>
      <c r="R1329" t="str">
        <f t="shared" si="123"/>
        <v>wearables</v>
      </c>
      <c r="S1329" s="11">
        <f t="shared" si="124"/>
        <v>42123.428645833337</v>
      </c>
      <c r="T1329" s="11">
        <f t="shared" si="125"/>
        <v>42153.428645833337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f t="shared" si="121"/>
        <v>116.53333333333333</v>
      </c>
      <c r="Q1330" t="str">
        <f t="shared" si="122"/>
        <v>technology</v>
      </c>
      <c r="R1330" t="str">
        <f t="shared" si="123"/>
        <v>wearables</v>
      </c>
      <c r="S1330" s="11">
        <f t="shared" si="124"/>
        <v>42612.392754629633</v>
      </c>
      <c r="T1330" s="11">
        <f t="shared" si="125"/>
        <v>42657.392754629633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f t="shared" si="121"/>
        <v>45.333333333333336</v>
      </c>
      <c r="Q1331" t="str">
        <f t="shared" si="122"/>
        <v>technology</v>
      </c>
      <c r="R1331" t="str">
        <f t="shared" si="123"/>
        <v>wearables</v>
      </c>
      <c r="S1331" s="11">
        <f t="shared" si="124"/>
        <v>41934.971585648149</v>
      </c>
      <c r="T1331" s="11">
        <f t="shared" si="125"/>
        <v>41975.013252314813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f t="shared" si="121"/>
        <v>157.46</v>
      </c>
      <c r="Q1332" t="str">
        <f t="shared" si="122"/>
        <v>technology</v>
      </c>
      <c r="R1332" t="str">
        <f t="shared" si="123"/>
        <v>wearables</v>
      </c>
      <c r="S1332" s="11">
        <f t="shared" si="124"/>
        <v>42522.026724537034</v>
      </c>
      <c r="T1332" s="11">
        <f t="shared" si="125"/>
        <v>42552.916666666672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f t="shared" si="121"/>
        <v>100.5</v>
      </c>
      <c r="Q1333" t="str">
        <f t="shared" si="122"/>
        <v>technology</v>
      </c>
      <c r="R1333" t="str">
        <f t="shared" si="123"/>
        <v>wearables</v>
      </c>
      <c r="S1333" s="11">
        <f t="shared" si="124"/>
        <v>42569.25409722222</v>
      </c>
      <c r="T1333" s="11">
        <f t="shared" si="125"/>
        <v>42599.25409722222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11">
        <f t="shared" si="124"/>
        <v>42731.810277777782</v>
      </c>
      <c r="T1334" s="11">
        <f t="shared" si="125"/>
        <v>42761.810277777782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11">
        <f t="shared" si="124"/>
        <v>41805.856770833336</v>
      </c>
      <c r="T1335" s="11">
        <f t="shared" si="125"/>
        <v>41835.856770833336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f t="shared" si="121"/>
        <v>51.822463768115945</v>
      </c>
      <c r="Q1336" t="str">
        <f t="shared" si="122"/>
        <v>technology</v>
      </c>
      <c r="R1336" t="str">
        <f t="shared" si="123"/>
        <v>wearables</v>
      </c>
      <c r="S1336" s="11">
        <f t="shared" si="124"/>
        <v>42410.524155092593</v>
      </c>
      <c r="T1336" s="11">
        <f t="shared" si="125"/>
        <v>42440.524155092593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f t="shared" si="121"/>
        <v>308.75</v>
      </c>
      <c r="Q1337" t="str">
        <f t="shared" si="122"/>
        <v>technology</v>
      </c>
      <c r="R1337" t="str">
        <f t="shared" si="123"/>
        <v>wearables</v>
      </c>
      <c r="S1337" s="11">
        <f t="shared" si="124"/>
        <v>42313.686365740738</v>
      </c>
      <c r="T1337" s="11">
        <f t="shared" si="125"/>
        <v>42343.686365740738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f t="shared" si="121"/>
        <v>379.22767857142856</v>
      </c>
      <c r="Q1338" t="str">
        <f t="shared" si="122"/>
        <v>technology</v>
      </c>
      <c r="R1338" t="str">
        <f t="shared" si="123"/>
        <v>wearables</v>
      </c>
      <c r="S1338" s="11">
        <f t="shared" si="124"/>
        <v>41955.613750000004</v>
      </c>
      <c r="T1338" s="11">
        <f t="shared" si="125"/>
        <v>41990.613750000004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f t="shared" si="121"/>
        <v>176.36428571428573</v>
      </c>
      <c r="Q1339" t="str">
        <f t="shared" si="122"/>
        <v>technology</v>
      </c>
      <c r="R1339" t="str">
        <f t="shared" si="123"/>
        <v>wearables</v>
      </c>
      <c r="S1339" s="11">
        <f t="shared" si="124"/>
        <v>42767.327303240745</v>
      </c>
      <c r="T1339" s="11">
        <f t="shared" si="125"/>
        <v>42797.327303240745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f t="shared" si="121"/>
        <v>66.066666666666663</v>
      </c>
      <c r="Q1340" t="str">
        <f t="shared" si="122"/>
        <v>technology</v>
      </c>
      <c r="R1340" t="str">
        <f t="shared" si="123"/>
        <v>wearables</v>
      </c>
      <c r="S1340" s="11">
        <f t="shared" si="124"/>
        <v>42188.553622685184</v>
      </c>
      <c r="T1340" s="11">
        <f t="shared" si="125"/>
        <v>42218.553622685184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f t="shared" si="121"/>
        <v>89.648648648648646</v>
      </c>
      <c r="Q1341" t="str">
        <f t="shared" si="122"/>
        <v>technology</v>
      </c>
      <c r="R1341" t="str">
        <f t="shared" si="123"/>
        <v>wearables</v>
      </c>
      <c r="S1341" s="11">
        <f t="shared" si="124"/>
        <v>41936.397164351853</v>
      </c>
      <c r="T1341" s="11">
        <f t="shared" si="125"/>
        <v>41981.438831018517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11">
        <f t="shared" si="124"/>
        <v>41836.345520833333</v>
      </c>
      <c r="T1342" s="11">
        <f t="shared" si="125"/>
        <v>41866.345520833333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f t="shared" si="121"/>
        <v>382.39130434782606</v>
      </c>
      <c r="Q1343" t="str">
        <f t="shared" si="122"/>
        <v>technology</v>
      </c>
      <c r="R1343" t="str">
        <f t="shared" si="123"/>
        <v>wearables</v>
      </c>
      <c r="S1343" s="11">
        <f t="shared" si="124"/>
        <v>42612.374039351853</v>
      </c>
      <c r="T1343" s="11">
        <f t="shared" si="125"/>
        <v>42644.374039351853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f t="shared" si="121"/>
        <v>100</v>
      </c>
      <c r="Q1344" t="str">
        <f t="shared" si="122"/>
        <v>technology</v>
      </c>
      <c r="R1344" t="str">
        <f t="shared" si="123"/>
        <v>wearables</v>
      </c>
      <c r="S1344" s="11">
        <f t="shared" si="124"/>
        <v>42172.566423611112</v>
      </c>
      <c r="T1344" s="11">
        <f t="shared" si="125"/>
        <v>42202.566423611112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11">
        <f t="shared" si="124"/>
        <v>42542.276423611111</v>
      </c>
      <c r="T1345" s="11">
        <f t="shared" si="125"/>
        <v>42600.915972222225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f t="shared" si="121"/>
        <v>40.762589928057551</v>
      </c>
      <c r="Q1346" t="str">
        <f t="shared" si="122"/>
        <v>publishing</v>
      </c>
      <c r="R1346" t="str">
        <f t="shared" si="123"/>
        <v>nonfiction</v>
      </c>
      <c r="S1346" s="11">
        <f t="shared" si="124"/>
        <v>42522.539803240739</v>
      </c>
      <c r="T1346" s="11">
        <f t="shared" si="125"/>
        <v>42551.539803240739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f t="shared" ref="P1347:P1410" si="127">E1347/L1347</f>
        <v>53.571428571428569</v>
      </c>
      <c r="Q1347" t="str">
        <f t="shared" ref="Q1347:Q1410" si="128">LEFT(N1347, SEARCH("/",N1347)-1)</f>
        <v>publishing</v>
      </c>
      <c r="R1347" t="str">
        <f t="shared" ref="R1347:R1410" si="129">RIGHT(N1347,LEN(N1347)-SEARCH("/", N1347))</f>
        <v>nonfiction</v>
      </c>
      <c r="S1347" s="11">
        <f t="shared" ref="S1347:S1410" si="130">(J1347/86400)+25569+(-6/24)</f>
        <v>41799.564340277779</v>
      </c>
      <c r="T1347" s="11">
        <f t="shared" ref="T1347:T1410" si="131">(I1347/86400)+25569+(-6/24)</f>
        <v>41834.564340277779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f t="shared" si="127"/>
        <v>48.449664429530202</v>
      </c>
      <c r="Q1348" t="str">
        <f t="shared" si="128"/>
        <v>publishing</v>
      </c>
      <c r="R1348" t="str">
        <f t="shared" si="129"/>
        <v>nonfiction</v>
      </c>
      <c r="S1348" s="11">
        <f t="shared" si="130"/>
        <v>41421.825821759259</v>
      </c>
      <c r="T1348" s="11">
        <f t="shared" si="131"/>
        <v>41451.825821759259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11">
        <f t="shared" si="130"/>
        <v>42040.388020833328</v>
      </c>
      <c r="T1349" s="11">
        <f t="shared" si="131"/>
        <v>42070.388020833328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11">
        <f t="shared" si="130"/>
        <v>41963.256168981483</v>
      </c>
      <c r="T1350" s="11">
        <f t="shared" si="131"/>
        <v>41991.256168981483</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f t="shared" si="127"/>
        <v>59.360465116279073</v>
      </c>
      <c r="Q1351" t="str">
        <f t="shared" si="128"/>
        <v>publishing</v>
      </c>
      <c r="R1351" t="str">
        <f t="shared" si="129"/>
        <v>nonfiction</v>
      </c>
      <c r="S1351" s="11">
        <f t="shared" si="130"/>
        <v>42317.08258101852</v>
      </c>
      <c r="T1351" s="11">
        <f t="shared" si="131"/>
        <v>42354.040972222225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11">
        <f t="shared" si="130"/>
        <v>42333.763124999998</v>
      </c>
      <c r="T1352" s="11">
        <f t="shared" si="131"/>
        <v>42363.763124999998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f t="shared" si="127"/>
        <v>168.77500000000001</v>
      </c>
      <c r="Q1353" t="str">
        <f t="shared" si="128"/>
        <v>publishing</v>
      </c>
      <c r="R1353" t="str">
        <f t="shared" si="129"/>
        <v>nonfiction</v>
      </c>
      <c r="S1353" s="11">
        <f t="shared" si="130"/>
        <v>42382.49009259259</v>
      </c>
      <c r="T1353" s="11">
        <f t="shared" si="131"/>
        <v>42412.49009259259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11">
        <f t="shared" si="130"/>
        <v>42200.328310185185</v>
      </c>
      <c r="T1354" s="11">
        <f t="shared" si="131"/>
        <v>42251.915972222225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f t="shared" si="127"/>
        <v>31.80952380952381</v>
      </c>
      <c r="Q1355" t="str">
        <f t="shared" si="128"/>
        <v>publishing</v>
      </c>
      <c r="R1355" t="str">
        <f t="shared" si="129"/>
        <v>nonfiction</v>
      </c>
      <c r="S1355" s="11">
        <f t="shared" si="130"/>
        <v>41308.86791666667</v>
      </c>
      <c r="T1355" s="11">
        <f t="shared" si="131"/>
        <v>41343.75</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11">
        <f t="shared" si="130"/>
        <v>42502.557627314818</v>
      </c>
      <c r="T1356" s="11">
        <f t="shared" si="131"/>
        <v>42532.557627314818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11">
        <f t="shared" si="130"/>
        <v>41213.004687499997</v>
      </c>
      <c r="T1357" s="11">
        <f t="shared" si="131"/>
        <v>41243.166666666664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11">
        <f t="shared" si="130"/>
        <v>41429.788888888885</v>
      </c>
      <c r="T1358" s="11">
        <f t="shared" si="131"/>
        <v>41459.788888888885</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f t="shared" si="127"/>
        <v>38.553846153846152</v>
      </c>
      <c r="Q1359" t="str">
        <f t="shared" si="128"/>
        <v>publishing</v>
      </c>
      <c r="R1359" t="str">
        <f t="shared" si="129"/>
        <v>nonfiction</v>
      </c>
      <c r="S1359" s="11">
        <f t="shared" si="130"/>
        <v>41304.712233796294</v>
      </c>
      <c r="T1359" s="11">
        <f t="shared" si="131"/>
        <v>41333.999305555553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11">
        <f t="shared" si="130"/>
        <v>40689.320868055554</v>
      </c>
      <c r="T1360" s="11">
        <f t="shared" si="131"/>
        <v>40719.320868055554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11">
        <f t="shared" si="130"/>
        <v>40668.564699074072</v>
      </c>
      <c r="T1361" s="11">
        <f t="shared" si="131"/>
        <v>40730.564699074072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11">
        <f t="shared" si="130"/>
        <v>41095.650694444441</v>
      </c>
      <c r="T1362" s="11">
        <f t="shared" si="131"/>
        <v>41123.650694444441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f t="shared" si="127"/>
        <v>28.632575757575758</v>
      </c>
      <c r="Q1363" t="str">
        <f t="shared" si="128"/>
        <v>publishing</v>
      </c>
      <c r="R1363" t="str">
        <f t="shared" si="129"/>
        <v>nonfiction</v>
      </c>
      <c r="S1363" s="11">
        <f t="shared" si="130"/>
        <v>41781.467268518521</v>
      </c>
      <c r="T1363" s="11">
        <f t="shared" si="131"/>
        <v>41811.467268518521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11">
        <f t="shared" si="130"/>
        <v>41464.684386574074</v>
      </c>
      <c r="T1364" s="11">
        <f t="shared" si="131"/>
        <v>41524.684386574074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t="str">
        <f t="shared" si="128"/>
        <v>publishing</v>
      </c>
      <c r="R1365" t="str">
        <f t="shared" si="129"/>
        <v>nonfiction</v>
      </c>
      <c r="S1365" s="11">
        <f t="shared" si="130"/>
        <v>42396.5940625</v>
      </c>
      <c r="T1365" s="11">
        <f t="shared" si="131"/>
        <v>42415.082638888889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11">
        <f t="shared" si="130"/>
        <v>41951.4456712963</v>
      </c>
      <c r="T1366" s="11">
        <f t="shared" si="131"/>
        <v>42011.4456712963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f t="shared" si="127"/>
        <v>81.739130434782609</v>
      </c>
      <c r="Q1367" t="str">
        <f t="shared" si="128"/>
        <v>music</v>
      </c>
      <c r="R1367" t="str">
        <f t="shared" si="129"/>
        <v>rock</v>
      </c>
      <c r="S1367" s="11">
        <f t="shared" si="130"/>
        <v>42049.483240740738</v>
      </c>
      <c r="T1367" s="11">
        <f t="shared" si="131"/>
        <v>42079.441574074073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11">
        <f t="shared" si="130"/>
        <v>41924.746099537035</v>
      </c>
      <c r="T1368" s="11">
        <f t="shared" si="131"/>
        <v>41969.787766203706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f t="shared" si="127"/>
        <v>63.477777777777774</v>
      </c>
      <c r="Q1369" t="str">
        <f t="shared" si="128"/>
        <v>music</v>
      </c>
      <c r="R1369" t="str">
        <f t="shared" si="129"/>
        <v>rock</v>
      </c>
      <c r="S1369" s="11">
        <f t="shared" si="130"/>
        <v>42291.752893518518</v>
      </c>
      <c r="T1369" s="11">
        <f t="shared" si="131"/>
        <v>42321.794560185182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11">
        <f t="shared" si="130"/>
        <v>42145.940902777773</v>
      </c>
      <c r="T1370" s="11">
        <f t="shared" si="131"/>
        <v>42169.940902777773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11">
        <f t="shared" si="130"/>
        <v>41710.344282407408</v>
      </c>
      <c r="T1371" s="11">
        <f t="shared" si="131"/>
        <v>41740.344282407408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11">
        <f t="shared" si="130"/>
        <v>41547.75335648148</v>
      </c>
      <c r="T1372" s="11">
        <f t="shared" si="131"/>
        <v>41562.75335648148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11">
        <f t="shared" si="130"/>
        <v>42101.508587962962</v>
      </c>
      <c r="T1373" s="11">
        <f t="shared" si="131"/>
        <v>42131.508587962962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11">
        <f t="shared" si="130"/>
        <v>41072.489953703705</v>
      </c>
      <c r="T1374" s="11">
        <f t="shared" si="131"/>
        <v>41102.489953703705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11">
        <f t="shared" si="130"/>
        <v>42704.70177083333</v>
      </c>
      <c r="T1375" s="11">
        <f t="shared" si="131"/>
        <v>42734.70177083333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11">
        <f t="shared" si="130"/>
        <v>42423.911898148144</v>
      </c>
      <c r="T1376" s="11">
        <f t="shared" si="131"/>
        <v>42453.87023148148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11">
        <f t="shared" si="130"/>
        <v>42719.816192129627</v>
      </c>
      <c r="T1377" s="11">
        <f t="shared" si="131"/>
        <v>42749.816192129627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11">
        <f t="shared" si="130"/>
        <v>42677.419050925921</v>
      </c>
      <c r="T1378" s="11">
        <f t="shared" si="131"/>
        <v>42707.460717592592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11">
        <f t="shared" si="130"/>
        <v>42746.969560185185</v>
      </c>
      <c r="T1379" s="11">
        <f t="shared" si="131"/>
        <v>42768.924305555556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f t="shared" si="127"/>
        <v>30.578947368421051</v>
      </c>
      <c r="Q1380" t="str">
        <f t="shared" si="128"/>
        <v>music</v>
      </c>
      <c r="R1380" t="str">
        <f t="shared" si="129"/>
        <v>rock</v>
      </c>
      <c r="S1380" s="11">
        <f t="shared" si="130"/>
        <v>42568.509375000001</v>
      </c>
      <c r="T1380" s="11">
        <f t="shared" si="131"/>
        <v>42583.509375000001</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11">
        <f t="shared" si="130"/>
        <v>42130.241620370369</v>
      </c>
      <c r="T1381" s="11">
        <f t="shared" si="131"/>
        <v>42160.241620370369</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11">
        <f t="shared" si="130"/>
        <v>42141.512800925921</v>
      </c>
      <c r="T1382" s="11">
        <f t="shared" si="131"/>
        <v>42163.833333333328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11">
        <f t="shared" si="130"/>
        <v>42702.964409722219</v>
      </c>
      <c r="T1383" s="11">
        <f t="shared" si="131"/>
        <v>42732.964409722219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11">
        <f t="shared" si="130"/>
        <v>41370.550185185188</v>
      </c>
      <c r="T1384" s="11">
        <f t="shared" si="131"/>
        <v>41400.550185185188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f t="shared" si="127"/>
        <v>50.247311827956992</v>
      </c>
      <c r="Q1385" t="str">
        <f t="shared" si="128"/>
        <v>music</v>
      </c>
      <c r="R1385" t="str">
        <f t="shared" si="129"/>
        <v>rock</v>
      </c>
      <c r="S1385" s="11">
        <f t="shared" si="130"/>
        <v>42706.824976851851</v>
      </c>
      <c r="T1385" s="11">
        <f t="shared" si="131"/>
        <v>42726.824976851851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11">
        <f t="shared" si="130"/>
        <v>42160.485208333332</v>
      </c>
      <c r="T1386" s="11">
        <f t="shared" si="131"/>
        <v>42190.485208333332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11">
        <f t="shared" si="130"/>
        <v>42433.438900462963</v>
      </c>
      <c r="T1387" s="11">
        <f t="shared" si="131"/>
        <v>42489.257638888885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11">
        <f t="shared" si="130"/>
        <v>42184.396863425922</v>
      </c>
      <c r="T1388" s="11">
        <f t="shared" si="131"/>
        <v>42214.396863425922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11">
        <f t="shared" si="130"/>
        <v>42126.67123842593</v>
      </c>
      <c r="T1389" s="11">
        <f t="shared" si="131"/>
        <v>42157.9375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11">
        <f t="shared" si="130"/>
        <v>42634.364780092597</v>
      </c>
      <c r="T1390" s="11">
        <f t="shared" si="131"/>
        <v>42660.426388888889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11">
        <f t="shared" si="130"/>
        <v>42565.230983796297</v>
      </c>
      <c r="T1391" s="11">
        <f t="shared" si="131"/>
        <v>42595.230983796297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11">
        <f t="shared" si="130"/>
        <v>42087.553310185191</v>
      </c>
      <c r="T1392" s="11">
        <f t="shared" si="131"/>
        <v>42121.466666666667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f t="shared" si="127"/>
        <v>42.384615384615387</v>
      </c>
      <c r="Q1393" t="str">
        <f t="shared" si="128"/>
        <v>music</v>
      </c>
      <c r="R1393" t="str">
        <f t="shared" si="129"/>
        <v>rock</v>
      </c>
      <c r="S1393" s="11">
        <f t="shared" si="130"/>
        <v>42193.400671296295</v>
      </c>
      <c r="T1393" s="11">
        <f t="shared" si="131"/>
        <v>42237.957638888889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11">
        <f t="shared" si="130"/>
        <v>42400.904930555553</v>
      </c>
      <c r="T1394" s="11">
        <f t="shared" si="131"/>
        <v>42431.904930555553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11">
        <f t="shared" si="130"/>
        <v>42553.431979166664</v>
      </c>
      <c r="T1395" s="11">
        <f t="shared" si="131"/>
        <v>42583.431979166664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11">
        <f t="shared" si="130"/>
        <v>42751.894976851851</v>
      </c>
      <c r="T1396" s="11">
        <f t="shared" si="131"/>
        <v>42794.875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f t="shared" si="127"/>
        <v>47.756097560975611</v>
      </c>
      <c r="Q1397" t="str">
        <f t="shared" si="128"/>
        <v>music</v>
      </c>
      <c r="R1397" t="str">
        <f t="shared" si="129"/>
        <v>rock</v>
      </c>
      <c r="S1397" s="11">
        <f t="shared" si="130"/>
        <v>42719.65834490741</v>
      </c>
      <c r="T1397" s="11">
        <f t="shared" si="131"/>
        <v>42749.65834490741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11">
        <f t="shared" si="130"/>
        <v>42018.74863425926</v>
      </c>
      <c r="T1398" s="11">
        <f t="shared" si="131"/>
        <v>42048.74863425926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11">
        <f t="shared" si="130"/>
        <v>42640.667939814812</v>
      </c>
      <c r="T1399" s="11">
        <f t="shared" si="131"/>
        <v>42670.638194444444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11">
        <f t="shared" si="130"/>
        <v>42526.624236111107</v>
      </c>
      <c r="T1400" s="11">
        <f t="shared" si="131"/>
        <v>42556.624236111107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f t="shared" si="127"/>
        <v>61.701086956521742</v>
      </c>
      <c r="Q1401" t="str">
        <f t="shared" si="128"/>
        <v>music</v>
      </c>
      <c r="R1401" t="str">
        <f t="shared" si="129"/>
        <v>rock</v>
      </c>
      <c r="S1401" s="11">
        <f t="shared" si="130"/>
        <v>41888.754317129627</v>
      </c>
      <c r="T1401" s="11">
        <f t="shared" si="131"/>
        <v>41918.754317129627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11">
        <f t="shared" si="130"/>
        <v>42498.091122685189</v>
      </c>
      <c r="T1402" s="11">
        <f t="shared" si="131"/>
        <v>42532.979166666672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f t="shared" si="127"/>
        <v>51.720833333333331</v>
      </c>
      <c r="Q1403" t="str">
        <f t="shared" si="128"/>
        <v>music</v>
      </c>
      <c r="R1403" t="str">
        <f t="shared" si="129"/>
        <v>rock</v>
      </c>
      <c r="S1403" s="11">
        <f t="shared" si="130"/>
        <v>41399.74622685185</v>
      </c>
      <c r="T1403" s="11">
        <f t="shared" si="131"/>
        <v>41420.74622685185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f t="shared" si="127"/>
        <v>24.150442477876105</v>
      </c>
      <c r="Q1404" t="str">
        <f t="shared" si="128"/>
        <v>music</v>
      </c>
      <c r="R1404" t="str">
        <f t="shared" si="129"/>
        <v>rock</v>
      </c>
      <c r="S1404" s="11">
        <f t="shared" si="130"/>
        <v>42064.803368055553</v>
      </c>
      <c r="T1404" s="11">
        <f t="shared" si="131"/>
        <v>42124.761701388888</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11">
        <f t="shared" si="130"/>
        <v>41450.812905092593</v>
      </c>
      <c r="T1405" s="11">
        <f t="shared" si="131"/>
        <v>41480.812905092593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f t="shared" si="127"/>
        <v>48.2</v>
      </c>
      <c r="Q1406" t="str">
        <f t="shared" si="128"/>
        <v>publishing</v>
      </c>
      <c r="R1406" t="str">
        <f t="shared" si="129"/>
        <v>translations</v>
      </c>
      <c r="S1406" s="11">
        <f t="shared" si="130"/>
        <v>42032.260243055556</v>
      </c>
      <c r="T1406" s="11">
        <f t="shared" si="131"/>
        <v>42057.260243055556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f t="shared" si="127"/>
        <v>6.1764705882352944</v>
      </c>
      <c r="Q1407" t="str">
        <f t="shared" si="128"/>
        <v>publishing</v>
      </c>
      <c r="R1407" t="str">
        <f t="shared" si="129"/>
        <v>translations</v>
      </c>
      <c r="S1407" s="11">
        <f t="shared" si="130"/>
        <v>41941.430567129632</v>
      </c>
      <c r="T1407" s="11">
        <f t="shared" si="131"/>
        <v>41971.472233796296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f t="shared" si="127"/>
        <v>5</v>
      </c>
      <c r="Q1408" t="str">
        <f t="shared" si="128"/>
        <v>publishing</v>
      </c>
      <c r="R1408" t="str">
        <f t="shared" si="129"/>
        <v>translations</v>
      </c>
      <c r="S1408" s="11">
        <f t="shared" si="130"/>
        <v>42297.182951388888</v>
      </c>
      <c r="T1408" s="11">
        <f t="shared" si="131"/>
        <v>42350.166666666672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f t="shared" si="127"/>
        <v>7.5</v>
      </c>
      <c r="Q1409" t="str">
        <f t="shared" si="128"/>
        <v>publishing</v>
      </c>
      <c r="R1409" t="str">
        <f t="shared" si="129"/>
        <v>translations</v>
      </c>
      <c r="S1409" s="11">
        <f t="shared" si="130"/>
        <v>41838.286782407406</v>
      </c>
      <c r="T1409" s="11">
        <f t="shared" si="131"/>
        <v>41863.286782407406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f t="shared" si="127"/>
        <v>12</v>
      </c>
      <c r="Q1410" t="str">
        <f t="shared" si="128"/>
        <v>publishing</v>
      </c>
      <c r="R1410" t="str">
        <f t="shared" si="129"/>
        <v>translations</v>
      </c>
      <c r="S1410" s="11">
        <f t="shared" si="130"/>
        <v>42291.622175925921</v>
      </c>
      <c r="T1410" s="11">
        <f t="shared" si="131"/>
        <v>42321.663842592592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t="e">
        <f t="shared" ref="P1411:P1474" si="133">E1411/L1411</f>
        <v>#DIV/0!</v>
      </c>
      <c r="Q1411" t="str">
        <f t="shared" ref="Q1411:Q1474" si="134">LEFT(N1411, SEARCH("/",N1411)-1)</f>
        <v>publishing</v>
      </c>
      <c r="R1411" t="str">
        <f t="shared" ref="R1411:R1474" si="135">RIGHT(N1411,LEN(N1411)-SEARCH("/", N1411))</f>
        <v>translations</v>
      </c>
      <c r="S1411" s="11">
        <f t="shared" ref="S1411:S1474" si="136">(J1411/86400)+25569+(-6/24)</f>
        <v>41944.883506944447</v>
      </c>
      <c r="T1411" s="11">
        <f t="shared" ref="T1411:T1474" si="137">(I1411/86400)+25569+(-6/24)</f>
        <v>42004.925173611111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f t="shared" si="133"/>
        <v>1</v>
      </c>
      <c r="Q1412" t="str">
        <f t="shared" si="134"/>
        <v>publishing</v>
      </c>
      <c r="R1412" t="str">
        <f t="shared" si="135"/>
        <v>translations</v>
      </c>
      <c r="S1412" s="11">
        <f t="shared" si="136"/>
        <v>42479.068518518514</v>
      </c>
      <c r="T1412" s="11">
        <f t="shared" si="137"/>
        <v>42524.068518518514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f t="shared" si="133"/>
        <v>2.3333333333333335</v>
      </c>
      <c r="Q1413" t="str">
        <f t="shared" si="134"/>
        <v>publishing</v>
      </c>
      <c r="R1413" t="str">
        <f t="shared" si="135"/>
        <v>translations</v>
      </c>
      <c r="S1413" s="11">
        <f t="shared" si="136"/>
        <v>42012.809027777781</v>
      </c>
      <c r="T1413" s="11">
        <f t="shared" si="137"/>
        <v>42040.809027777781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f t="shared" si="133"/>
        <v>24.615384615384617</v>
      </c>
      <c r="Q1414" t="str">
        <f t="shared" si="134"/>
        <v>publishing</v>
      </c>
      <c r="R1414" t="str">
        <f t="shared" si="135"/>
        <v>translations</v>
      </c>
      <c r="S1414" s="11">
        <f t="shared" si="136"/>
        <v>41946.813645833332</v>
      </c>
      <c r="T1414" s="11">
        <f t="shared" si="137"/>
        <v>41976.813645833332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t="str">
        <f t="shared" si="134"/>
        <v>publishing</v>
      </c>
      <c r="R1415" t="str">
        <f t="shared" si="135"/>
        <v>translations</v>
      </c>
      <c r="S1415" s="11">
        <f t="shared" si="136"/>
        <v>42360.187152777777</v>
      </c>
      <c r="T1415" s="11">
        <f t="shared" si="137"/>
        <v>42420.187152777777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f t="shared" si="133"/>
        <v>1</v>
      </c>
      <c r="Q1416" t="str">
        <f t="shared" si="134"/>
        <v>publishing</v>
      </c>
      <c r="R1416" t="str">
        <f t="shared" si="135"/>
        <v>translations</v>
      </c>
      <c r="S1416" s="11">
        <f t="shared" si="136"/>
        <v>42708.00309027778</v>
      </c>
      <c r="T1416" s="11">
        <f t="shared" si="137"/>
        <v>42738.00309027778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f t="shared" si="133"/>
        <v>88.888888888888886</v>
      </c>
      <c r="Q1417" t="str">
        <f t="shared" si="134"/>
        <v>publishing</v>
      </c>
      <c r="R1417" t="str">
        <f t="shared" si="135"/>
        <v>translations</v>
      </c>
      <c r="S1417" s="11">
        <f t="shared" si="136"/>
        <v>42192.425821759258</v>
      </c>
      <c r="T1417" s="11">
        <f t="shared" si="137"/>
        <v>42232.425821759258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11">
        <f t="shared" si="136"/>
        <v>42299.676145833335</v>
      </c>
      <c r="T1418" s="11">
        <f t="shared" si="137"/>
        <v>42329.717812499999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f t="shared" si="133"/>
        <v>27.5</v>
      </c>
      <c r="Q1419" t="str">
        <f t="shared" si="134"/>
        <v>publishing</v>
      </c>
      <c r="R1419" t="str">
        <f t="shared" si="135"/>
        <v>translations</v>
      </c>
      <c r="S1419" s="11">
        <f t="shared" si="136"/>
        <v>42231.90016203704</v>
      </c>
      <c r="T1419" s="11">
        <f t="shared" si="137"/>
        <v>42262.21597222222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f t="shared" si="133"/>
        <v>6</v>
      </c>
      <c r="Q1420" t="str">
        <f t="shared" si="134"/>
        <v>publishing</v>
      </c>
      <c r="R1420" t="str">
        <f t="shared" si="135"/>
        <v>translations</v>
      </c>
      <c r="S1420" s="11">
        <f t="shared" si="136"/>
        <v>42395.206412037034</v>
      </c>
      <c r="T1420" s="11">
        <f t="shared" si="137"/>
        <v>42425.206412037034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f t="shared" si="133"/>
        <v>44.5</v>
      </c>
      <c r="Q1421" t="str">
        <f t="shared" si="134"/>
        <v>publishing</v>
      </c>
      <c r="R1421" t="str">
        <f t="shared" si="135"/>
        <v>translations</v>
      </c>
      <c r="S1421" s="11">
        <f t="shared" si="136"/>
        <v>42622.206238425926</v>
      </c>
      <c r="T1421" s="11">
        <f t="shared" si="137"/>
        <v>42652.206238425926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f t="shared" si="133"/>
        <v>1</v>
      </c>
      <c r="Q1422" t="str">
        <f t="shared" si="134"/>
        <v>publishing</v>
      </c>
      <c r="R1422" t="str">
        <f t="shared" si="135"/>
        <v>translations</v>
      </c>
      <c r="S1422" s="11">
        <f t="shared" si="136"/>
        <v>42524.417662037042</v>
      </c>
      <c r="T1422" s="11">
        <f t="shared" si="137"/>
        <v>42549.417662037042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f t="shared" si="133"/>
        <v>100</v>
      </c>
      <c r="Q1423" t="str">
        <f t="shared" si="134"/>
        <v>publishing</v>
      </c>
      <c r="R1423" t="str">
        <f t="shared" si="135"/>
        <v>translations</v>
      </c>
      <c r="S1423" s="11">
        <f t="shared" si="136"/>
        <v>42013.665613425925</v>
      </c>
      <c r="T1423" s="11">
        <f t="shared" si="137"/>
        <v>42043.665613425925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f t="shared" si="133"/>
        <v>13</v>
      </c>
      <c r="Q1424" t="str">
        <f t="shared" si="134"/>
        <v>publishing</v>
      </c>
      <c r="R1424" t="str">
        <f t="shared" si="135"/>
        <v>translations</v>
      </c>
      <c r="S1424" s="11">
        <f t="shared" si="136"/>
        <v>42603.989629629628</v>
      </c>
      <c r="T1424" s="11">
        <f t="shared" si="137"/>
        <v>42633.989629629628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f t="shared" si="133"/>
        <v>100</v>
      </c>
      <c r="Q1425" t="str">
        <f t="shared" si="134"/>
        <v>publishing</v>
      </c>
      <c r="R1425" t="str">
        <f t="shared" si="135"/>
        <v>translations</v>
      </c>
      <c r="S1425" s="11">
        <f t="shared" si="136"/>
        <v>42340.110312500001</v>
      </c>
      <c r="T1425" s="11">
        <f t="shared" si="137"/>
        <v>42370.110312500001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f t="shared" si="133"/>
        <v>109.07142857142857</v>
      </c>
      <c r="Q1426" t="str">
        <f t="shared" si="134"/>
        <v>publishing</v>
      </c>
      <c r="R1426" t="str">
        <f t="shared" si="135"/>
        <v>translations</v>
      </c>
      <c r="S1426" s="11">
        <f t="shared" si="136"/>
        <v>42676.467615740738</v>
      </c>
      <c r="T1426" s="11">
        <f t="shared" si="137"/>
        <v>42689.509282407409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11">
        <f t="shared" si="136"/>
        <v>42092.881469907406</v>
      </c>
      <c r="T1427" s="11">
        <f t="shared" si="137"/>
        <v>42122.881469907406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11">
        <f t="shared" si="136"/>
        <v>42180.140277777777</v>
      </c>
      <c r="T1428" s="11">
        <f t="shared" si="137"/>
        <v>42240.140277777777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f t="shared" si="133"/>
        <v>104.75</v>
      </c>
      <c r="Q1429" t="str">
        <f t="shared" si="134"/>
        <v>publishing</v>
      </c>
      <c r="R1429" t="str">
        <f t="shared" si="135"/>
        <v>translations</v>
      </c>
      <c r="S1429" s="11">
        <f t="shared" si="136"/>
        <v>42601.601678240739</v>
      </c>
      <c r="T1429" s="11">
        <f t="shared" si="137"/>
        <v>42631.601678240739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f t="shared" si="133"/>
        <v>15</v>
      </c>
      <c r="Q1430" t="str">
        <f t="shared" si="134"/>
        <v>publishing</v>
      </c>
      <c r="R1430" t="str">
        <f t="shared" si="135"/>
        <v>translations</v>
      </c>
      <c r="S1430" s="11">
        <f t="shared" si="136"/>
        <v>42432.129826388889</v>
      </c>
      <c r="T1430" s="11">
        <f t="shared" si="137"/>
        <v>42462.088159722218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11">
        <f t="shared" si="136"/>
        <v>42073.810671296298</v>
      </c>
      <c r="T1431" s="11">
        <f t="shared" si="137"/>
        <v>42103.810671296298</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f t="shared" si="133"/>
        <v>80.599999999999994</v>
      </c>
      <c r="Q1432" t="str">
        <f t="shared" si="134"/>
        <v>publishing</v>
      </c>
      <c r="R1432" t="str">
        <f t="shared" si="135"/>
        <v>translations</v>
      </c>
      <c r="S1432" s="11">
        <f t="shared" si="136"/>
        <v>41961.563518518524</v>
      </c>
      <c r="T1432" s="11">
        <f t="shared" si="137"/>
        <v>41992.563518518524</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f t="shared" si="133"/>
        <v>115.55319148936171</v>
      </c>
      <c r="Q1433" t="str">
        <f t="shared" si="134"/>
        <v>publishing</v>
      </c>
      <c r="R1433" t="str">
        <f t="shared" si="135"/>
        <v>translations</v>
      </c>
      <c r="S1433" s="11">
        <f t="shared" si="136"/>
        <v>42303.960833333331</v>
      </c>
      <c r="T1433" s="11">
        <f t="shared" si="137"/>
        <v>42334.002500000002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11">
        <f t="shared" si="136"/>
        <v>42175.530416666668</v>
      </c>
      <c r="T1434" s="11">
        <f t="shared" si="137"/>
        <v>42205.530416666668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f t="shared" si="133"/>
        <v>80.5</v>
      </c>
      <c r="Q1435" t="str">
        <f t="shared" si="134"/>
        <v>publishing</v>
      </c>
      <c r="R1435" t="str">
        <f t="shared" si="135"/>
        <v>translations</v>
      </c>
      <c r="S1435" s="11">
        <f t="shared" si="136"/>
        <v>42673.375868055555</v>
      </c>
      <c r="T1435" s="11">
        <f t="shared" si="137"/>
        <v>42714.208333333328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f t="shared" si="133"/>
        <v>744.5454545454545</v>
      </c>
      <c r="Q1436" t="str">
        <f t="shared" si="134"/>
        <v>publishing</v>
      </c>
      <c r="R1436" t="str">
        <f t="shared" si="135"/>
        <v>translations</v>
      </c>
      <c r="S1436" s="11">
        <f t="shared" si="136"/>
        <v>42142.517106481479</v>
      </c>
      <c r="T1436" s="11">
        <f t="shared" si="137"/>
        <v>42163.375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f t="shared" si="133"/>
        <v>7.5</v>
      </c>
      <c r="Q1437" t="str">
        <f t="shared" si="134"/>
        <v>publishing</v>
      </c>
      <c r="R1437" t="str">
        <f t="shared" si="135"/>
        <v>translations</v>
      </c>
      <c r="S1437" s="11">
        <f t="shared" si="136"/>
        <v>42258.530324074076</v>
      </c>
      <c r="T1437" s="11">
        <f t="shared" si="137"/>
        <v>42288.530324074076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f t="shared" si="133"/>
        <v>38.5</v>
      </c>
      <c r="Q1438" t="str">
        <f t="shared" si="134"/>
        <v>publishing</v>
      </c>
      <c r="R1438" t="str">
        <f t="shared" si="135"/>
        <v>translations</v>
      </c>
      <c r="S1438" s="11">
        <f t="shared" si="136"/>
        <v>42391.10019675926</v>
      </c>
      <c r="T1438" s="11">
        <f t="shared" si="137"/>
        <v>42421.10019675926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f t="shared" si="133"/>
        <v>36.68181818181818</v>
      </c>
      <c r="Q1439" t="str">
        <f t="shared" si="134"/>
        <v>publishing</v>
      </c>
      <c r="R1439" t="str">
        <f t="shared" si="135"/>
        <v>translations</v>
      </c>
      <c r="S1439" s="11">
        <f t="shared" si="136"/>
        <v>41796.281701388885</v>
      </c>
      <c r="T1439" s="11">
        <f t="shared" si="137"/>
        <v>41832.957638888889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t="str">
        <f t="shared" si="134"/>
        <v>publishing</v>
      </c>
      <c r="R1440" t="str">
        <f t="shared" si="135"/>
        <v>translations</v>
      </c>
      <c r="S1440" s="11">
        <f t="shared" si="136"/>
        <v>42457.621516203704</v>
      </c>
      <c r="T1440" s="11">
        <f t="shared" si="137"/>
        <v>42487.329861111109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f t="shared" si="133"/>
        <v>30</v>
      </c>
      <c r="Q1441" t="str">
        <f t="shared" si="134"/>
        <v>publishing</v>
      </c>
      <c r="R1441" t="str">
        <f t="shared" si="135"/>
        <v>translations</v>
      </c>
      <c r="S1441" s="11">
        <f t="shared" si="136"/>
        <v>42040.579872685186</v>
      </c>
      <c r="T1441" s="11">
        <f t="shared" si="137"/>
        <v>42070.579872685186</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f t="shared" si="133"/>
        <v>1</v>
      </c>
      <c r="Q1442" t="str">
        <f t="shared" si="134"/>
        <v>publishing</v>
      </c>
      <c r="R1442" t="str">
        <f t="shared" si="135"/>
        <v>translations</v>
      </c>
      <c r="S1442" s="11">
        <f t="shared" si="136"/>
        <v>42486.498414351852</v>
      </c>
      <c r="T1442" s="11">
        <f t="shared" si="137"/>
        <v>42516.498414351852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f t="shared" si="133"/>
        <v>673.33333333333337</v>
      </c>
      <c r="Q1443" t="str">
        <f t="shared" si="134"/>
        <v>publishing</v>
      </c>
      <c r="R1443" t="str">
        <f t="shared" si="135"/>
        <v>translations</v>
      </c>
      <c r="S1443" s="11">
        <f t="shared" si="136"/>
        <v>42198.515844907408</v>
      </c>
      <c r="T1443" s="11">
        <f t="shared" si="137"/>
        <v>42258.515844907408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11">
        <f t="shared" si="136"/>
        <v>42485.39534722222</v>
      </c>
      <c r="T1444" s="11">
        <f t="shared" si="137"/>
        <v>42515.39534722222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11">
        <f t="shared" si="136"/>
        <v>42707.676030092596</v>
      </c>
      <c r="T1445" s="11">
        <f t="shared" si="137"/>
        <v>42737.676030092596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11">
        <f t="shared" si="136"/>
        <v>42199.623402777783</v>
      </c>
      <c r="T1446" s="11">
        <f t="shared" si="137"/>
        <v>42259.623402777783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11">
        <f t="shared" si="136"/>
        <v>42139.292303240742</v>
      </c>
      <c r="T1447" s="11">
        <f t="shared" si="137"/>
        <v>42169.292303240742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11">
        <f t="shared" si="136"/>
        <v>42461.197662037041</v>
      </c>
      <c r="T1448" s="11">
        <f t="shared" si="137"/>
        <v>42481.197662037041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f t="shared" si="133"/>
        <v>25</v>
      </c>
      <c r="Q1449" t="str">
        <f t="shared" si="134"/>
        <v>publishing</v>
      </c>
      <c r="R1449" t="str">
        <f t="shared" si="135"/>
        <v>translations</v>
      </c>
      <c r="S1449" s="11">
        <f t="shared" si="136"/>
        <v>42529.480717592596</v>
      </c>
      <c r="T1449" s="11">
        <f t="shared" si="137"/>
        <v>42559.480717592596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11">
        <f t="shared" si="136"/>
        <v>42115.686550925922</v>
      </c>
      <c r="T1450" s="11">
        <f t="shared" si="137"/>
        <v>42145.975694444445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11">
        <f t="shared" si="136"/>
        <v>42086.561400462961</v>
      </c>
      <c r="T1451" s="11">
        <f t="shared" si="137"/>
        <v>42134.561400462961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f t="shared" si="133"/>
        <v>1</v>
      </c>
      <c r="Q1452" t="str">
        <f t="shared" si="134"/>
        <v>publishing</v>
      </c>
      <c r="R1452" t="str">
        <f t="shared" si="135"/>
        <v>translations</v>
      </c>
      <c r="S1452" s="11">
        <f t="shared" si="136"/>
        <v>42389.921261574069</v>
      </c>
      <c r="T1452" s="11">
        <f t="shared" si="137"/>
        <v>42419.921261574069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f t="shared" si="133"/>
        <v>1</v>
      </c>
      <c r="Q1453" t="str">
        <f t="shared" si="134"/>
        <v>publishing</v>
      </c>
      <c r="R1453" t="str">
        <f t="shared" si="135"/>
        <v>translations</v>
      </c>
      <c r="S1453" s="11">
        <f t="shared" si="136"/>
        <v>41931.709016203706</v>
      </c>
      <c r="T1453" s="11">
        <f t="shared" si="137"/>
        <v>41961.75068287037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11">
        <f t="shared" si="136"/>
        <v>41818.453275462962</v>
      </c>
      <c r="T1454" s="11">
        <f t="shared" si="137"/>
        <v>41848.453275462962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11">
        <f t="shared" si="136"/>
        <v>42795.446145833332</v>
      </c>
      <c r="T1455" s="11">
        <f t="shared" si="137"/>
        <v>42840.404479166667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f t="shared" si="133"/>
        <v>15</v>
      </c>
      <c r="Q1456" t="str">
        <f t="shared" si="134"/>
        <v>publishing</v>
      </c>
      <c r="R1456" t="str">
        <f t="shared" si="135"/>
        <v>translations</v>
      </c>
      <c r="S1456" s="11">
        <f t="shared" si="136"/>
        <v>42463.616666666669</v>
      </c>
      <c r="T1456" s="11">
        <f t="shared" si="137"/>
        <v>42484.665972222225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f t="shared" si="133"/>
        <v>225</v>
      </c>
      <c r="Q1457" t="str">
        <f t="shared" si="134"/>
        <v>publishing</v>
      </c>
      <c r="R1457" t="str">
        <f t="shared" si="135"/>
        <v>translations</v>
      </c>
      <c r="S1457" s="11">
        <f t="shared" si="136"/>
        <v>41832.422685185185</v>
      </c>
      <c r="T1457" s="11">
        <f t="shared" si="137"/>
        <v>41887.318749999999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f t="shared" si="133"/>
        <v>48.333333333333336</v>
      </c>
      <c r="Q1458" t="str">
        <f t="shared" si="134"/>
        <v>publishing</v>
      </c>
      <c r="R1458" t="str">
        <f t="shared" si="135"/>
        <v>translations</v>
      </c>
      <c r="S1458" s="11">
        <f t="shared" si="136"/>
        <v>42708.418576388889</v>
      </c>
      <c r="T1458" s="11">
        <f t="shared" si="137"/>
        <v>42738.418576388889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11">
        <f t="shared" si="136"/>
        <v>42289.64634259259</v>
      </c>
      <c r="T1459" s="11">
        <f t="shared" si="137"/>
        <v>42319.688009259262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11">
        <f t="shared" si="136"/>
        <v>41831.455555555556</v>
      </c>
      <c r="T1460" s="11">
        <f t="shared" si="137"/>
        <v>41861.916666666664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11">
        <f t="shared" si="136"/>
        <v>42311.954814814817</v>
      </c>
      <c r="T1461" s="11">
        <f t="shared" si="137"/>
        <v>42340.475694444445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11">
        <f t="shared" si="136"/>
        <v>41915.646967592591</v>
      </c>
      <c r="T1462" s="11">
        <f t="shared" si="137"/>
        <v>41973.739583333328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f t="shared" si="133"/>
        <v>44.66673529411765</v>
      </c>
      <c r="Q1463" t="str">
        <f t="shared" si="134"/>
        <v>publishing</v>
      </c>
      <c r="R1463" t="str">
        <f t="shared" si="135"/>
        <v>radio &amp; podcasts</v>
      </c>
      <c r="S1463" s="11">
        <f t="shared" si="136"/>
        <v>41899.395300925928</v>
      </c>
      <c r="T1463" s="11">
        <f t="shared" si="137"/>
        <v>41932.75</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11">
        <f t="shared" si="136"/>
        <v>41344.412858796299</v>
      </c>
      <c r="T1464" s="11">
        <f t="shared" si="137"/>
        <v>41374.412858796299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11">
        <f t="shared" si="136"/>
        <v>41326.661319444444</v>
      </c>
      <c r="T1465" s="11">
        <f t="shared" si="137"/>
        <v>41371.619652777779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11">
        <f t="shared" si="136"/>
        <v>41291.411550925928</v>
      </c>
      <c r="T1466" s="11">
        <f t="shared" si="137"/>
        <v>41321.411550925928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f t="shared" si="133"/>
        <v>52.622732513451197</v>
      </c>
      <c r="Q1467" t="str">
        <f t="shared" si="134"/>
        <v>publishing</v>
      </c>
      <c r="R1467" t="str">
        <f t="shared" si="135"/>
        <v>radio &amp; podcasts</v>
      </c>
      <c r="S1467" s="11">
        <f t="shared" si="136"/>
        <v>40959.484398148146</v>
      </c>
      <c r="T1467" s="11">
        <f t="shared" si="137"/>
        <v>40989.875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11">
        <f t="shared" si="136"/>
        <v>42339.922060185185</v>
      </c>
      <c r="T1468" s="11">
        <f t="shared" si="137"/>
        <v>42380.958333333328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11">
        <f t="shared" si="136"/>
        <v>40933.55190972222</v>
      </c>
      <c r="T1469" s="11">
        <f t="shared" si="137"/>
        <v>40993.510243055556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11">
        <f t="shared" si="136"/>
        <v>40645.764456018514</v>
      </c>
      <c r="T1470" s="11">
        <f t="shared" si="137"/>
        <v>40705.764456018514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11">
        <f t="shared" si="136"/>
        <v>41290.348483796297</v>
      </c>
      <c r="T1471" s="11">
        <f t="shared" si="137"/>
        <v>41320.348483796297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11">
        <f t="shared" si="136"/>
        <v>41250.577118055553</v>
      </c>
      <c r="T1472" s="11">
        <f t="shared" si="137"/>
        <v>41271.577118055553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11">
        <f t="shared" si="136"/>
        <v>42073.707569444443</v>
      </c>
      <c r="T1473" s="11">
        <f t="shared" si="137"/>
        <v>42103.707569444443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11">
        <f t="shared" si="136"/>
        <v>41533.292858796296</v>
      </c>
      <c r="T1474" s="11">
        <f t="shared" si="137"/>
        <v>41563.292858796296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f t="shared" ref="P1475:P1538" si="139">E1475/L1475</f>
        <v>38.462553191489363</v>
      </c>
      <c r="Q1475" t="str">
        <f t="shared" ref="Q1475:Q1538" si="140">LEFT(N1475, SEARCH("/",N1475)-1)</f>
        <v>publishing</v>
      </c>
      <c r="R1475" t="str">
        <f t="shared" ref="R1475:R1538" si="141">RIGHT(N1475,LEN(N1475)-SEARCH("/", N1475))</f>
        <v>radio &amp; podcasts</v>
      </c>
      <c r="S1475" s="11">
        <f t="shared" ref="S1475:S1538" si="142">(J1475/86400)+25569+(-6/24)</f>
        <v>40939.729618055557</v>
      </c>
      <c r="T1475" s="11">
        <f t="shared" ref="T1475:T1538" si="143">(I1475/86400)+25569+(-6/24)</f>
        <v>40969.729618055557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11">
        <f t="shared" si="142"/>
        <v>41500.47791666667</v>
      </c>
      <c r="T1476" s="11">
        <f t="shared" si="143"/>
        <v>41530.47791666667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11">
        <f t="shared" si="142"/>
        <v>41960.472951388889</v>
      </c>
      <c r="T1477" s="11">
        <f t="shared" si="143"/>
        <v>41992.957638888889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f t="shared" si="139"/>
        <v>43.333275109170302</v>
      </c>
      <c r="Q1478" t="str">
        <f t="shared" si="140"/>
        <v>publishing</v>
      </c>
      <c r="R1478" t="str">
        <f t="shared" si="141"/>
        <v>radio &amp; podcasts</v>
      </c>
      <c r="S1478" s="11">
        <f t="shared" si="142"/>
        <v>40765.791921296295</v>
      </c>
      <c r="T1478" s="11">
        <f t="shared" si="143"/>
        <v>40795.791921296295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11">
        <f t="shared" si="142"/>
        <v>40840.365787037037</v>
      </c>
      <c r="T1479" s="11">
        <f t="shared" si="143"/>
        <v>40899.875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f t="shared" si="139"/>
        <v>29.187190495010373</v>
      </c>
      <c r="Q1480" t="str">
        <f t="shared" si="140"/>
        <v>publishing</v>
      </c>
      <c r="R1480" t="str">
        <f t="shared" si="141"/>
        <v>radio &amp; podcasts</v>
      </c>
      <c r="S1480" s="11">
        <f t="shared" si="142"/>
        <v>41394.621678240743</v>
      </c>
      <c r="T1480" s="11">
        <f t="shared" si="143"/>
        <v>41408.621678240743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11">
        <f t="shared" si="142"/>
        <v>41754.495243055557</v>
      </c>
      <c r="T1481" s="11">
        <f t="shared" si="143"/>
        <v>41768.915972222225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f t="shared" si="139"/>
        <v>92.157795275590544</v>
      </c>
      <c r="Q1482" t="str">
        <f t="shared" si="140"/>
        <v>publishing</v>
      </c>
      <c r="R1482" t="str">
        <f t="shared" si="141"/>
        <v>radio &amp; podcasts</v>
      </c>
      <c r="S1482" s="11">
        <f t="shared" si="142"/>
        <v>41464.684016203704</v>
      </c>
      <c r="T1482" s="11">
        <f t="shared" si="143"/>
        <v>41481.458333333336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f t="shared" si="139"/>
        <v>17.5</v>
      </c>
      <c r="Q1483" t="str">
        <f t="shared" si="140"/>
        <v>publishing</v>
      </c>
      <c r="R1483" t="str">
        <f t="shared" si="141"/>
        <v>fiction</v>
      </c>
      <c r="S1483" s="11">
        <f t="shared" si="142"/>
        <v>41550.672974537039</v>
      </c>
      <c r="T1483" s="11">
        <f t="shared" si="143"/>
        <v>41580.672974537039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f t="shared" si="139"/>
        <v>5</v>
      </c>
      <c r="Q1484" t="str">
        <f t="shared" si="140"/>
        <v>publishing</v>
      </c>
      <c r="R1484" t="str">
        <f t="shared" si="141"/>
        <v>fiction</v>
      </c>
      <c r="S1484" s="11">
        <f t="shared" si="142"/>
        <v>41136.608055555553</v>
      </c>
      <c r="T1484" s="11">
        <f t="shared" si="143"/>
        <v>41159.077083333337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f t="shared" si="139"/>
        <v>25</v>
      </c>
      <c r="Q1485" t="str">
        <f t="shared" si="140"/>
        <v>publishing</v>
      </c>
      <c r="R1485" t="str">
        <f t="shared" si="141"/>
        <v>fiction</v>
      </c>
      <c r="S1485" s="11">
        <f t="shared" si="142"/>
        <v>42547.942997685182</v>
      </c>
      <c r="T1485" s="11">
        <f t="shared" si="143"/>
        <v>42572.942997685182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11">
        <f t="shared" si="142"/>
        <v>41052.950960648144</v>
      </c>
      <c r="T1486" s="11">
        <f t="shared" si="143"/>
        <v>41111.368750000001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f t="shared" si="139"/>
        <v>50</v>
      </c>
      <c r="Q1487" t="str">
        <f t="shared" si="140"/>
        <v>publishing</v>
      </c>
      <c r="R1487" t="str">
        <f t="shared" si="141"/>
        <v>fiction</v>
      </c>
      <c r="S1487" s="11">
        <f t="shared" si="142"/>
        <v>42130.545983796299</v>
      </c>
      <c r="T1487" s="11">
        <f t="shared" si="143"/>
        <v>42175.545983796299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f t="shared" si="139"/>
        <v>16</v>
      </c>
      <c r="Q1488" t="str">
        <f t="shared" si="140"/>
        <v>publishing</v>
      </c>
      <c r="R1488" t="str">
        <f t="shared" si="141"/>
        <v>fiction</v>
      </c>
      <c r="S1488" s="11">
        <f t="shared" si="142"/>
        <v>42031.918530092589</v>
      </c>
      <c r="T1488" s="11">
        <f t="shared" si="143"/>
        <v>42061.918530092589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11">
        <f t="shared" si="142"/>
        <v>42554.667488425926</v>
      </c>
      <c r="T1489" s="11">
        <f t="shared" si="143"/>
        <v>42584.667488425926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f t="shared" si="139"/>
        <v>60</v>
      </c>
      <c r="Q1490" t="str">
        <f t="shared" si="140"/>
        <v>publishing</v>
      </c>
      <c r="R1490" t="str">
        <f t="shared" si="141"/>
        <v>fiction</v>
      </c>
      <c r="S1490" s="11">
        <f t="shared" si="142"/>
        <v>41614.313194444447</v>
      </c>
      <c r="T1490" s="11">
        <f t="shared" si="143"/>
        <v>41644.313194444447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11">
        <f t="shared" si="142"/>
        <v>41198.361712962964</v>
      </c>
      <c r="T1491" s="11">
        <f t="shared" si="143"/>
        <v>41228.403379629628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f t="shared" si="139"/>
        <v>47.10526315789474</v>
      </c>
      <c r="Q1492" t="str">
        <f t="shared" si="140"/>
        <v>publishing</v>
      </c>
      <c r="R1492" t="str">
        <f t="shared" si="141"/>
        <v>fiction</v>
      </c>
      <c r="S1492" s="11">
        <f t="shared" si="142"/>
        <v>41520.311041666668</v>
      </c>
      <c r="T1492" s="11">
        <f t="shared" si="143"/>
        <v>41549.311041666668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f t="shared" si="139"/>
        <v>100</v>
      </c>
      <c r="Q1493" t="str">
        <f t="shared" si="140"/>
        <v>publishing</v>
      </c>
      <c r="R1493" t="str">
        <f t="shared" si="141"/>
        <v>fiction</v>
      </c>
      <c r="S1493" s="11">
        <f t="shared" si="142"/>
        <v>41991.463460648149</v>
      </c>
      <c r="T1493" s="11">
        <f t="shared" si="143"/>
        <v>42050.401388888888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f t="shared" si="139"/>
        <v>15</v>
      </c>
      <c r="Q1494" t="str">
        <f t="shared" si="140"/>
        <v>publishing</v>
      </c>
      <c r="R1494" t="str">
        <f t="shared" si="141"/>
        <v>fiction</v>
      </c>
      <c r="S1494" s="11">
        <f t="shared" si="142"/>
        <v>40682.634791666671</v>
      </c>
      <c r="T1494" s="11">
        <f t="shared" si="143"/>
        <v>40712.634791666671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11">
        <f t="shared" si="142"/>
        <v>41411.616608796292</v>
      </c>
      <c r="T1495" s="11">
        <f t="shared" si="143"/>
        <v>41441.616608796292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f t="shared" si="139"/>
        <v>40.454545454545453</v>
      </c>
      <c r="Q1496" t="str">
        <f t="shared" si="140"/>
        <v>publishing</v>
      </c>
      <c r="R1496" t="str">
        <f t="shared" si="141"/>
        <v>fiction</v>
      </c>
      <c r="S1496" s="11">
        <f t="shared" si="142"/>
        <v>42067.472372685181</v>
      </c>
      <c r="T1496" s="11">
        <f t="shared" si="143"/>
        <v>42097.401388888888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11">
        <f t="shared" si="142"/>
        <v>40752.539710648147</v>
      </c>
      <c r="T1497" s="11">
        <f t="shared" si="143"/>
        <v>40782.539710648147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11">
        <f t="shared" si="142"/>
        <v>41838.225219907406</v>
      </c>
      <c r="T1498" s="11">
        <f t="shared" si="143"/>
        <v>41898.225219907406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f t="shared" si="139"/>
        <v>1</v>
      </c>
      <c r="Q1499" t="str">
        <f t="shared" si="140"/>
        <v>publishing</v>
      </c>
      <c r="R1499" t="str">
        <f t="shared" si="141"/>
        <v>fiction</v>
      </c>
      <c r="S1499" s="11">
        <f t="shared" si="142"/>
        <v>41444.39261574074</v>
      </c>
      <c r="T1499" s="11">
        <f t="shared" si="143"/>
        <v>41486.571527777778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f t="shared" si="139"/>
        <v>19</v>
      </c>
      <c r="Q1500" t="str">
        <f t="shared" si="140"/>
        <v>publishing</v>
      </c>
      <c r="R1500" t="str">
        <f t="shared" si="141"/>
        <v>fiction</v>
      </c>
      <c r="S1500" s="11">
        <f t="shared" si="142"/>
        <v>41840.733541666668</v>
      </c>
      <c r="T1500" s="11">
        <f t="shared" si="143"/>
        <v>41885.733541666668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f t="shared" si="139"/>
        <v>5</v>
      </c>
      <c r="Q1501" t="str">
        <f t="shared" si="140"/>
        <v>publishing</v>
      </c>
      <c r="R1501" t="str">
        <f t="shared" si="141"/>
        <v>fiction</v>
      </c>
      <c r="S1501" s="11">
        <f t="shared" si="142"/>
        <v>42526.757326388892</v>
      </c>
      <c r="T1501" s="11">
        <f t="shared" si="143"/>
        <v>42586.757326388892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f t="shared" si="139"/>
        <v>46.733333333333334</v>
      </c>
      <c r="Q1502" t="str">
        <f t="shared" si="140"/>
        <v>publishing</v>
      </c>
      <c r="R1502" t="str">
        <f t="shared" si="141"/>
        <v>fiction</v>
      </c>
      <c r="S1502" s="11">
        <f t="shared" si="142"/>
        <v>41365.654594907406</v>
      </c>
      <c r="T1502" s="11">
        <f t="shared" si="143"/>
        <v>41395.654594907406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f t="shared" si="139"/>
        <v>97.731073446327684</v>
      </c>
      <c r="Q1503" t="str">
        <f t="shared" si="140"/>
        <v>photography</v>
      </c>
      <c r="R1503" t="str">
        <f t="shared" si="141"/>
        <v>photobooks</v>
      </c>
      <c r="S1503" s="11">
        <f t="shared" si="142"/>
        <v>42163.333599537036</v>
      </c>
      <c r="T1503" s="11">
        <f t="shared" si="143"/>
        <v>42193.333599537036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11">
        <f t="shared" si="142"/>
        <v>42426.292592592596</v>
      </c>
      <c r="T1504" s="11">
        <f t="shared" si="143"/>
        <v>42454.666666666672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11">
        <f t="shared" si="142"/>
        <v>42606.097233796296</v>
      </c>
      <c r="T1505" s="11">
        <f t="shared" si="143"/>
        <v>42666.097233796296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f t="shared" si="139"/>
        <v>67.159851301115239</v>
      </c>
      <c r="Q1506" t="str">
        <f t="shared" si="140"/>
        <v>photography</v>
      </c>
      <c r="R1506" t="str">
        <f t="shared" si="141"/>
        <v>photobooks</v>
      </c>
      <c r="S1506" s="11">
        <f t="shared" si="142"/>
        <v>41772.407685185186</v>
      </c>
      <c r="T1506" s="11">
        <f t="shared" si="143"/>
        <v>41800.106249999997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11">
        <f t="shared" si="142"/>
        <v>42414.19332175926</v>
      </c>
      <c r="T1507" s="11">
        <f t="shared" si="143"/>
        <v>42451.584027777775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f t="shared" si="139"/>
        <v>38.860465116279073</v>
      </c>
      <c r="Q1508" t="str">
        <f t="shared" si="140"/>
        <v>photography</v>
      </c>
      <c r="R1508" t="str">
        <f t="shared" si="141"/>
        <v>photobooks</v>
      </c>
      <c r="S1508" s="11">
        <f t="shared" si="142"/>
        <v>41814.535925925928</v>
      </c>
      <c r="T1508" s="11">
        <f t="shared" si="143"/>
        <v>41844.535925925928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11">
        <f t="shared" si="142"/>
        <v>40254.200335648144</v>
      </c>
      <c r="T1509" s="11">
        <f t="shared" si="143"/>
        <v>40313.090277777781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11">
        <f t="shared" si="142"/>
        <v>41786.364363425928</v>
      </c>
      <c r="T1510" s="11">
        <f t="shared" si="143"/>
        <v>41817.364363425928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11">
        <f t="shared" si="142"/>
        <v>42751.283391203702</v>
      </c>
      <c r="T1511" s="11">
        <f t="shared" si="143"/>
        <v>42780.707638888889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11">
        <f t="shared" si="142"/>
        <v>41809.135162037041</v>
      </c>
      <c r="T1512" s="11">
        <f t="shared" si="143"/>
        <v>41839.135162037041</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11">
        <f t="shared" si="142"/>
        <v>42296.333379629628</v>
      </c>
      <c r="T1513" s="11">
        <f t="shared" si="143"/>
        <v>42326.375046296293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f t="shared" si="139"/>
        <v>58.379104477611939</v>
      </c>
      <c r="Q1514" t="str">
        <f t="shared" si="140"/>
        <v>photography</v>
      </c>
      <c r="R1514" t="str">
        <f t="shared" si="141"/>
        <v>photobooks</v>
      </c>
      <c r="S1514" s="11">
        <f t="shared" si="142"/>
        <v>42741.434479166666</v>
      </c>
      <c r="T1514" s="11">
        <f t="shared" si="143"/>
        <v>42771.434479166666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f t="shared" si="139"/>
        <v>55.82093023255814</v>
      </c>
      <c r="Q1515" t="str">
        <f t="shared" si="140"/>
        <v>photography</v>
      </c>
      <c r="R1515" t="str">
        <f t="shared" si="141"/>
        <v>photobooks</v>
      </c>
      <c r="S1515" s="11">
        <f t="shared" si="142"/>
        <v>41806.387337962966</v>
      </c>
      <c r="T1515" s="11">
        <f t="shared" si="143"/>
        <v>41836.387337962966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f t="shared" si="139"/>
        <v>151.24431818181819</v>
      </c>
      <c r="Q1516" t="str">
        <f t="shared" si="140"/>
        <v>photography</v>
      </c>
      <c r="R1516" t="str">
        <f t="shared" si="141"/>
        <v>photobooks</v>
      </c>
      <c r="S1516" s="11">
        <f t="shared" si="142"/>
        <v>42234.347685185188</v>
      </c>
      <c r="T1516" s="11">
        <f t="shared" si="143"/>
        <v>42274.347685185188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f t="shared" si="139"/>
        <v>849.67027027027029</v>
      </c>
      <c r="Q1517" t="str">
        <f t="shared" si="140"/>
        <v>photography</v>
      </c>
      <c r="R1517" t="str">
        <f t="shared" si="141"/>
        <v>photobooks</v>
      </c>
      <c r="S1517" s="11">
        <f t="shared" si="142"/>
        <v>42415.003437499996</v>
      </c>
      <c r="T1517" s="11">
        <f t="shared" si="143"/>
        <v>42444.961770833332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11">
        <f t="shared" si="142"/>
        <v>42619.216342592597</v>
      </c>
      <c r="T1518" s="11">
        <f t="shared" si="143"/>
        <v>42649.333333333328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11">
        <f t="shared" si="142"/>
        <v>41948.31658564815</v>
      </c>
      <c r="T1519" s="11">
        <f t="shared" si="143"/>
        <v>41979</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11">
        <f t="shared" si="142"/>
        <v>41760.5700462963</v>
      </c>
      <c r="T1520" s="11">
        <f t="shared" si="143"/>
        <v>41790.5700462963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f t="shared" si="139"/>
        <v>64.156896551724131</v>
      </c>
      <c r="Q1521" t="str">
        <f t="shared" si="140"/>
        <v>photography</v>
      </c>
      <c r="R1521" t="str">
        <f t="shared" si="141"/>
        <v>photobooks</v>
      </c>
      <c r="S1521" s="11">
        <f t="shared" si="142"/>
        <v>41782.491701388892</v>
      </c>
      <c r="T1521" s="11">
        <f t="shared" si="143"/>
        <v>41810.665972222225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11">
        <f t="shared" si="142"/>
        <v>41955.607789351852</v>
      </c>
      <c r="T1522" s="11">
        <f t="shared" si="143"/>
        <v>41991.916666666672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f t="shared" si="139"/>
        <v>170.44680851063831</v>
      </c>
      <c r="Q1523" t="str">
        <f t="shared" si="140"/>
        <v>photography</v>
      </c>
      <c r="R1523" t="str">
        <f t="shared" si="141"/>
        <v>photobooks</v>
      </c>
      <c r="S1523" s="11">
        <f t="shared" si="142"/>
        <v>42492.917719907404</v>
      </c>
      <c r="T1523" s="11">
        <f t="shared" si="143"/>
        <v>42527.917719907404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f t="shared" si="139"/>
        <v>133.7391592920354</v>
      </c>
      <c r="Q1524" t="str">
        <f t="shared" si="140"/>
        <v>photography</v>
      </c>
      <c r="R1524" t="str">
        <f t="shared" si="141"/>
        <v>photobooks</v>
      </c>
      <c r="S1524" s="11">
        <f t="shared" si="142"/>
        <v>41899.580312500002</v>
      </c>
      <c r="T1524" s="11">
        <f t="shared" si="143"/>
        <v>41929.580312500002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11">
        <f t="shared" si="142"/>
        <v>41964.501342592594</v>
      </c>
      <c r="T1525" s="11">
        <f t="shared" si="143"/>
        <v>41995.75</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f t="shared" si="139"/>
        <v>221.78571428571428</v>
      </c>
      <c r="Q1526" t="str">
        <f t="shared" si="140"/>
        <v>photography</v>
      </c>
      <c r="R1526" t="str">
        <f t="shared" si="141"/>
        <v>photobooks</v>
      </c>
      <c r="S1526" s="11">
        <f t="shared" si="142"/>
        <v>42756.251041666663</v>
      </c>
      <c r="T1526" s="11">
        <f t="shared" si="143"/>
        <v>42786.251041666663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f t="shared" si="139"/>
        <v>32.315357142857138</v>
      </c>
      <c r="Q1527" t="str">
        <f t="shared" si="140"/>
        <v>photography</v>
      </c>
      <c r="R1527" t="str">
        <f t="shared" si="141"/>
        <v>photobooks</v>
      </c>
      <c r="S1527" s="11">
        <f t="shared" si="142"/>
        <v>42570.452986111108</v>
      </c>
      <c r="T1527" s="11">
        <f t="shared" si="143"/>
        <v>42600.452986111108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f t="shared" si="139"/>
        <v>98.839285714285708</v>
      </c>
      <c r="Q1528" t="str">
        <f t="shared" si="140"/>
        <v>photography</v>
      </c>
      <c r="R1528" t="str">
        <f t="shared" si="141"/>
        <v>photobooks</v>
      </c>
      <c r="S1528" s="11">
        <f t="shared" si="142"/>
        <v>42339.026006944448</v>
      </c>
      <c r="T1528" s="11">
        <f t="shared" si="143"/>
        <v>42388.026006944448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11">
        <f t="shared" si="142"/>
        <v>42780.350532407407</v>
      </c>
      <c r="T1529" s="11">
        <f t="shared" si="143"/>
        <v>42808.308865740742</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f t="shared" si="139"/>
        <v>52.793750000000003</v>
      </c>
      <c r="Q1530" t="str">
        <f t="shared" si="140"/>
        <v>photography</v>
      </c>
      <c r="R1530" t="str">
        <f t="shared" si="141"/>
        <v>photobooks</v>
      </c>
      <c r="S1530" s="11">
        <f t="shared" si="142"/>
        <v>42736.482893518521</v>
      </c>
      <c r="T1530" s="11">
        <f t="shared" si="143"/>
        <v>42766.75</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11">
        <f t="shared" si="142"/>
        <v>42052.378703703704</v>
      </c>
      <c r="T1531" s="11">
        <f t="shared" si="143"/>
        <v>42082.337037037039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f t="shared" si="139"/>
        <v>53.991990846681922</v>
      </c>
      <c r="Q1532" t="str">
        <f t="shared" si="140"/>
        <v>photography</v>
      </c>
      <c r="R1532" t="str">
        <f t="shared" si="141"/>
        <v>photobooks</v>
      </c>
      <c r="S1532" s="11">
        <f t="shared" si="142"/>
        <v>42275.51730324074</v>
      </c>
      <c r="T1532" s="11">
        <f t="shared" si="143"/>
        <v>42300.51730324074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11">
        <f t="shared" si="142"/>
        <v>41941.552384259259</v>
      </c>
      <c r="T1533" s="11">
        <f t="shared" si="143"/>
        <v>41973.875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f t="shared" si="139"/>
        <v>82.316326530612244</v>
      </c>
      <c r="Q1534" t="str">
        <f t="shared" si="140"/>
        <v>photography</v>
      </c>
      <c r="R1534" t="str">
        <f t="shared" si="141"/>
        <v>photobooks</v>
      </c>
      <c r="S1534" s="11">
        <f t="shared" si="142"/>
        <v>42391.225289351853</v>
      </c>
      <c r="T1534" s="11">
        <f t="shared" si="143"/>
        <v>42415.375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f t="shared" si="139"/>
        <v>88.26081081081081</v>
      </c>
      <c r="Q1535" t="str">
        <f t="shared" si="140"/>
        <v>photography</v>
      </c>
      <c r="R1535" t="str">
        <f t="shared" si="141"/>
        <v>photobooks</v>
      </c>
      <c r="S1535" s="11">
        <f t="shared" si="142"/>
        <v>42442.75204861111</v>
      </c>
      <c r="T1535" s="11">
        <f t="shared" si="143"/>
        <v>42491.915972222225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f t="shared" si="139"/>
        <v>84.905149051490511</v>
      </c>
      <c r="Q1536" t="str">
        <f t="shared" si="140"/>
        <v>photography</v>
      </c>
      <c r="R1536" t="str">
        <f t="shared" si="141"/>
        <v>photobooks</v>
      </c>
      <c r="S1536" s="11">
        <f t="shared" si="142"/>
        <v>42221.424328703702</v>
      </c>
      <c r="T1536" s="11">
        <f t="shared" si="143"/>
        <v>42251.424328703702</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f t="shared" si="139"/>
        <v>48.154545454545456</v>
      </c>
      <c r="Q1537" t="str">
        <f t="shared" si="140"/>
        <v>photography</v>
      </c>
      <c r="R1537" t="str">
        <f t="shared" si="141"/>
        <v>photobooks</v>
      </c>
      <c r="S1537" s="11">
        <f t="shared" si="142"/>
        <v>42484.579062500001</v>
      </c>
      <c r="T1537" s="11">
        <f t="shared" si="143"/>
        <v>42513.666666666672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11">
        <f t="shared" si="142"/>
        <v>42213.552199074074</v>
      </c>
      <c r="T1538" s="11">
        <f t="shared" si="143"/>
        <v>42243.552199074074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f t="shared" ref="P1539:P1602" si="145">E1539/L1539</f>
        <v>96.375</v>
      </c>
      <c r="Q1539" t="str">
        <f t="shared" ref="Q1539:Q1602" si="146">LEFT(N1539, SEARCH("/",N1539)-1)</f>
        <v>photography</v>
      </c>
      <c r="R1539" t="str">
        <f t="shared" ref="R1539:R1602" si="147">RIGHT(N1539,LEN(N1539)-SEARCH("/", N1539))</f>
        <v>photobooks</v>
      </c>
      <c r="S1539" s="11">
        <f t="shared" ref="S1539:S1602" si="148">(J1539/86400)+25569+(-6/24)</f>
        <v>42552.065127314811</v>
      </c>
      <c r="T1539" s="11">
        <f t="shared" ref="T1539:T1602" si="149">(I1539/86400)+25569+(-6/24)</f>
        <v>42588.5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11">
        <f t="shared" si="148"/>
        <v>41981.532060185185</v>
      </c>
      <c r="T1540" s="11">
        <f t="shared" si="149"/>
        <v>42026.532060185185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f t="shared" si="145"/>
        <v>95.764859154929582</v>
      </c>
      <c r="Q1541" t="str">
        <f t="shared" si="146"/>
        <v>photography</v>
      </c>
      <c r="R1541" t="str">
        <f t="shared" si="147"/>
        <v>photobooks</v>
      </c>
      <c r="S1541" s="11">
        <f t="shared" si="148"/>
        <v>42705.66920138889</v>
      </c>
      <c r="T1541" s="11">
        <f t="shared" si="149"/>
        <v>42738.66920138889</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f t="shared" si="145"/>
        <v>180.40816326530611</v>
      </c>
      <c r="Q1542" t="str">
        <f t="shared" si="146"/>
        <v>photography</v>
      </c>
      <c r="R1542" t="str">
        <f t="shared" si="147"/>
        <v>photobooks</v>
      </c>
      <c r="S1542" s="11">
        <f t="shared" si="148"/>
        <v>41938.75712962963</v>
      </c>
      <c r="T1542" s="11">
        <f t="shared" si="149"/>
        <v>41968.802083333328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f t="shared" si="145"/>
        <v>3</v>
      </c>
      <c r="Q1543" t="str">
        <f t="shared" si="146"/>
        <v>photography</v>
      </c>
      <c r="R1543" t="str">
        <f t="shared" si="147"/>
        <v>nature</v>
      </c>
      <c r="S1543" s="11">
        <f t="shared" si="148"/>
        <v>41974.462245370371</v>
      </c>
      <c r="T1543" s="11">
        <f t="shared" si="149"/>
        <v>42004.462245370371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t="str">
        <f t="shared" si="146"/>
        <v>photography</v>
      </c>
      <c r="R1544" t="str">
        <f t="shared" si="147"/>
        <v>nature</v>
      </c>
      <c r="S1544" s="11">
        <f t="shared" si="148"/>
        <v>42170.746527777781</v>
      </c>
      <c r="T1544" s="11">
        <f t="shared" si="149"/>
        <v>42185.746527777781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f t="shared" si="145"/>
        <v>10</v>
      </c>
      <c r="Q1545" t="str">
        <f t="shared" si="146"/>
        <v>photography</v>
      </c>
      <c r="R1545" t="str">
        <f t="shared" si="147"/>
        <v>nature</v>
      </c>
      <c r="S1545" s="11">
        <f t="shared" si="148"/>
        <v>41935.259652777779</v>
      </c>
      <c r="T1545" s="11">
        <f t="shared" si="149"/>
        <v>41965.301319444443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11">
        <f t="shared" si="148"/>
        <v>42052.801203703704</v>
      </c>
      <c r="T1546" s="11">
        <f t="shared" si="149"/>
        <v>42094.762499999997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f t="shared" si="145"/>
        <v>1</v>
      </c>
      <c r="Q1547" t="str">
        <f t="shared" si="146"/>
        <v>photography</v>
      </c>
      <c r="R1547" t="str">
        <f t="shared" si="147"/>
        <v>nature</v>
      </c>
      <c r="S1547" s="11">
        <f t="shared" si="148"/>
        <v>42031.634652777779</v>
      </c>
      <c r="T1547" s="11">
        <f t="shared" si="149"/>
        <v>42065.636111111111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f t="shared" si="145"/>
        <v>26.272727272727273</v>
      </c>
      <c r="Q1548" t="str">
        <f t="shared" si="146"/>
        <v>photography</v>
      </c>
      <c r="R1548" t="str">
        <f t="shared" si="147"/>
        <v>nature</v>
      </c>
      <c r="S1548" s="11">
        <f t="shared" si="148"/>
        <v>41838.962951388887</v>
      </c>
      <c r="T1548" s="11">
        <f t="shared" si="149"/>
        <v>41898.962951388887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11">
        <f t="shared" si="148"/>
        <v>42782.176875000005</v>
      </c>
      <c r="T1549" s="11">
        <f t="shared" si="149"/>
        <v>42789.176875000005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f t="shared" si="145"/>
        <v>60</v>
      </c>
      <c r="Q1550" t="str">
        <f t="shared" si="146"/>
        <v>photography</v>
      </c>
      <c r="R1550" t="str">
        <f t="shared" si="147"/>
        <v>nature</v>
      </c>
      <c r="S1550" s="11">
        <f t="shared" si="148"/>
        <v>42286.63217592593</v>
      </c>
      <c r="T1550" s="11">
        <f t="shared" si="149"/>
        <v>42316.673842592594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28.333333333333332</v>
      </c>
      <c r="Q1551" t="str">
        <f t="shared" si="146"/>
        <v>photography</v>
      </c>
      <c r="R1551" t="str">
        <f t="shared" si="147"/>
        <v>nature</v>
      </c>
      <c r="S1551" s="11">
        <f t="shared" si="148"/>
        <v>42280.886099537034</v>
      </c>
      <c r="T1551" s="11">
        <f t="shared" si="149"/>
        <v>42310.927766203706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f t="shared" si="145"/>
        <v>14.428571428571429</v>
      </c>
      <c r="Q1552" t="str">
        <f t="shared" si="146"/>
        <v>photography</v>
      </c>
      <c r="R1552" t="str">
        <f t="shared" si="147"/>
        <v>nature</v>
      </c>
      <c r="S1552" s="11">
        <f t="shared" si="148"/>
        <v>42472.199467592596</v>
      </c>
      <c r="T1552" s="11">
        <f t="shared" si="149"/>
        <v>42502.199467592596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11">
        <f t="shared" si="148"/>
        <v>42121.574525462958</v>
      </c>
      <c r="T1553" s="11">
        <f t="shared" si="149"/>
        <v>42151.574525462958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f t="shared" si="145"/>
        <v>132.1875</v>
      </c>
      <c r="Q1554" t="str">
        <f t="shared" si="146"/>
        <v>photography</v>
      </c>
      <c r="R1554" t="str">
        <f t="shared" si="147"/>
        <v>nature</v>
      </c>
      <c r="S1554" s="11">
        <f t="shared" si="148"/>
        <v>41892.438750000001</v>
      </c>
      <c r="T1554" s="11">
        <f t="shared" si="149"/>
        <v>41912.915972222225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11">
        <f t="shared" si="148"/>
        <v>42219.032951388886</v>
      </c>
      <c r="T1555" s="11">
        <f t="shared" si="149"/>
        <v>42249.032951388886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11">
        <f t="shared" si="148"/>
        <v>42188.002199074079</v>
      </c>
      <c r="T1556" s="11">
        <f t="shared" si="149"/>
        <v>42218.002199074079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11">
        <f t="shared" si="148"/>
        <v>42241.363796296297</v>
      </c>
      <c r="T1557" s="11">
        <f t="shared" si="149"/>
        <v>42264.458333333328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f t="shared" si="145"/>
        <v>56.416666666666664</v>
      </c>
      <c r="Q1558" t="str">
        <f t="shared" si="146"/>
        <v>photography</v>
      </c>
      <c r="R1558" t="str">
        <f t="shared" si="147"/>
        <v>nature</v>
      </c>
      <c r="S1558" s="11">
        <f t="shared" si="148"/>
        <v>42524.903055555551</v>
      </c>
      <c r="T1558" s="11">
        <f t="shared" si="149"/>
        <v>42554.903055555551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t="str">
        <f t="shared" si="146"/>
        <v>photography</v>
      </c>
      <c r="R1559" t="str">
        <f t="shared" si="147"/>
        <v>nature</v>
      </c>
      <c r="S1559" s="11">
        <f t="shared" si="148"/>
        <v>41871.40315972222</v>
      </c>
      <c r="T1559" s="11">
        <f t="shared" si="149"/>
        <v>41902.40315972222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f t="shared" si="145"/>
        <v>11.666666666666666</v>
      </c>
      <c r="Q1560" t="str">
        <f t="shared" si="146"/>
        <v>photography</v>
      </c>
      <c r="R1560" t="str">
        <f t="shared" si="147"/>
        <v>nature</v>
      </c>
      <c r="S1560" s="11">
        <f t="shared" si="148"/>
        <v>42185.147673611107</v>
      </c>
      <c r="T1560" s="11">
        <f t="shared" si="149"/>
        <v>42244.258333333331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f t="shared" si="145"/>
        <v>50</v>
      </c>
      <c r="Q1561" t="str">
        <f t="shared" si="146"/>
        <v>photography</v>
      </c>
      <c r="R1561" t="str">
        <f t="shared" si="147"/>
        <v>nature</v>
      </c>
      <c r="S1561" s="11">
        <f t="shared" si="148"/>
        <v>42107.803229166668</v>
      </c>
      <c r="T1561" s="11">
        <f t="shared" si="149"/>
        <v>42122.803229166668</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f t="shared" si="145"/>
        <v>23.5</v>
      </c>
      <c r="Q1562" t="str">
        <f t="shared" si="146"/>
        <v>photography</v>
      </c>
      <c r="R1562" t="str">
        <f t="shared" si="147"/>
        <v>nature</v>
      </c>
      <c r="S1562" s="11">
        <f t="shared" si="148"/>
        <v>41935.770752314813</v>
      </c>
      <c r="T1562" s="11">
        <f t="shared" si="149"/>
        <v>41955.812418981484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f t="shared" si="145"/>
        <v>67</v>
      </c>
      <c r="Q1563" t="str">
        <f t="shared" si="146"/>
        <v>publishing</v>
      </c>
      <c r="R1563" t="str">
        <f t="shared" si="147"/>
        <v>art books</v>
      </c>
      <c r="S1563" s="11">
        <f t="shared" si="148"/>
        <v>41554.791701388887</v>
      </c>
      <c r="T1563" s="11">
        <f t="shared" si="149"/>
        <v>41584.833368055552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11">
        <f t="shared" si="148"/>
        <v>40079.316157407404</v>
      </c>
      <c r="T1564" s="11">
        <f t="shared" si="149"/>
        <v>40148.784722222219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f t="shared" si="145"/>
        <v>42.5</v>
      </c>
      <c r="Q1565" t="str">
        <f t="shared" si="146"/>
        <v>publishing</v>
      </c>
      <c r="R1565" t="str">
        <f t="shared" si="147"/>
        <v>art books</v>
      </c>
      <c r="S1565" s="11">
        <f t="shared" si="148"/>
        <v>41652.492488425924</v>
      </c>
      <c r="T1565" s="11">
        <f t="shared" si="149"/>
        <v>41712.450821759259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f t="shared" si="145"/>
        <v>10</v>
      </c>
      <c r="Q1566" t="str">
        <f t="shared" si="146"/>
        <v>publishing</v>
      </c>
      <c r="R1566" t="str">
        <f t="shared" si="147"/>
        <v>art books</v>
      </c>
      <c r="S1566" s="11">
        <f t="shared" si="148"/>
        <v>42121.117002314815</v>
      </c>
      <c r="T1566" s="11">
        <f t="shared" si="149"/>
        <v>42152.586805555555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f t="shared" si="145"/>
        <v>100</v>
      </c>
      <c r="Q1567" t="str">
        <f t="shared" si="146"/>
        <v>publishing</v>
      </c>
      <c r="R1567" t="str">
        <f t="shared" si="147"/>
        <v>art books</v>
      </c>
      <c r="S1567" s="11">
        <f t="shared" si="148"/>
        <v>40672.479872685188</v>
      </c>
      <c r="T1567" s="11">
        <f t="shared" si="149"/>
        <v>40702.479872685188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f t="shared" si="145"/>
        <v>108.05084745762711</v>
      </c>
      <c r="Q1568" t="str">
        <f t="shared" si="146"/>
        <v>publishing</v>
      </c>
      <c r="R1568" t="str">
        <f t="shared" si="147"/>
        <v>art books</v>
      </c>
      <c r="S1568" s="11">
        <f t="shared" si="148"/>
        <v>42549.666712962964</v>
      </c>
      <c r="T1568" s="11">
        <f t="shared" si="149"/>
        <v>42578.666666666672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f t="shared" si="145"/>
        <v>26.923076923076923</v>
      </c>
      <c r="Q1569" t="str">
        <f t="shared" si="146"/>
        <v>publishing</v>
      </c>
      <c r="R1569" t="str">
        <f t="shared" si="147"/>
        <v>art books</v>
      </c>
      <c r="S1569" s="11">
        <f t="shared" si="148"/>
        <v>41671.68686342593</v>
      </c>
      <c r="T1569" s="11">
        <f t="shared" si="149"/>
        <v>41686.75</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f t="shared" si="145"/>
        <v>155</v>
      </c>
      <c r="Q1570" t="str">
        <f t="shared" si="146"/>
        <v>publishing</v>
      </c>
      <c r="R1570" t="str">
        <f t="shared" si="147"/>
        <v>art books</v>
      </c>
      <c r="S1570" s="11">
        <f t="shared" si="148"/>
        <v>41961.812326388885</v>
      </c>
      <c r="T1570" s="11">
        <f t="shared" si="149"/>
        <v>41996.812326388885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11">
        <f t="shared" si="148"/>
        <v>41389.429560185185</v>
      </c>
      <c r="T1571" s="11">
        <f t="shared" si="149"/>
        <v>41419.429560185185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f t="shared" si="145"/>
        <v>47.769230769230766</v>
      </c>
      <c r="Q1572" t="str">
        <f t="shared" si="146"/>
        <v>publishing</v>
      </c>
      <c r="R1572" t="str">
        <f t="shared" si="147"/>
        <v>art books</v>
      </c>
      <c r="S1572" s="11">
        <f t="shared" si="148"/>
        <v>42438.563449074078</v>
      </c>
      <c r="T1572" s="11">
        <f t="shared" si="149"/>
        <v>42468.521782407406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f t="shared" si="145"/>
        <v>20</v>
      </c>
      <c r="Q1573" t="str">
        <f t="shared" si="146"/>
        <v>publishing</v>
      </c>
      <c r="R1573" t="str">
        <f t="shared" si="147"/>
        <v>art books</v>
      </c>
      <c r="S1573" s="11">
        <f t="shared" si="148"/>
        <v>42144.519479166665</v>
      </c>
      <c r="T1573" s="11">
        <f t="shared" si="149"/>
        <v>42174.519479166665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41.666666666666664</v>
      </c>
      <c r="Q1574" t="str">
        <f t="shared" si="146"/>
        <v>publishing</v>
      </c>
      <c r="R1574" t="str">
        <f t="shared" si="147"/>
        <v>art books</v>
      </c>
      <c r="S1574" s="11">
        <f t="shared" si="148"/>
        <v>42403.783090277779</v>
      </c>
      <c r="T1574" s="11">
        <f t="shared" si="149"/>
        <v>42428.749305555553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f t="shared" si="145"/>
        <v>74.333333333333329</v>
      </c>
      <c r="Q1575" t="str">
        <f t="shared" si="146"/>
        <v>publishing</v>
      </c>
      <c r="R1575" t="str">
        <f t="shared" si="147"/>
        <v>art books</v>
      </c>
      <c r="S1575" s="11">
        <f t="shared" si="148"/>
        <v>42785.750023148154</v>
      </c>
      <c r="T1575" s="11">
        <f t="shared" si="149"/>
        <v>42825.915972222225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f t="shared" si="145"/>
        <v>84.333333333333329</v>
      </c>
      <c r="Q1576" t="str">
        <f t="shared" si="146"/>
        <v>publishing</v>
      </c>
      <c r="R1576" t="str">
        <f t="shared" si="147"/>
        <v>art books</v>
      </c>
      <c r="S1576" s="11">
        <f t="shared" si="148"/>
        <v>42017.677418981482</v>
      </c>
      <c r="T1576" s="11">
        <f t="shared" si="149"/>
        <v>42052.677418981482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f t="shared" si="145"/>
        <v>65.457142857142856</v>
      </c>
      <c r="Q1577" t="str">
        <f t="shared" si="146"/>
        <v>publishing</v>
      </c>
      <c r="R1577" t="str">
        <f t="shared" si="147"/>
        <v>art books</v>
      </c>
      <c r="S1577" s="11">
        <f t="shared" si="148"/>
        <v>41799.274259259255</v>
      </c>
      <c r="T1577" s="11">
        <f t="shared" si="149"/>
        <v>41829.274259259255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t="str">
        <f t="shared" si="146"/>
        <v>publishing</v>
      </c>
      <c r="R1578" t="str">
        <f t="shared" si="147"/>
        <v>art books</v>
      </c>
      <c r="S1578" s="11">
        <f t="shared" si="148"/>
        <v>42140.629259259258</v>
      </c>
      <c r="T1578" s="11">
        <f t="shared" si="149"/>
        <v>42185.629259259258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f t="shared" si="145"/>
        <v>27.5</v>
      </c>
      <c r="Q1579" t="str">
        <f t="shared" si="146"/>
        <v>publishing</v>
      </c>
      <c r="R1579" t="str">
        <f t="shared" si="147"/>
        <v>art books</v>
      </c>
      <c r="S1579" s="11">
        <f t="shared" si="148"/>
        <v>41054.597777777773</v>
      </c>
      <c r="T1579" s="11">
        <f t="shared" si="149"/>
        <v>41114.597777777773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f t="shared" si="145"/>
        <v>51.25</v>
      </c>
      <c r="Q1580" t="str">
        <f t="shared" si="146"/>
        <v>publishing</v>
      </c>
      <c r="R1580" t="str">
        <f t="shared" si="147"/>
        <v>art books</v>
      </c>
      <c r="S1580" s="11">
        <f t="shared" si="148"/>
        <v>40398.815868055557</v>
      </c>
      <c r="T1580" s="11">
        <f t="shared" si="149"/>
        <v>40422.833333333336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f t="shared" si="145"/>
        <v>14</v>
      </c>
      <c r="Q1581" t="str">
        <f t="shared" si="146"/>
        <v>publishing</v>
      </c>
      <c r="R1581" t="str">
        <f t="shared" si="147"/>
        <v>art books</v>
      </c>
      <c r="S1581" s="11">
        <f t="shared" si="148"/>
        <v>41481.746423611112</v>
      </c>
      <c r="T1581" s="11">
        <f t="shared" si="149"/>
        <v>41514.746423611112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11">
        <f t="shared" si="148"/>
        <v>40989.800069444442</v>
      </c>
      <c r="T1582" s="11">
        <f t="shared" si="149"/>
        <v>41049.800069444442</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f t="shared" si="145"/>
        <v>5</v>
      </c>
      <c r="Q1583" t="str">
        <f t="shared" si="146"/>
        <v>photography</v>
      </c>
      <c r="R1583" t="str">
        <f t="shared" si="147"/>
        <v>places</v>
      </c>
      <c r="S1583" s="11">
        <f t="shared" si="148"/>
        <v>42325.198958333334</v>
      </c>
      <c r="T1583" s="11">
        <f t="shared" si="149"/>
        <v>42357.198958333334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f t="shared" si="145"/>
        <v>31</v>
      </c>
      <c r="Q1584" t="str">
        <f t="shared" si="146"/>
        <v>photography</v>
      </c>
      <c r="R1584" t="str">
        <f t="shared" si="147"/>
        <v>places</v>
      </c>
      <c r="S1584" s="11">
        <f t="shared" si="148"/>
        <v>42246.539965277778</v>
      </c>
      <c r="T1584" s="11">
        <f t="shared" si="149"/>
        <v>42303.638888888891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f t="shared" si="145"/>
        <v>15</v>
      </c>
      <c r="Q1585" t="str">
        <f t="shared" si="146"/>
        <v>photography</v>
      </c>
      <c r="R1585" t="str">
        <f t="shared" si="147"/>
        <v>places</v>
      </c>
      <c r="S1585" s="11">
        <f t="shared" si="148"/>
        <v>41877.654988425929</v>
      </c>
      <c r="T1585" s="11">
        <f t="shared" si="149"/>
        <v>41907.654988425929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11">
        <f t="shared" si="148"/>
        <v>41779.399317129632</v>
      </c>
      <c r="T1586" s="11">
        <f t="shared" si="149"/>
        <v>41789.399317129632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131.66666666666666</v>
      </c>
      <c r="Q1587" t="str">
        <f t="shared" si="146"/>
        <v>photography</v>
      </c>
      <c r="R1587" t="str">
        <f t="shared" si="147"/>
        <v>places</v>
      </c>
      <c r="S1587" s="11">
        <f t="shared" si="148"/>
        <v>42707.645462962959</v>
      </c>
      <c r="T1587" s="11">
        <f t="shared" si="149"/>
        <v>42729.208333333328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11">
        <f t="shared" si="148"/>
        <v>42068.854421296295</v>
      </c>
      <c r="T1588" s="11">
        <f t="shared" si="149"/>
        <v>42098.812754629631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f t="shared" si="145"/>
        <v>1</v>
      </c>
      <c r="Q1589" t="str">
        <f t="shared" si="146"/>
        <v>photography</v>
      </c>
      <c r="R1589" t="str">
        <f t="shared" si="147"/>
        <v>places</v>
      </c>
      <c r="S1589" s="11">
        <f t="shared" si="148"/>
        <v>41956.700983796298</v>
      </c>
      <c r="T1589" s="11">
        <f t="shared" si="149"/>
        <v>41986.700983796298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11">
        <f t="shared" si="148"/>
        <v>42004.99998842593</v>
      </c>
      <c r="T1590" s="11">
        <f t="shared" si="149"/>
        <v>42035.591666666667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11">
        <f t="shared" si="148"/>
        <v>42256.734791666662</v>
      </c>
      <c r="T1591" s="11">
        <f t="shared" si="149"/>
        <v>42286.734791666662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f t="shared" si="145"/>
        <v>510</v>
      </c>
      <c r="Q1592" t="str">
        <f t="shared" si="146"/>
        <v>photography</v>
      </c>
      <c r="R1592" t="str">
        <f t="shared" si="147"/>
        <v>places</v>
      </c>
      <c r="S1592" s="11">
        <f t="shared" si="148"/>
        <v>42240.607222222221</v>
      </c>
      <c r="T1592" s="11">
        <f t="shared" si="149"/>
        <v>42270.607222222221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f t="shared" si="145"/>
        <v>44.478260869565219</v>
      </c>
      <c r="Q1593" t="str">
        <f t="shared" si="146"/>
        <v>photography</v>
      </c>
      <c r="R1593" t="str">
        <f t="shared" si="147"/>
        <v>places</v>
      </c>
      <c r="S1593" s="11">
        <f t="shared" si="148"/>
        <v>42433.476168981477</v>
      </c>
      <c r="T1593" s="11">
        <f t="shared" si="149"/>
        <v>42463.43450231482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11">
        <f t="shared" si="148"/>
        <v>42045.822743055556</v>
      </c>
      <c r="T1594" s="11">
        <f t="shared" si="149"/>
        <v>42090.781076388885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f t="shared" si="145"/>
        <v>1</v>
      </c>
      <c r="Q1595" t="str">
        <f t="shared" si="146"/>
        <v>photography</v>
      </c>
      <c r="R1595" t="str">
        <f t="shared" si="147"/>
        <v>places</v>
      </c>
      <c r="S1595" s="11">
        <f t="shared" si="148"/>
        <v>42033.595543981486</v>
      </c>
      <c r="T1595" s="11">
        <f t="shared" si="149"/>
        <v>42063.595543981486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f t="shared" si="145"/>
        <v>20.5</v>
      </c>
      <c r="Q1596" t="str">
        <f t="shared" si="146"/>
        <v>photography</v>
      </c>
      <c r="R1596" t="str">
        <f t="shared" si="147"/>
        <v>places</v>
      </c>
      <c r="S1596" s="11">
        <f t="shared" si="148"/>
        <v>42445.462754629625</v>
      </c>
      <c r="T1596" s="11">
        <f t="shared" si="149"/>
        <v>42505.431250000001</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f t="shared" si="145"/>
        <v>40</v>
      </c>
      <c r="Q1597" t="str">
        <f t="shared" si="146"/>
        <v>photography</v>
      </c>
      <c r="R1597" t="str">
        <f t="shared" si="147"/>
        <v>places</v>
      </c>
      <c r="S1597" s="11">
        <f t="shared" si="148"/>
        <v>41779.800092592595</v>
      </c>
      <c r="T1597" s="11">
        <f t="shared" si="149"/>
        <v>41808.592361111107</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f t="shared" si="145"/>
        <v>25</v>
      </c>
      <c r="Q1598" t="str">
        <f t="shared" si="146"/>
        <v>photography</v>
      </c>
      <c r="R1598" t="str">
        <f t="shared" si="147"/>
        <v>places</v>
      </c>
      <c r="S1598" s="11">
        <f t="shared" si="148"/>
        <v>41941.180196759262</v>
      </c>
      <c r="T1598" s="11">
        <f t="shared" si="149"/>
        <v>41986.221863425926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11">
        <f t="shared" si="148"/>
        <v>42603.104131944448</v>
      </c>
      <c r="T1599" s="11">
        <f t="shared" si="149"/>
        <v>42633.104131944448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f t="shared" si="145"/>
        <v>1</v>
      </c>
      <c r="Q1600" t="str">
        <f t="shared" si="146"/>
        <v>photography</v>
      </c>
      <c r="R1600" t="str">
        <f t="shared" si="147"/>
        <v>places</v>
      </c>
      <c r="S1600" s="11">
        <f t="shared" si="148"/>
        <v>42151.417337962965</v>
      </c>
      <c r="T1600" s="11">
        <f t="shared" si="149"/>
        <v>42211.417337962965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11">
        <f t="shared" si="148"/>
        <v>42438.28907407407</v>
      </c>
      <c r="T1601" s="11">
        <f t="shared" si="149"/>
        <v>42468.247407407413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f t="shared" si="145"/>
        <v>40.777777777777779</v>
      </c>
      <c r="Q1602" t="str">
        <f t="shared" si="146"/>
        <v>photography</v>
      </c>
      <c r="R1602" t="str">
        <f t="shared" si="147"/>
        <v>places</v>
      </c>
      <c r="S1602" s="11">
        <f t="shared" si="148"/>
        <v>41790.807314814811</v>
      </c>
      <c r="T1602" s="11">
        <f t="shared" si="149"/>
        <v>41834.96597222222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f t="shared" ref="P1603:P1666" si="151">E1603/L1603</f>
        <v>48.325535714285714</v>
      </c>
      <c r="Q1603" t="str">
        <f t="shared" ref="Q1603:Q1666" si="152">LEFT(N1603, SEARCH("/",N1603)-1)</f>
        <v>music</v>
      </c>
      <c r="R1603" t="str">
        <f t="shared" ref="R1603:R1666" si="153">RIGHT(N1603,LEN(N1603)-SEARCH("/", N1603))</f>
        <v>rock</v>
      </c>
      <c r="S1603" s="11">
        <f t="shared" ref="S1603:S1666" si="154">(J1603/86400)+25569+(-6/24)</f>
        <v>40637.842974537038</v>
      </c>
      <c r="T1603" s="11">
        <f t="shared" ref="T1603:T1666" si="155">(I1603/86400)+25569+(-6/24)</f>
        <v>40667.842974537038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11">
        <f t="shared" si="154"/>
        <v>40788.047650462962</v>
      </c>
      <c r="T1604" s="11">
        <f t="shared" si="155"/>
        <v>40830.708333333336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11">
        <f t="shared" si="154"/>
        <v>40875.919664351852</v>
      </c>
      <c r="T1605" s="11">
        <f t="shared" si="155"/>
        <v>40935.919664351852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11">
        <f t="shared" si="154"/>
        <v>40945.595312500001</v>
      </c>
      <c r="T1606" s="11">
        <f t="shared" si="155"/>
        <v>40985.553645833337</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f t="shared" si="151"/>
        <v>137.30909090909091</v>
      </c>
      <c r="Q1607" t="str">
        <f t="shared" si="152"/>
        <v>music</v>
      </c>
      <c r="R1607" t="str">
        <f t="shared" si="153"/>
        <v>rock</v>
      </c>
      <c r="S1607" s="11">
        <f t="shared" si="154"/>
        <v>40746.762881944444</v>
      </c>
      <c r="T1607" s="11">
        <f t="shared" si="155"/>
        <v>40756.041666666664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11">
        <f t="shared" si="154"/>
        <v>40535.861550925925</v>
      </c>
      <c r="T1608" s="11">
        <f t="shared" si="155"/>
        <v>40625.819884259261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11">
        <f t="shared" si="154"/>
        <v>41053.55846064815</v>
      </c>
      <c r="T1609" s="11">
        <f t="shared" si="155"/>
        <v>41074.55846064815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11">
        <f t="shared" si="154"/>
        <v>41607.58085648148</v>
      </c>
      <c r="T1610" s="11">
        <f t="shared" si="155"/>
        <v>41639.976388888885</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11">
        <f t="shared" si="154"/>
        <v>40795.751261574071</v>
      </c>
      <c r="T1611" s="11">
        <f t="shared" si="155"/>
        <v>40849.083333333336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f t="shared" si="151"/>
        <v>48.544642857142854</v>
      </c>
      <c r="Q1612" t="str">
        <f t="shared" si="152"/>
        <v>music</v>
      </c>
      <c r="R1612" t="str">
        <f t="shared" si="153"/>
        <v>rock</v>
      </c>
      <c r="S1612" s="11">
        <f t="shared" si="154"/>
        <v>41228.674884259257</v>
      </c>
      <c r="T1612" s="11">
        <f t="shared" si="155"/>
        <v>41258.674884259257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11">
        <f t="shared" si="154"/>
        <v>41408.75037037037</v>
      </c>
      <c r="T1613" s="11">
        <f t="shared" si="155"/>
        <v>41429.75037037037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11">
        <f t="shared" si="154"/>
        <v>41246.624814814815</v>
      </c>
      <c r="T1614" s="11">
        <f t="shared" si="155"/>
        <v>41276.624814814815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11">
        <f t="shared" si="154"/>
        <v>41081.819467592592</v>
      </c>
      <c r="T1615" s="11">
        <f t="shared" si="155"/>
        <v>41111.819467592592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11">
        <f t="shared" si="154"/>
        <v>41794.731122685189</v>
      </c>
      <c r="T1616" s="11">
        <f t="shared" si="155"/>
        <v>41854.458333333336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11">
        <f t="shared" si="154"/>
        <v>40844.800879629627</v>
      </c>
      <c r="T1617" s="11">
        <f t="shared" si="155"/>
        <v>40889.842546296299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11">
        <f t="shared" si="154"/>
        <v>41194.465520833335</v>
      </c>
      <c r="T1618" s="11">
        <f t="shared" si="155"/>
        <v>41235.666666666664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11">
        <f t="shared" si="154"/>
        <v>41546.414212962962</v>
      </c>
      <c r="T1619" s="11">
        <f t="shared" si="155"/>
        <v>41579.541666666664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11">
        <f t="shared" si="154"/>
        <v>41301.404340277775</v>
      </c>
      <c r="T1620" s="11">
        <f t="shared" si="155"/>
        <v>41341.404340277775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f t="shared" si="151"/>
        <v>86.956521739130437</v>
      </c>
      <c r="Q1621" t="str">
        <f t="shared" si="152"/>
        <v>music</v>
      </c>
      <c r="R1621" t="str">
        <f t="shared" si="153"/>
        <v>rock</v>
      </c>
      <c r="S1621" s="11">
        <f t="shared" si="154"/>
        <v>41875.936180555553</v>
      </c>
      <c r="T1621" s="11">
        <f t="shared" si="155"/>
        <v>41896.936180555553</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11">
        <f t="shared" si="154"/>
        <v>41321.089583333334</v>
      </c>
      <c r="T1622" s="11">
        <f t="shared" si="155"/>
        <v>41328.089583333334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11">
        <f t="shared" si="154"/>
        <v>41003.35665509259</v>
      </c>
      <c r="T1623" s="11">
        <f t="shared" si="155"/>
        <v>41056.915972222225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11">
        <f t="shared" si="154"/>
        <v>41950.044837962967</v>
      </c>
      <c r="T1624" s="11">
        <f t="shared" si="155"/>
        <v>41990.082638888889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11">
        <f t="shared" si="154"/>
        <v>41453.438530092593</v>
      </c>
      <c r="T1625" s="11">
        <f t="shared" si="155"/>
        <v>41513.438530092593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11">
        <f t="shared" si="154"/>
        <v>41243.117303240739</v>
      </c>
      <c r="T1626" s="11">
        <f t="shared" si="155"/>
        <v>41283.117303240739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f t="shared" si="151"/>
        <v>112.01923076923077</v>
      </c>
      <c r="Q1627" t="str">
        <f t="shared" si="152"/>
        <v>music</v>
      </c>
      <c r="R1627" t="str">
        <f t="shared" si="153"/>
        <v>rock</v>
      </c>
      <c r="S1627" s="11">
        <f t="shared" si="154"/>
        <v>41135.449687500004</v>
      </c>
      <c r="T1627" s="11">
        <f t="shared" si="155"/>
        <v>41163.449687500004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11">
        <f t="shared" si="154"/>
        <v>41579.597997685181</v>
      </c>
      <c r="T1628" s="11">
        <f t="shared" si="155"/>
        <v>41609.639664351853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11">
        <f t="shared" si="154"/>
        <v>41205.457048611112</v>
      </c>
      <c r="T1629" s="11">
        <f t="shared" si="155"/>
        <v>41238.957638888889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11">
        <f t="shared" si="154"/>
        <v>41774.487060185187</v>
      </c>
      <c r="T1630" s="11">
        <f t="shared" si="155"/>
        <v>41807.487060185187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11">
        <f t="shared" si="154"/>
        <v>41645.617280092592</v>
      </c>
      <c r="T1631" s="11">
        <f t="shared" si="155"/>
        <v>41690.617280092592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f t="shared" si="151"/>
        <v>84.206349206349202</v>
      </c>
      <c r="Q1632" t="str">
        <f t="shared" si="152"/>
        <v>music</v>
      </c>
      <c r="R1632" t="str">
        <f t="shared" si="153"/>
        <v>rock</v>
      </c>
      <c r="S1632" s="11">
        <f t="shared" si="154"/>
        <v>40939.587673611109</v>
      </c>
      <c r="T1632" s="11">
        <f t="shared" si="155"/>
        <v>40970.040972222225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f t="shared" si="151"/>
        <v>117.22556390977444</v>
      </c>
      <c r="Q1633" t="str">
        <f t="shared" si="152"/>
        <v>music</v>
      </c>
      <c r="R1633" t="str">
        <f t="shared" si="153"/>
        <v>rock</v>
      </c>
      <c r="S1633" s="11">
        <f t="shared" si="154"/>
        <v>41164.609502314815</v>
      </c>
      <c r="T1633" s="11">
        <f t="shared" si="155"/>
        <v>41194.609502314815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11">
        <f t="shared" si="154"/>
        <v>40750.090902777782</v>
      </c>
      <c r="T1634" s="11">
        <f t="shared" si="155"/>
        <v>40810.090902777782</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172.41379310344828</v>
      </c>
      <c r="Q1635" t="str">
        <f t="shared" si="152"/>
        <v>music</v>
      </c>
      <c r="R1635" t="str">
        <f t="shared" si="153"/>
        <v>rock</v>
      </c>
      <c r="S1635" s="11">
        <f t="shared" si="154"/>
        <v>40896.633750000001</v>
      </c>
      <c r="T1635" s="11">
        <f t="shared" si="155"/>
        <v>40923.958333333336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11">
        <f t="shared" si="154"/>
        <v>40657.939826388887</v>
      </c>
      <c r="T1636" s="11">
        <f t="shared" si="155"/>
        <v>40695.999305555553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f t="shared" si="151"/>
        <v>67.729729729729726</v>
      </c>
      <c r="Q1637" t="str">
        <f t="shared" si="152"/>
        <v>music</v>
      </c>
      <c r="R1637" t="str">
        <f t="shared" si="153"/>
        <v>rock</v>
      </c>
      <c r="S1637" s="11">
        <f t="shared" si="154"/>
        <v>42502.618761574078</v>
      </c>
      <c r="T1637" s="11">
        <f t="shared" si="155"/>
        <v>42562.618761574078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11">
        <f t="shared" si="154"/>
        <v>40662.83666666667</v>
      </c>
      <c r="T1638" s="11">
        <f t="shared" si="155"/>
        <v>40705.916666666664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11">
        <f t="shared" si="154"/>
        <v>40122.501620370371</v>
      </c>
      <c r="T1639" s="11">
        <f t="shared" si="155"/>
        <v>40178.735416666663</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11">
        <f t="shared" si="154"/>
        <v>41288.43712962963</v>
      </c>
      <c r="T1640" s="11">
        <f t="shared" si="155"/>
        <v>41333.642361111109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94.736842105263165</v>
      </c>
      <c r="Q1641" t="str">
        <f t="shared" si="152"/>
        <v>music</v>
      </c>
      <c r="R1641" t="str">
        <f t="shared" si="153"/>
        <v>rock</v>
      </c>
      <c r="S1641" s="11">
        <f t="shared" si="154"/>
        <v>40941.402372685188</v>
      </c>
      <c r="T1641" s="11">
        <f t="shared" si="155"/>
        <v>40971.402372685188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f t="shared" si="151"/>
        <v>39.967058823529413</v>
      </c>
      <c r="Q1642" t="str">
        <f t="shared" si="152"/>
        <v>music</v>
      </c>
      <c r="R1642" t="str">
        <f t="shared" si="153"/>
        <v>rock</v>
      </c>
      <c r="S1642" s="11">
        <f t="shared" si="154"/>
        <v>40378.98096064815</v>
      </c>
      <c r="T1642" s="11">
        <f t="shared" si="155"/>
        <v>40392.832638888889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11">
        <f t="shared" si="154"/>
        <v>41962.346574074079</v>
      </c>
      <c r="T1643" s="11">
        <f t="shared" si="155"/>
        <v>41992.346574074079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42.857142857142854</v>
      </c>
      <c r="Q1644" t="str">
        <f t="shared" si="152"/>
        <v>music</v>
      </c>
      <c r="R1644" t="str">
        <f t="shared" si="153"/>
        <v>pop</v>
      </c>
      <c r="S1644" s="11">
        <f t="shared" si="154"/>
        <v>40687.774618055555</v>
      </c>
      <c r="T1644" s="11">
        <f t="shared" si="155"/>
        <v>40707.774618055555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f t="shared" si="151"/>
        <v>168.51351351351352</v>
      </c>
      <c r="Q1645" t="str">
        <f t="shared" si="152"/>
        <v>music</v>
      </c>
      <c r="R1645" t="str">
        <f t="shared" si="153"/>
        <v>pop</v>
      </c>
      <c r="S1645" s="11">
        <f t="shared" si="154"/>
        <v>41146.574212962965</v>
      </c>
      <c r="T1645" s="11">
        <f t="shared" si="155"/>
        <v>41176.574212962965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11">
        <f t="shared" si="154"/>
        <v>41174.80972222222</v>
      </c>
      <c r="T1646" s="11">
        <f t="shared" si="155"/>
        <v>41234.851388888885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11">
        <f t="shared" si="154"/>
        <v>41521.367361111115</v>
      </c>
      <c r="T1647" s="11">
        <f t="shared" si="155"/>
        <v>41535.367361111115</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f t="shared" si="151"/>
        <v>26.554216867469879</v>
      </c>
      <c r="Q1648" t="str">
        <f t="shared" si="152"/>
        <v>music</v>
      </c>
      <c r="R1648" t="str">
        <f t="shared" si="153"/>
        <v>pop</v>
      </c>
      <c r="S1648" s="11">
        <f t="shared" si="154"/>
        <v>41833.200266203705</v>
      </c>
      <c r="T1648" s="11">
        <f t="shared" si="155"/>
        <v>41865.507638888885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f t="shared" si="151"/>
        <v>113.82608695652173</v>
      </c>
      <c r="Q1649" t="str">
        <f t="shared" si="152"/>
        <v>music</v>
      </c>
      <c r="R1649" t="str">
        <f t="shared" si="153"/>
        <v>pop</v>
      </c>
      <c r="S1649" s="11">
        <f t="shared" si="154"/>
        <v>41039.159456018519</v>
      </c>
      <c r="T1649" s="11">
        <f t="shared" si="155"/>
        <v>41069.159456018519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11">
        <f t="shared" si="154"/>
        <v>40592.454652777778</v>
      </c>
      <c r="T1650" s="11">
        <f t="shared" si="155"/>
        <v>40622.412986111114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11">
        <f t="shared" si="154"/>
        <v>41737.434664351851</v>
      </c>
      <c r="T1651" s="11">
        <f t="shared" si="155"/>
        <v>41782.434664351851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f t="shared" si="151"/>
        <v>88.46875</v>
      </c>
      <c r="Q1652" t="str">
        <f t="shared" si="152"/>
        <v>music</v>
      </c>
      <c r="R1652" t="str">
        <f t="shared" si="153"/>
        <v>pop</v>
      </c>
      <c r="S1652" s="11">
        <f t="shared" si="154"/>
        <v>41526.185613425929</v>
      </c>
      <c r="T1652" s="11">
        <f t="shared" si="155"/>
        <v>41556.185613425929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f t="shared" si="151"/>
        <v>100.75</v>
      </c>
      <c r="Q1653" t="str">
        <f t="shared" si="152"/>
        <v>music</v>
      </c>
      <c r="R1653" t="str">
        <f t="shared" si="153"/>
        <v>pop</v>
      </c>
      <c r="S1653" s="11">
        <f t="shared" si="154"/>
        <v>40625.650694444441</v>
      </c>
      <c r="T1653" s="11">
        <f t="shared" si="155"/>
        <v>40659.040972222225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11">
        <f t="shared" si="154"/>
        <v>41572.242974537039</v>
      </c>
      <c r="T1654" s="11">
        <f t="shared" si="155"/>
        <v>41602.284641203703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f t="shared" si="151"/>
        <v>51.854285714285716</v>
      </c>
      <c r="Q1655" t="str">
        <f t="shared" si="152"/>
        <v>music</v>
      </c>
      <c r="R1655" t="str">
        <f t="shared" si="153"/>
        <v>pop</v>
      </c>
      <c r="S1655" s="11">
        <f t="shared" si="154"/>
        <v>40626.584444444445</v>
      </c>
      <c r="T1655" s="11">
        <f t="shared" si="155"/>
        <v>40657.584444444445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f t="shared" si="151"/>
        <v>38.794117647058826</v>
      </c>
      <c r="Q1656" t="str">
        <f t="shared" si="152"/>
        <v>music</v>
      </c>
      <c r="R1656" t="str">
        <f t="shared" si="153"/>
        <v>pop</v>
      </c>
      <c r="S1656" s="11">
        <f t="shared" si="154"/>
        <v>40987.640740740739</v>
      </c>
      <c r="T1656" s="11">
        <f t="shared" si="155"/>
        <v>41017.640740740739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f t="shared" si="151"/>
        <v>44.645833333333336</v>
      </c>
      <c r="Q1657" t="str">
        <f t="shared" si="152"/>
        <v>music</v>
      </c>
      <c r="R1657" t="str">
        <f t="shared" si="153"/>
        <v>pop</v>
      </c>
      <c r="S1657" s="11">
        <f t="shared" si="154"/>
        <v>40974.541898148149</v>
      </c>
      <c r="T1657" s="11">
        <f t="shared" si="155"/>
        <v>41004.500231481477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11">
        <f t="shared" si="154"/>
        <v>41226.678842592592</v>
      </c>
      <c r="T1658" s="11">
        <f t="shared" si="155"/>
        <v>41256.678842592592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11">
        <f t="shared" si="154"/>
        <v>41023.532037037039</v>
      </c>
      <c r="T1659" s="11">
        <f t="shared" si="155"/>
        <v>41053.532037037039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f t="shared" si="151"/>
        <v>74.149532710280369</v>
      </c>
      <c r="Q1660" t="str">
        <f t="shared" si="152"/>
        <v>music</v>
      </c>
      <c r="R1660" t="str">
        <f t="shared" si="153"/>
        <v>pop</v>
      </c>
      <c r="S1660" s="11">
        <f t="shared" si="154"/>
        <v>41222.97184027778</v>
      </c>
      <c r="T1660" s="11">
        <f t="shared" si="155"/>
        <v>41261.347222222219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f t="shared" si="151"/>
        <v>12.533333333333333</v>
      </c>
      <c r="Q1661" t="str">
        <f t="shared" si="152"/>
        <v>music</v>
      </c>
      <c r="R1661" t="str">
        <f t="shared" si="153"/>
        <v>pop</v>
      </c>
      <c r="S1661" s="11">
        <f t="shared" si="154"/>
        <v>41596.663437499999</v>
      </c>
      <c r="T1661" s="11">
        <f t="shared" si="155"/>
        <v>41625.25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11">
        <f t="shared" si="154"/>
        <v>42459.443865740745</v>
      </c>
      <c r="T1662" s="11">
        <f t="shared" si="155"/>
        <v>42490.665972222225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f t="shared" si="151"/>
        <v>80.178217821782184</v>
      </c>
      <c r="Q1663" t="str">
        <f t="shared" si="152"/>
        <v>music</v>
      </c>
      <c r="R1663" t="str">
        <f t="shared" si="153"/>
        <v>pop</v>
      </c>
      <c r="S1663" s="11">
        <f t="shared" si="154"/>
        <v>42343.748043981483</v>
      </c>
      <c r="T1663" s="11">
        <f t="shared" si="155"/>
        <v>42386.625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11">
        <f t="shared" si="154"/>
        <v>40847.948333333334</v>
      </c>
      <c r="T1664" s="11">
        <f t="shared" si="155"/>
        <v>40907.99</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11">
        <f t="shared" si="154"/>
        <v>42005.77207175926</v>
      </c>
      <c r="T1665" s="11">
        <f t="shared" si="155"/>
        <v>42035.77207175926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f t="shared" si="151"/>
        <v>34.384494382022467</v>
      </c>
      <c r="Q1666" t="str">
        <f t="shared" si="152"/>
        <v>music</v>
      </c>
      <c r="R1666" t="str">
        <f t="shared" si="153"/>
        <v>pop</v>
      </c>
      <c r="S1666" s="11">
        <f t="shared" si="154"/>
        <v>40939.511782407411</v>
      </c>
      <c r="T1666" s="11">
        <f t="shared" si="155"/>
        <v>40983.915972222225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f t="shared" ref="P1667:P1730" si="157">E1667/L1667</f>
        <v>44.956989247311824</v>
      </c>
      <c r="Q1667" t="str">
        <f t="shared" ref="Q1667:Q1730" si="158">LEFT(N1667, SEARCH("/",N1667)-1)</f>
        <v>music</v>
      </c>
      <c r="R1667" t="str">
        <f t="shared" ref="R1667:R1730" si="159">RIGHT(N1667,LEN(N1667)-SEARCH("/", N1667))</f>
        <v>pop</v>
      </c>
      <c r="S1667" s="11">
        <f t="shared" ref="S1667:S1730" si="160">(J1667/86400)+25569+(-6/24)</f>
        <v>40564.399456018517</v>
      </c>
      <c r="T1667" s="11">
        <f t="shared" ref="T1667:T1730" si="161">(I1667/86400)+25569+(-6/24)</f>
        <v>40595.875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11">
        <f t="shared" si="160"/>
        <v>41331.003159722226</v>
      </c>
      <c r="T1668" s="11">
        <f t="shared" si="161"/>
        <v>41360.961493055554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11">
        <f t="shared" si="160"/>
        <v>41681.8205787037</v>
      </c>
      <c r="T1669" s="11">
        <f t="shared" si="161"/>
        <v>41709.040972222225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11">
        <f t="shared" si="160"/>
        <v>40844.899756944447</v>
      </c>
      <c r="T1670" s="11">
        <f t="shared" si="161"/>
        <v>40874.941423611112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11">
        <f t="shared" si="160"/>
        <v>42461.635138888887</v>
      </c>
      <c r="T1671" s="11">
        <f t="shared" si="161"/>
        <v>42521.635138888887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f t="shared" si="157"/>
        <v>44.608695652173914</v>
      </c>
      <c r="Q1672" t="str">
        <f t="shared" si="158"/>
        <v>music</v>
      </c>
      <c r="R1672" t="str">
        <f t="shared" si="159"/>
        <v>pop</v>
      </c>
      <c r="S1672" s="11">
        <f t="shared" si="160"/>
        <v>40313.680543981478</v>
      </c>
      <c r="T1672" s="11">
        <f t="shared" si="161"/>
        <v>40363.916666666664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11">
        <f t="shared" si="160"/>
        <v>42553.29414351852</v>
      </c>
      <c r="T1673" s="11">
        <f t="shared" si="161"/>
        <v>42583.29414351852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11">
        <f t="shared" si="160"/>
        <v>41034.406597222223</v>
      </c>
      <c r="T1674" s="11">
        <f t="shared" si="161"/>
        <v>41064.406597222223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f t="shared" si="157"/>
        <v>45.593220338983052</v>
      </c>
      <c r="Q1675" t="str">
        <f t="shared" si="158"/>
        <v>music</v>
      </c>
      <c r="R1675" t="str">
        <f t="shared" si="159"/>
        <v>pop</v>
      </c>
      <c r="S1675" s="11">
        <f t="shared" si="160"/>
        <v>42039.628379629634</v>
      </c>
      <c r="T1675" s="11">
        <f t="shared" si="161"/>
        <v>42069.628379629634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f t="shared" si="157"/>
        <v>89.247787610619469</v>
      </c>
      <c r="Q1676" t="str">
        <f t="shared" si="158"/>
        <v>music</v>
      </c>
      <c r="R1676" t="str">
        <f t="shared" si="159"/>
        <v>pop</v>
      </c>
      <c r="S1676" s="11">
        <f t="shared" si="160"/>
        <v>42569.355393518519</v>
      </c>
      <c r="T1676" s="11">
        <f t="shared" si="161"/>
        <v>42600.040972222225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11">
        <f t="shared" si="160"/>
        <v>40802.483101851853</v>
      </c>
      <c r="T1677" s="11">
        <f t="shared" si="161"/>
        <v>40832.668749999997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11">
        <f t="shared" si="160"/>
        <v>40973.476238425923</v>
      </c>
      <c r="T1678" s="11">
        <f t="shared" si="161"/>
        <v>41019.915972222225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11">
        <f t="shared" si="160"/>
        <v>42416.157129629632</v>
      </c>
      <c r="T1679" s="11">
        <f t="shared" si="161"/>
        <v>42475.999305555553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11">
        <f t="shared" si="160"/>
        <v>41662.604988425926</v>
      </c>
      <c r="T1680" s="11">
        <f t="shared" si="161"/>
        <v>41676.604988425926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11">
        <f t="shared" si="160"/>
        <v>40722.818807870368</v>
      </c>
      <c r="T1681" s="11">
        <f t="shared" si="161"/>
        <v>40745.818807870368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11">
        <f t="shared" si="160"/>
        <v>41802.507719907408</v>
      </c>
      <c r="T1682" s="11">
        <f t="shared" si="161"/>
        <v>41832.507719907408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11">
        <f t="shared" si="160"/>
        <v>42773.871342592596</v>
      </c>
      <c r="T1683" s="11">
        <f t="shared" si="161"/>
        <v>42822.833333333328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11">
        <f t="shared" si="160"/>
        <v>42778.96365740741</v>
      </c>
      <c r="T1684" s="11">
        <f t="shared" si="161"/>
        <v>42838.921990740739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f t="shared" si="157"/>
        <v>76</v>
      </c>
      <c r="Q1685" t="str">
        <f t="shared" si="158"/>
        <v>music</v>
      </c>
      <c r="R1685" t="str">
        <f t="shared" si="159"/>
        <v>faith</v>
      </c>
      <c r="S1685" s="11">
        <f t="shared" si="160"/>
        <v>42808.531689814816</v>
      </c>
      <c r="T1685" s="11">
        <f t="shared" si="161"/>
        <v>42832.531689814816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f t="shared" si="157"/>
        <v>86.43564356435644</v>
      </c>
      <c r="Q1686" t="str">
        <f t="shared" si="158"/>
        <v>music</v>
      </c>
      <c r="R1686" t="str">
        <f t="shared" si="159"/>
        <v>faith</v>
      </c>
      <c r="S1686" s="11">
        <f t="shared" si="160"/>
        <v>42783.565289351856</v>
      </c>
      <c r="T1686" s="11">
        <f t="shared" si="161"/>
        <v>42811.523622685185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11">
        <f t="shared" si="160"/>
        <v>42788.0002662037</v>
      </c>
      <c r="T1687" s="11">
        <f t="shared" si="161"/>
        <v>42817.958599537036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7"/>
        <v>18</v>
      </c>
      <c r="Q1688" t="str">
        <f t="shared" si="158"/>
        <v>music</v>
      </c>
      <c r="R1688" t="str">
        <f t="shared" si="159"/>
        <v>faith</v>
      </c>
      <c r="S1688" s="11">
        <f t="shared" si="160"/>
        <v>42792.593969907408</v>
      </c>
      <c r="T1688" s="11">
        <f t="shared" si="161"/>
        <v>42852.552303240736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7"/>
        <v>80.128205128205124</v>
      </c>
      <c r="Q1689" t="str">
        <f t="shared" si="158"/>
        <v>music</v>
      </c>
      <c r="R1689" t="str">
        <f t="shared" si="159"/>
        <v>faith</v>
      </c>
      <c r="S1689" s="11">
        <f t="shared" si="160"/>
        <v>42801.796817129631</v>
      </c>
      <c r="T1689" s="11">
        <f t="shared" si="161"/>
        <v>42835.59375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7"/>
        <v>253.14285714285714</v>
      </c>
      <c r="Q1690" t="str">
        <f t="shared" si="158"/>
        <v>music</v>
      </c>
      <c r="R1690" t="str">
        <f t="shared" si="159"/>
        <v>faith</v>
      </c>
      <c r="S1690" s="11">
        <f t="shared" si="160"/>
        <v>42804.284652777773</v>
      </c>
      <c r="T1690" s="11">
        <f t="shared" si="161"/>
        <v>42834.242986111116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171.42857142857142</v>
      </c>
      <c r="Q1691" t="str">
        <f t="shared" si="158"/>
        <v>music</v>
      </c>
      <c r="R1691" t="str">
        <f t="shared" si="159"/>
        <v>faith</v>
      </c>
      <c r="S1691" s="11">
        <f t="shared" si="160"/>
        <v>42780.692476851851</v>
      </c>
      <c r="T1691" s="11">
        <f t="shared" si="161"/>
        <v>42810.650810185187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7"/>
        <v>57.727272727272727</v>
      </c>
      <c r="Q1692" t="str">
        <f t="shared" si="158"/>
        <v>music</v>
      </c>
      <c r="R1692" t="str">
        <f t="shared" si="159"/>
        <v>faith</v>
      </c>
      <c r="S1692" s="11">
        <f t="shared" si="160"/>
        <v>42801.18104166667</v>
      </c>
      <c r="T1692" s="11">
        <f t="shared" si="161"/>
        <v>42831.139374999999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7"/>
        <v>264.26315789473682</v>
      </c>
      <c r="Q1693" t="str">
        <f t="shared" si="158"/>
        <v>music</v>
      </c>
      <c r="R1693" t="str">
        <f t="shared" si="159"/>
        <v>faith</v>
      </c>
      <c r="S1693" s="11">
        <f t="shared" si="160"/>
        <v>42795.451481481483</v>
      </c>
      <c r="T1693" s="11">
        <f t="shared" si="161"/>
        <v>42827.791666666672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7"/>
        <v>159.33333333333334</v>
      </c>
      <c r="Q1694" t="str">
        <f t="shared" si="158"/>
        <v>music</v>
      </c>
      <c r="R1694" t="str">
        <f t="shared" si="159"/>
        <v>faith</v>
      </c>
      <c r="S1694" s="11">
        <f t="shared" si="160"/>
        <v>42787.901238425926</v>
      </c>
      <c r="T1694" s="11">
        <f t="shared" si="161"/>
        <v>42820.749305555553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7"/>
        <v>35</v>
      </c>
      <c r="Q1695" t="str">
        <f t="shared" si="158"/>
        <v>music</v>
      </c>
      <c r="R1695" t="str">
        <f t="shared" si="159"/>
        <v>faith</v>
      </c>
      <c r="S1695" s="11">
        <f t="shared" si="160"/>
        <v>42803.670277777783</v>
      </c>
      <c r="T1695" s="11">
        <f t="shared" si="161"/>
        <v>42834.583333333328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7"/>
        <v>5</v>
      </c>
      <c r="Q1696" t="str">
        <f t="shared" si="158"/>
        <v>music</v>
      </c>
      <c r="R1696" t="str">
        <f t="shared" si="159"/>
        <v>faith</v>
      </c>
      <c r="S1696" s="11">
        <f t="shared" si="160"/>
        <v>42791.419837962967</v>
      </c>
      <c r="T1696" s="11">
        <f t="shared" si="161"/>
        <v>42820.941666666666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7"/>
        <v>61.086956521739133</v>
      </c>
      <c r="Q1697" t="str">
        <f t="shared" si="158"/>
        <v>music</v>
      </c>
      <c r="R1697" t="str">
        <f t="shared" si="159"/>
        <v>faith</v>
      </c>
      <c r="S1697" s="11">
        <f t="shared" si="160"/>
        <v>42800.781412037039</v>
      </c>
      <c r="T1697" s="11">
        <f t="shared" si="161"/>
        <v>42834.791666666672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11">
        <f t="shared" si="160"/>
        <v>42795.819571759261</v>
      </c>
      <c r="T1698" s="11">
        <f t="shared" si="161"/>
        <v>42825.777905092589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7"/>
        <v>114.81818181818181</v>
      </c>
      <c r="Q1699" t="str">
        <f t="shared" si="158"/>
        <v>music</v>
      </c>
      <c r="R1699" t="str">
        <f t="shared" si="159"/>
        <v>faith</v>
      </c>
      <c r="S1699" s="11">
        <f t="shared" si="160"/>
        <v>42804.782962962963</v>
      </c>
      <c r="T1699" s="11">
        <f t="shared" si="161"/>
        <v>42834.741296296299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11">
        <f t="shared" si="160"/>
        <v>42795.957870370374</v>
      </c>
      <c r="T1700" s="11">
        <f t="shared" si="161"/>
        <v>42819.897916666669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7"/>
        <v>54</v>
      </c>
      <c r="Q1701" t="str">
        <f t="shared" si="158"/>
        <v>music</v>
      </c>
      <c r="R1701" t="str">
        <f t="shared" si="159"/>
        <v>faith</v>
      </c>
      <c r="S1701" s="11">
        <f t="shared" si="160"/>
        <v>42806.613946759258</v>
      </c>
      <c r="T1701" s="11">
        <f t="shared" si="161"/>
        <v>42836.613946759258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7"/>
        <v>65.974683544303801</v>
      </c>
      <c r="Q1702" t="str">
        <f t="shared" si="158"/>
        <v>music</v>
      </c>
      <c r="R1702" t="str">
        <f t="shared" si="159"/>
        <v>faith</v>
      </c>
      <c r="S1702" s="11">
        <f t="shared" si="160"/>
        <v>42795.821643518517</v>
      </c>
      <c r="T1702" s="11">
        <f t="shared" si="161"/>
        <v>42825.916666666672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7"/>
        <v>5</v>
      </c>
      <c r="Q1703" t="str">
        <f t="shared" si="158"/>
        <v>music</v>
      </c>
      <c r="R1703" t="str">
        <f t="shared" si="159"/>
        <v>faith</v>
      </c>
      <c r="S1703" s="11">
        <f t="shared" si="160"/>
        <v>41989.414409722223</v>
      </c>
      <c r="T1703" s="11">
        <f t="shared" si="161"/>
        <v>42019.414409722223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7"/>
        <v>1</v>
      </c>
      <c r="Q1704" t="str">
        <f t="shared" si="158"/>
        <v>music</v>
      </c>
      <c r="R1704" t="str">
        <f t="shared" si="159"/>
        <v>faith</v>
      </c>
      <c r="S1704" s="11">
        <f t="shared" si="160"/>
        <v>42063.619791666672</v>
      </c>
      <c r="T1704" s="11">
        <f t="shared" si="161"/>
        <v>42093.578125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7"/>
        <v>25.5</v>
      </c>
      <c r="Q1705" t="str">
        <f t="shared" si="158"/>
        <v>music</v>
      </c>
      <c r="R1705" t="str">
        <f t="shared" si="159"/>
        <v>faith</v>
      </c>
      <c r="S1705" s="11">
        <f t="shared" si="160"/>
        <v>42187.031678240739</v>
      </c>
      <c r="T1705" s="11">
        <f t="shared" si="161"/>
        <v>42247.031678240739</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7"/>
        <v>118.36363636363636</v>
      </c>
      <c r="Q1706" t="str">
        <f t="shared" si="158"/>
        <v>music</v>
      </c>
      <c r="R1706" t="str">
        <f t="shared" si="159"/>
        <v>faith</v>
      </c>
      <c r="S1706" s="11">
        <f t="shared" si="160"/>
        <v>42020.889733796299</v>
      </c>
      <c r="T1706" s="11">
        <f t="shared" si="161"/>
        <v>42050.889733796299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11">
        <f t="shared" si="160"/>
        <v>42244.766736111109</v>
      </c>
      <c r="T1707" s="11">
        <f t="shared" si="161"/>
        <v>42256.416666666672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11">
        <f t="shared" si="160"/>
        <v>42179.056388888886</v>
      </c>
      <c r="T1708" s="11">
        <f t="shared" si="161"/>
        <v>42239.056388888886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7"/>
        <v>54.111111111111114</v>
      </c>
      <c r="Q1709" t="str">
        <f t="shared" si="158"/>
        <v>music</v>
      </c>
      <c r="R1709" t="str">
        <f t="shared" si="159"/>
        <v>faith</v>
      </c>
      <c r="S1709" s="11">
        <f t="shared" si="160"/>
        <v>42427.471006944441</v>
      </c>
      <c r="T1709" s="11">
        <f t="shared" si="161"/>
        <v>42457.429340277777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11">
        <f t="shared" si="160"/>
        <v>42451.616967592592</v>
      </c>
      <c r="T1710" s="11">
        <f t="shared" si="161"/>
        <v>42491.616967592592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7"/>
        <v>21.25</v>
      </c>
      <c r="Q1711" t="str">
        <f t="shared" si="158"/>
        <v>music</v>
      </c>
      <c r="R1711" t="str">
        <f t="shared" si="159"/>
        <v>faith</v>
      </c>
      <c r="S1711" s="11">
        <f t="shared" si="160"/>
        <v>41841.313819444447</v>
      </c>
      <c r="T1711" s="11">
        <f t="shared" si="161"/>
        <v>41882.568749999999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7"/>
        <v>34</v>
      </c>
      <c r="Q1712" t="str">
        <f t="shared" si="158"/>
        <v>music</v>
      </c>
      <c r="R1712" t="str">
        <f t="shared" si="159"/>
        <v>faith</v>
      </c>
      <c r="S1712" s="11">
        <f t="shared" si="160"/>
        <v>42341.341296296298</v>
      </c>
      <c r="T1712" s="11">
        <f t="shared" si="161"/>
        <v>42387.291666666672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7"/>
        <v>525</v>
      </c>
      <c r="Q1713" t="str">
        <f t="shared" si="158"/>
        <v>music</v>
      </c>
      <c r="R1713" t="str">
        <f t="shared" si="159"/>
        <v>faith</v>
      </c>
      <c r="S1713" s="11">
        <f t="shared" si="160"/>
        <v>41852.396226851852</v>
      </c>
      <c r="T1713" s="11">
        <f t="shared" si="161"/>
        <v>41883.396226851852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11">
        <f t="shared" si="160"/>
        <v>42125.663807870369</v>
      </c>
      <c r="T1714" s="11">
        <f t="shared" si="161"/>
        <v>42185.663807870369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7"/>
        <v>50</v>
      </c>
      <c r="Q1715" t="str">
        <f t="shared" si="158"/>
        <v>music</v>
      </c>
      <c r="R1715" t="str">
        <f t="shared" si="159"/>
        <v>faith</v>
      </c>
      <c r="S1715" s="11">
        <f t="shared" si="160"/>
        <v>41887.551064814819</v>
      </c>
      <c r="T1715" s="11">
        <f t="shared" si="161"/>
        <v>41917.551064814819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7"/>
        <v>115.70588235294117</v>
      </c>
      <c r="Q1716" t="str">
        <f t="shared" si="158"/>
        <v>music</v>
      </c>
      <c r="R1716" t="str">
        <f t="shared" si="159"/>
        <v>faith</v>
      </c>
      <c r="S1716" s="11">
        <f t="shared" si="160"/>
        <v>42095.668530092589</v>
      </c>
      <c r="T1716" s="11">
        <f t="shared" si="161"/>
        <v>42125.668530092589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7"/>
        <v>5.5</v>
      </c>
      <c r="Q1717" t="str">
        <f t="shared" si="158"/>
        <v>music</v>
      </c>
      <c r="R1717" t="str">
        <f t="shared" si="159"/>
        <v>faith</v>
      </c>
      <c r="S1717" s="11">
        <f t="shared" si="160"/>
        <v>42063.967418981483</v>
      </c>
      <c r="T1717" s="11">
        <f t="shared" si="161"/>
        <v>42093.890277777777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7"/>
        <v>50</v>
      </c>
      <c r="Q1718" t="str">
        <f t="shared" si="158"/>
        <v>music</v>
      </c>
      <c r="R1718" t="str">
        <f t="shared" si="159"/>
        <v>faith</v>
      </c>
      <c r="S1718" s="11">
        <f t="shared" si="160"/>
        <v>42673.327534722222</v>
      </c>
      <c r="T1718" s="11">
        <f t="shared" si="161"/>
        <v>42713.369201388894</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7"/>
        <v>34.024390243902438</v>
      </c>
      <c r="Q1719" t="str">
        <f t="shared" si="158"/>
        <v>music</v>
      </c>
      <c r="R1719" t="str">
        <f t="shared" si="159"/>
        <v>faith</v>
      </c>
      <c r="S1719" s="11">
        <f t="shared" si="160"/>
        <v>42460.731921296298</v>
      </c>
      <c r="T1719" s="11">
        <f t="shared" si="161"/>
        <v>42480.916666666672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7"/>
        <v>37.5</v>
      </c>
      <c r="Q1720" t="str">
        <f t="shared" si="158"/>
        <v>music</v>
      </c>
      <c r="R1720" t="str">
        <f t="shared" si="159"/>
        <v>faith</v>
      </c>
      <c r="S1720" s="11">
        <f t="shared" si="160"/>
        <v>42460.360520833332</v>
      </c>
      <c r="T1720" s="11">
        <f t="shared" si="161"/>
        <v>42503.957638888889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7"/>
        <v>11.666666666666666</v>
      </c>
      <c r="Q1721" t="str">
        <f t="shared" si="158"/>
        <v>music</v>
      </c>
      <c r="R1721" t="str">
        <f t="shared" si="159"/>
        <v>faith</v>
      </c>
      <c r="S1721" s="11">
        <f t="shared" si="160"/>
        <v>41869.284618055557</v>
      </c>
      <c r="T1721" s="11">
        <f t="shared" si="161"/>
        <v>41899.284618055557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7"/>
        <v>28.125</v>
      </c>
      <c r="Q1722" t="str">
        <f t="shared" si="158"/>
        <v>music</v>
      </c>
      <c r="R1722" t="str">
        <f t="shared" si="159"/>
        <v>faith</v>
      </c>
      <c r="S1722" s="11">
        <f t="shared" si="160"/>
        <v>41922.533229166671</v>
      </c>
      <c r="T1722" s="11">
        <f t="shared" si="161"/>
        <v>41952.574895833335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11">
        <f t="shared" si="160"/>
        <v>42319.211377314816</v>
      </c>
      <c r="T1723" s="11">
        <f t="shared" si="161"/>
        <v>42349.211377314816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7"/>
        <v>1</v>
      </c>
      <c r="Q1724" t="str">
        <f t="shared" si="158"/>
        <v>music</v>
      </c>
      <c r="R1724" t="str">
        <f t="shared" si="159"/>
        <v>faith</v>
      </c>
      <c r="S1724" s="11">
        <f t="shared" si="160"/>
        <v>42425.710983796293</v>
      </c>
      <c r="T1724" s="11">
        <f t="shared" si="161"/>
        <v>42462.756944444445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7"/>
        <v>216.66666666666666</v>
      </c>
      <c r="Q1725" t="str">
        <f t="shared" si="158"/>
        <v>music</v>
      </c>
      <c r="R1725" t="str">
        <f t="shared" si="159"/>
        <v>faith</v>
      </c>
      <c r="S1725" s="11">
        <f t="shared" si="160"/>
        <v>42129.57540509259</v>
      </c>
      <c r="T1725" s="11">
        <f t="shared" si="161"/>
        <v>42186</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7"/>
        <v>8.75</v>
      </c>
      <c r="Q1726" t="str">
        <f t="shared" si="158"/>
        <v>music</v>
      </c>
      <c r="R1726" t="str">
        <f t="shared" si="159"/>
        <v>faith</v>
      </c>
      <c r="S1726" s="11">
        <f t="shared" si="160"/>
        <v>41912.682430555556</v>
      </c>
      <c r="T1726" s="11">
        <f t="shared" si="161"/>
        <v>41942.682430555556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7"/>
        <v>62.222222222222221</v>
      </c>
      <c r="Q1727" t="str">
        <f t="shared" si="158"/>
        <v>music</v>
      </c>
      <c r="R1727" t="str">
        <f t="shared" si="159"/>
        <v>faith</v>
      </c>
      <c r="S1727" s="11">
        <f t="shared" si="160"/>
        <v>41845.718159722222</v>
      </c>
      <c r="T1727" s="11">
        <f t="shared" si="161"/>
        <v>41875.718159722222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7"/>
        <v>137.25</v>
      </c>
      <c r="Q1728" t="str">
        <f t="shared" si="158"/>
        <v>music</v>
      </c>
      <c r="R1728" t="str">
        <f t="shared" si="159"/>
        <v>faith</v>
      </c>
      <c r="S1728" s="11">
        <f t="shared" si="160"/>
        <v>41788.669722222221</v>
      </c>
      <c r="T1728" s="11">
        <f t="shared" si="161"/>
        <v>41817.669722222221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7"/>
        <v>1</v>
      </c>
      <c r="Q1729" t="str">
        <f t="shared" si="158"/>
        <v>music</v>
      </c>
      <c r="R1729" t="str">
        <f t="shared" si="159"/>
        <v>faith</v>
      </c>
      <c r="S1729" s="11">
        <f t="shared" si="160"/>
        <v>42044.677974537037</v>
      </c>
      <c r="T1729" s="11">
        <f t="shared" si="161"/>
        <v>42099.208333333328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f t="shared" si="157"/>
        <v>122.14285714285714</v>
      </c>
      <c r="Q1730" t="str">
        <f t="shared" si="158"/>
        <v>music</v>
      </c>
      <c r="R1730" t="str">
        <f t="shared" si="159"/>
        <v>faith</v>
      </c>
      <c r="S1730" s="11">
        <f t="shared" si="160"/>
        <v>42268.375856481478</v>
      </c>
      <c r="T1730" s="11">
        <f t="shared" si="161"/>
        <v>42298.375856481478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t="e">
        <f t="shared" ref="P1731:P1794" si="163">E1731/L1731</f>
        <v>#DIV/0!</v>
      </c>
      <c r="Q1731" t="str">
        <f t="shared" ref="Q1731:Q1794" si="164">LEFT(N1731, SEARCH("/",N1731)-1)</f>
        <v>music</v>
      </c>
      <c r="R1731" t="str">
        <f t="shared" ref="R1731:R1794" si="165">RIGHT(N1731,LEN(N1731)-SEARCH("/", N1731))</f>
        <v>faith</v>
      </c>
      <c r="S1731" s="11">
        <f t="shared" ref="S1731:S1794" si="166">(J1731/86400)+25569+(-6/24)</f>
        <v>42470.802152777775</v>
      </c>
      <c r="T1731" s="11">
        <f t="shared" ref="T1731:T1794" si="167">(I1731/86400)+25569+(-6/24)</f>
        <v>42530.802152777775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11">
        <f t="shared" si="166"/>
        <v>42271.837766203702</v>
      </c>
      <c r="T1732" s="11">
        <f t="shared" si="167"/>
        <v>42301.837766203702</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11">
        <f t="shared" si="166"/>
        <v>42152.656851851847</v>
      </c>
      <c r="T1733" s="11">
        <f t="shared" si="167"/>
        <v>42166.375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11">
        <f t="shared" si="166"/>
        <v>42325.433807870373</v>
      </c>
      <c r="T1734" s="11">
        <f t="shared" si="167"/>
        <v>42384.958333333328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11">
        <f t="shared" si="166"/>
        <v>42614.425625000003</v>
      </c>
      <c r="T1735" s="11">
        <f t="shared" si="167"/>
        <v>42626.645833333328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11">
        <f t="shared" si="166"/>
        <v>42101.786527777775</v>
      </c>
      <c r="T1736" s="11">
        <f t="shared" si="167"/>
        <v>42131.786527777775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11">
        <f t="shared" si="166"/>
        <v>42559.56417824074</v>
      </c>
      <c r="T1737" s="11">
        <f t="shared" si="167"/>
        <v>42589.56417824074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11">
        <f t="shared" si="166"/>
        <v>42286.611493055556</v>
      </c>
      <c r="T1738" s="11">
        <f t="shared" si="167"/>
        <v>42316.65315972222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56.666666666666664</v>
      </c>
      <c r="Q1739" t="str">
        <f t="shared" si="164"/>
        <v>music</v>
      </c>
      <c r="R1739" t="str">
        <f t="shared" si="165"/>
        <v>faith</v>
      </c>
      <c r="S1739" s="11">
        <f t="shared" si="166"/>
        <v>42175.698981481481</v>
      </c>
      <c r="T1739" s="11">
        <f t="shared" si="167"/>
        <v>42205.698981481481</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11">
        <f t="shared" si="166"/>
        <v>41884.624328703707</v>
      </c>
      <c r="T1740" s="11">
        <f t="shared" si="167"/>
        <v>41914.624328703707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11">
        <f t="shared" si="166"/>
        <v>42435.624212962968</v>
      </c>
      <c r="T1741" s="11">
        <f t="shared" si="167"/>
        <v>42494.582546296297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11">
        <f t="shared" si="166"/>
        <v>42171.567384259259</v>
      </c>
      <c r="T1742" s="11">
        <f t="shared" si="167"/>
        <v>42201.567384259259</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11">
        <f t="shared" si="166"/>
        <v>42120.378136574072</v>
      </c>
      <c r="T1743" s="11">
        <f t="shared" si="167"/>
        <v>42165.378136574072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11">
        <f t="shared" si="166"/>
        <v>42710.626967592594</v>
      </c>
      <c r="T1744" s="11">
        <f t="shared" si="167"/>
        <v>42742.625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11">
        <f t="shared" si="166"/>
        <v>42586.675636574073</v>
      </c>
      <c r="T1745" s="11">
        <f t="shared" si="167"/>
        <v>42608.915972222225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93.071428571428569</v>
      </c>
      <c r="Q1746" t="str">
        <f t="shared" si="164"/>
        <v>photography</v>
      </c>
      <c r="R1746" t="str">
        <f t="shared" si="165"/>
        <v>photobooks</v>
      </c>
      <c r="S1746" s="11">
        <f t="shared" si="166"/>
        <v>42026.355057870373</v>
      </c>
      <c r="T1746" s="11">
        <f t="shared" si="167"/>
        <v>42071.313391203701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11">
        <f t="shared" si="166"/>
        <v>42690.009699074071</v>
      </c>
      <c r="T1747" s="11">
        <f t="shared" si="167"/>
        <v>42725.833333333328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207.61682242990653</v>
      </c>
      <c r="Q1748" t="str">
        <f t="shared" si="164"/>
        <v>photography</v>
      </c>
      <c r="R1748" t="str">
        <f t="shared" si="165"/>
        <v>photobooks</v>
      </c>
      <c r="S1748" s="11">
        <f t="shared" si="166"/>
        <v>42667.926701388889</v>
      </c>
      <c r="T1748" s="11">
        <f t="shared" si="167"/>
        <v>42697.833333333328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11">
        <f t="shared" si="166"/>
        <v>42292.185532407406</v>
      </c>
      <c r="T1749" s="11">
        <f t="shared" si="167"/>
        <v>42321.375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358.97237569060775</v>
      </c>
      <c r="Q1750" t="str">
        <f t="shared" si="164"/>
        <v>photography</v>
      </c>
      <c r="R1750" t="str">
        <f t="shared" si="165"/>
        <v>photobooks</v>
      </c>
      <c r="S1750" s="11">
        <f t="shared" si="166"/>
        <v>42219.700729166667</v>
      </c>
      <c r="T1750" s="11">
        <f t="shared" si="167"/>
        <v>42249.700729166667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94.736641221374043</v>
      </c>
      <c r="Q1751" t="str">
        <f t="shared" si="164"/>
        <v>photography</v>
      </c>
      <c r="R1751" t="str">
        <f t="shared" si="165"/>
        <v>photobooks</v>
      </c>
      <c r="S1751" s="11">
        <f t="shared" si="166"/>
        <v>42758.725937499999</v>
      </c>
      <c r="T1751" s="11">
        <f t="shared" si="167"/>
        <v>42795.541666666672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11">
        <f t="shared" si="166"/>
        <v>42454.586851851855</v>
      </c>
      <c r="T1752" s="11">
        <f t="shared" si="167"/>
        <v>42479.586851851855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11">
        <f t="shared" si="166"/>
        <v>42052.5315162037</v>
      </c>
      <c r="T1753" s="11">
        <f t="shared" si="167"/>
        <v>42082.489849537036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34.68888888888889</v>
      </c>
      <c r="Q1754" t="str">
        <f t="shared" si="164"/>
        <v>photography</v>
      </c>
      <c r="R1754" t="str">
        <f t="shared" si="165"/>
        <v>photobooks</v>
      </c>
      <c r="S1754" s="11">
        <f t="shared" si="166"/>
        <v>42627.003263888888</v>
      </c>
      <c r="T1754" s="11">
        <f t="shared" si="167"/>
        <v>42657.003263888888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11">
        <f t="shared" si="166"/>
        <v>42420.49962962963</v>
      </c>
      <c r="T1755" s="11">
        <f t="shared" si="167"/>
        <v>42450.457962962959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104.38888888888889</v>
      </c>
      <c r="Q1756" t="str">
        <f t="shared" si="164"/>
        <v>photography</v>
      </c>
      <c r="R1756" t="str">
        <f t="shared" si="165"/>
        <v>photobooks</v>
      </c>
      <c r="S1756" s="11">
        <f t="shared" si="166"/>
        <v>42067.626770833333</v>
      </c>
      <c r="T1756" s="11">
        <f t="shared" si="167"/>
        <v>42097.585104166668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11">
        <f t="shared" si="166"/>
        <v>42252.538900462961</v>
      </c>
      <c r="T1757" s="11">
        <f t="shared" si="167"/>
        <v>42282.538900462961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11">
        <f t="shared" si="166"/>
        <v>42570.917465277773</v>
      </c>
      <c r="T1758" s="11">
        <f t="shared" si="167"/>
        <v>42610.917465277773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11">
        <f t="shared" si="166"/>
        <v>42733.577349537038</v>
      </c>
      <c r="T1759" s="11">
        <f t="shared" si="167"/>
        <v>42763.561805555553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11">
        <f t="shared" si="166"/>
        <v>42505.705925925926</v>
      </c>
      <c r="T1760" s="11">
        <f t="shared" si="167"/>
        <v>42565.705925925926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11">
        <f t="shared" si="166"/>
        <v>42068.579039351855</v>
      </c>
      <c r="T1761" s="11">
        <f t="shared" si="167"/>
        <v>42088.537372685183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81.098039215686271</v>
      </c>
      <c r="Q1762" t="str">
        <f t="shared" si="164"/>
        <v>photography</v>
      </c>
      <c r="R1762" t="str">
        <f t="shared" si="165"/>
        <v>photobooks</v>
      </c>
      <c r="S1762" s="11">
        <f t="shared" si="166"/>
        <v>42405.42260416667</v>
      </c>
      <c r="T1762" s="11">
        <f t="shared" si="167"/>
        <v>42425.42260416667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11">
        <f t="shared" si="166"/>
        <v>42209.317824074074</v>
      </c>
      <c r="T1763" s="11">
        <f t="shared" si="167"/>
        <v>42259.317824074074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11">
        <f t="shared" si="166"/>
        <v>42410.732002314813</v>
      </c>
      <c r="T1764" s="11">
        <f t="shared" si="167"/>
        <v>42440.732002314813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11">
        <f t="shared" si="166"/>
        <v>42636.618518518517</v>
      </c>
      <c r="T1765" s="11">
        <f t="shared" si="167"/>
        <v>42666.618518518517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55.282051282051285</v>
      </c>
      <c r="Q1766" t="str">
        <f t="shared" si="164"/>
        <v>photography</v>
      </c>
      <c r="R1766" t="str">
        <f t="shared" si="165"/>
        <v>photobooks</v>
      </c>
      <c r="S1766" s="11">
        <f t="shared" si="166"/>
        <v>41825.235868055555</v>
      </c>
      <c r="T1766" s="11">
        <f t="shared" si="167"/>
        <v>41854.235868055555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72.16970873786407</v>
      </c>
      <c r="Q1767" t="str">
        <f t="shared" si="164"/>
        <v>photography</v>
      </c>
      <c r="R1767" t="str">
        <f t="shared" si="165"/>
        <v>photobooks</v>
      </c>
      <c r="S1767" s="11">
        <f t="shared" si="166"/>
        <v>41834.730462962965</v>
      </c>
      <c r="T1767" s="11">
        <f t="shared" si="167"/>
        <v>41864.730462962965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11">
        <f t="shared" si="166"/>
        <v>41855.609814814816</v>
      </c>
      <c r="T1768" s="11">
        <f t="shared" si="167"/>
        <v>41876.609814814816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58.615384615384613</v>
      </c>
      <c r="Q1769" t="str">
        <f t="shared" si="164"/>
        <v>photography</v>
      </c>
      <c r="R1769" t="str">
        <f t="shared" si="165"/>
        <v>photobooks</v>
      </c>
      <c r="S1769" s="11">
        <f t="shared" si="166"/>
        <v>41824.408379629633</v>
      </c>
      <c r="T1769" s="11">
        <f t="shared" si="167"/>
        <v>41854.408379629633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12.466666666666667</v>
      </c>
      <c r="Q1770" t="str">
        <f t="shared" si="164"/>
        <v>photography</v>
      </c>
      <c r="R1770" t="str">
        <f t="shared" si="165"/>
        <v>photobooks</v>
      </c>
      <c r="S1770" s="11">
        <f t="shared" si="166"/>
        <v>41849.310694444444</v>
      </c>
      <c r="T1770" s="11">
        <f t="shared" si="167"/>
        <v>41909.310694444444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49.136363636363633</v>
      </c>
      <c r="Q1771" t="str">
        <f t="shared" si="164"/>
        <v>photography</v>
      </c>
      <c r="R1771" t="str">
        <f t="shared" si="165"/>
        <v>photobooks</v>
      </c>
      <c r="S1771" s="11">
        <f t="shared" si="166"/>
        <v>41987.568969907406</v>
      </c>
      <c r="T1771" s="11">
        <f t="shared" si="167"/>
        <v>42017.568969907406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11">
        <f t="shared" si="166"/>
        <v>41891.530023148152</v>
      </c>
      <c r="T1772" s="11">
        <f t="shared" si="167"/>
        <v>41926.530023148152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11">
        <f t="shared" si="166"/>
        <v>41905.729629629626</v>
      </c>
      <c r="T1773" s="11">
        <f t="shared" si="167"/>
        <v>41935.729629629626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45.157894736842103</v>
      </c>
      <c r="Q1774" t="str">
        <f t="shared" si="164"/>
        <v>photography</v>
      </c>
      <c r="R1774" t="str">
        <f t="shared" si="165"/>
        <v>photobooks</v>
      </c>
      <c r="S1774" s="11">
        <f t="shared" si="166"/>
        <v>41766.468009259261</v>
      </c>
      <c r="T1774" s="11">
        <f t="shared" si="167"/>
        <v>41826.468009259261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98.78947368421052</v>
      </c>
      <c r="Q1775" t="str">
        <f t="shared" si="164"/>
        <v>photography</v>
      </c>
      <c r="R1775" t="str">
        <f t="shared" si="165"/>
        <v>photobooks</v>
      </c>
      <c r="S1775" s="11">
        <f t="shared" si="166"/>
        <v>41978.510393518518</v>
      </c>
      <c r="T1775" s="11">
        <f t="shared" si="167"/>
        <v>42023.510393518518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88.307692307692307</v>
      </c>
      <c r="Q1776" t="str">
        <f t="shared" si="164"/>
        <v>photography</v>
      </c>
      <c r="R1776" t="str">
        <f t="shared" si="165"/>
        <v>photobooks</v>
      </c>
      <c r="S1776" s="11">
        <f t="shared" si="166"/>
        <v>41929.968657407408</v>
      </c>
      <c r="T1776" s="11">
        <f t="shared" si="167"/>
        <v>41972.374305555553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170.62903225806451</v>
      </c>
      <c r="Q1777" t="str">
        <f t="shared" si="164"/>
        <v>photography</v>
      </c>
      <c r="R1777" t="str">
        <f t="shared" si="165"/>
        <v>photobooks</v>
      </c>
      <c r="S1777" s="11">
        <f t="shared" si="166"/>
        <v>41891.726388888885</v>
      </c>
      <c r="T1777" s="11">
        <f t="shared" si="167"/>
        <v>41936.726388888885</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11">
        <f t="shared" si="166"/>
        <v>41905.70684027778</v>
      </c>
      <c r="T1778" s="11">
        <f t="shared" si="167"/>
        <v>41941.70684027778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11">
        <f t="shared" si="166"/>
        <v>42025.107094907406</v>
      </c>
      <c r="T1779" s="11">
        <f t="shared" si="167"/>
        <v>42055.107094907406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66.333333333333329</v>
      </c>
      <c r="Q1780" t="str">
        <f t="shared" si="164"/>
        <v>photography</v>
      </c>
      <c r="R1780" t="str">
        <f t="shared" si="165"/>
        <v>photobooks</v>
      </c>
      <c r="S1780" s="11">
        <f t="shared" si="166"/>
        <v>42045.61336805555</v>
      </c>
      <c r="T1780" s="11">
        <f t="shared" si="167"/>
        <v>42090.571701388893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104.89473684210526</v>
      </c>
      <c r="Q1781" t="str">
        <f t="shared" si="164"/>
        <v>photography</v>
      </c>
      <c r="R1781" t="str">
        <f t="shared" si="165"/>
        <v>photobooks</v>
      </c>
      <c r="S1781" s="11">
        <f t="shared" si="166"/>
        <v>42585.441898148143</v>
      </c>
      <c r="T1781" s="11">
        <f t="shared" si="167"/>
        <v>42615.441898148143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78.440789473684205</v>
      </c>
      <c r="Q1782" t="str">
        <f t="shared" si="164"/>
        <v>photography</v>
      </c>
      <c r="R1782" t="str">
        <f t="shared" si="165"/>
        <v>photobooks</v>
      </c>
      <c r="S1782" s="11">
        <f t="shared" si="166"/>
        <v>42493.350810185184</v>
      </c>
      <c r="T1782" s="11">
        <f t="shared" si="167"/>
        <v>42553.350810185184</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59.041666666666664</v>
      </c>
      <c r="Q1783" t="str">
        <f t="shared" si="164"/>
        <v>photography</v>
      </c>
      <c r="R1783" t="str">
        <f t="shared" si="165"/>
        <v>photobooks</v>
      </c>
      <c r="S1783" s="11">
        <f t="shared" si="166"/>
        <v>42597.367418981477</v>
      </c>
      <c r="T1783" s="11">
        <f t="shared" si="167"/>
        <v>42628.367418981477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71.34210526315789</v>
      </c>
      <c r="Q1784" t="str">
        <f t="shared" si="164"/>
        <v>photography</v>
      </c>
      <c r="R1784" t="str">
        <f t="shared" si="165"/>
        <v>photobooks</v>
      </c>
      <c r="S1784" s="11">
        <f t="shared" si="166"/>
        <v>42388.325104166666</v>
      </c>
      <c r="T1784" s="11">
        <f t="shared" si="167"/>
        <v>42421.325104166666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51.227027027027027</v>
      </c>
      <c r="Q1785" t="str">
        <f t="shared" si="164"/>
        <v>photography</v>
      </c>
      <c r="R1785" t="str">
        <f t="shared" si="165"/>
        <v>photobooks</v>
      </c>
      <c r="S1785" s="11">
        <f t="shared" si="166"/>
        <v>42115.699976851851</v>
      </c>
      <c r="T1785" s="11">
        <f t="shared" si="167"/>
        <v>42145.699976851851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60.242424242424242</v>
      </c>
      <c r="Q1786" t="str">
        <f t="shared" si="164"/>
        <v>photography</v>
      </c>
      <c r="R1786" t="str">
        <f t="shared" si="165"/>
        <v>photobooks</v>
      </c>
      <c r="S1786" s="11">
        <f t="shared" si="166"/>
        <v>42003.405555555553</v>
      </c>
      <c r="T1786" s="11">
        <f t="shared" si="167"/>
        <v>42034.892361111109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44.935185185185183</v>
      </c>
      <c r="Q1787" t="str">
        <f t="shared" si="164"/>
        <v>photography</v>
      </c>
      <c r="R1787" t="str">
        <f t="shared" si="165"/>
        <v>photobooks</v>
      </c>
      <c r="S1787" s="11">
        <f t="shared" si="166"/>
        <v>41896.884895833333</v>
      </c>
      <c r="T1787" s="11">
        <f t="shared" si="167"/>
        <v>41927.75</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31.206896551724139</v>
      </c>
      <c r="Q1788" t="str">
        <f t="shared" si="164"/>
        <v>photography</v>
      </c>
      <c r="R1788" t="str">
        <f t="shared" si="165"/>
        <v>photobooks</v>
      </c>
      <c r="S1788" s="11">
        <f t="shared" si="166"/>
        <v>41958.300659722227</v>
      </c>
      <c r="T1788" s="11">
        <f t="shared" si="167"/>
        <v>41988.300659722227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63.875</v>
      </c>
      <c r="Q1789" t="str">
        <f t="shared" si="164"/>
        <v>photography</v>
      </c>
      <c r="R1789" t="str">
        <f t="shared" si="165"/>
        <v>photobooks</v>
      </c>
      <c r="S1789" s="11">
        <f t="shared" si="166"/>
        <v>42068.40552083333</v>
      </c>
      <c r="T1789" s="11">
        <f t="shared" si="167"/>
        <v>42098.363854166666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11">
        <f t="shared" si="166"/>
        <v>41913.69840277778</v>
      </c>
      <c r="T1790" s="11">
        <f t="shared" si="167"/>
        <v>41943.69840277778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11">
        <f t="shared" si="166"/>
        <v>41956.000034722223</v>
      </c>
      <c r="T1791" s="11">
        <f t="shared" si="167"/>
        <v>42016.000034722223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109.06666666666666</v>
      </c>
      <c r="Q1792" t="str">
        <f t="shared" si="164"/>
        <v>photography</v>
      </c>
      <c r="R1792" t="str">
        <f t="shared" si="165"/>
        <v>photobooks</v>
      </c>
      <c r="S1792" s="11">
        <f t="shared" si="166"/>
        <v>42010.424513888887</v>
      </c>
      <c r="T1792" s="11">
        <f t="shared" si="167"/>
        <v>42040.424513888887</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11">
        <f t="shared" si="166"/>
        <v>41973.490335648152</v>
      </c>
      <c r="T1793" s="11">
        <f t="shared" si="167"/>
        <v>42033.490335648152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f t="shared" si="163"/>
        <v>109.93525179856115</v>
      </c>
      <c r="Q1794" t="str">
        <f t="shared" si="164"/>
        <v>photography</v>
      </c>
      <c r="R1794" t="str">
        <f t="shared" si="165"/>
        <v>photobooks</v>
      </c>
      <c r="S1794" s="11">
        <f t="shared" si="166"/>
        <v>42188.781041666662</v>
      </c>
      <c r="T1794" s="11">
        <f t="shared" si="167"/>
        <v>42226.040972222225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f t="shared" ref="P1795:P1858" si="169">E1795/L1795</f>
        <v>20</v>
      </c>
      <c r="Q1795" t="str">
        <f t="shared" ref="Q1795:Q1858" si="170">LEFT(N1795, SEARCH("/",N1795)-1)</f>
        <v>photography</v>
      </c>
      <c r="R1795" t="str">
        <f t="shared" ref="R1795:R1858" si="171">RIGHT(N1795,LEN(N1795)-SEARCH("/", N1795))</f>
        <v>photobooks</v>
      </c>
      <c r="S1795" s="11">
        <f t="shared" ref="S1795:S1858" si="172">(J1795/86400)+25569+(-6/24)</f>
        <v>41940.641666666663</v>
      </c>
      <c r="T1795" s="11">
        <f t="shared" ref="T1795:T1858" si="173">(I1795/86400)+25569+(-6/24)</f>
        <v>41970.683333333334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55.388888888888886</v>
      </c>
      <c r="Q1796" t="str">
        <f t="shared" si="170"/>
        <v>photography</v>
      </c>
      <c r="R1796" t="str">
        <f t="shared" si="171"/>
        <v>photobooks</v>
      </c>
      <c r="S1796" s="11">
        <f t="shared" si="172"/>
        <v>42011.301180555558</v>
      </c>
      <c r="T1796" s="11">
        <f t="shared" si="173"/>
        <v>42046.301180555558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133.90123456790124</v>
      </c>
      <c r="Q1797" t="str">
        <f t="shared" si="170"/>
        <v>photography</v>
      </c>
      <c r="R1797" t="str">
        <f t="shared" si="171"/>
        <v>photobooks</v>
      </c>
      <c r="S1797" s="11">
        <f t="shared" si="172"/>
        <v>42628.038668981477</v>
      </c>
      <c r="T1797" s="11">
        <f t="shared" si="173"/>
        <v>42657.416666666672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48.720930232558139</v>
      </c>
      <c r="Q1798" t="str">
        <f t="shared" si="170"/>
        <v>photography</v>
      </c>
      <c r="R1798" t="str">
        <f t="shared" si="171"/>
        <v>photobooks</v>
      </c>
      <c r="S1798" s="11">
        <f t="shared" si="172"/>
        <v>42515.189421296294</v>
      </c>
      <c r="T1798" s="11">
        <f t="shared" si="173"/>
        <v>42575.189421296294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11">
        <f t="shared" si="172"/>
        <v>42689.31931712963</v>
      </c>
      <c r="T1799" s="11">
        <f t="shared" si="173"/>
        <v>42719.31931712963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58.972972972972975</v>
      </c>
      <c r="Q1800" t="str">
        <f t="shared" si="170"/>
        <v>photography</v>
      </c>
      <c r="R1800" t="str">
        <f t="shared" si="171"/>
        <v>photobooks</v>
      </c>
      <c r="S1800" s="11">
        <f t="shared" si="172"/>
        <v>42344.07677083333</v>
      </c>
      <c r="T1800" s="11">
        <f t="shared" si="173"/>
        <v>42404.07677083333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11.638333333333334</v>
      </c>
      <c r="Q1801" t="str">
        <f t="shared" si="170"/>
        <v>photography</v>
      </c>
      <c r="R1801" t="str">
        <f t="shared" si="171"/>
        <v>photobooks</v>
      </c>
      <c r="S1801" s="11">
        <f t="shared" si="172"/>
        <v>41934.592685185184</v>
      </c>
      <c r="T1801" s="11">
        <f t="shared" si="173"/>
        <v>41954.634351851855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83.716814159292042</v>
      </c>
      <c r="Q1802" t="str">
        <f t="shared" si="170"/>
        <v>photography</v>
      </c>
      <c r="R1802" t="str">
        <f t="shared" si="171"/>
        <v>photobooks</v>
      </c>
      <c r="S1802" s="11">
        <f t="shared" si="172"/>
        <v>42623.356134259258</v>
      </c>
      <c r="T1802" s="11">
        <f t="shared" si="173"/>
        <v>42653.356134259258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63.648648648648646</v>
      </c>
      <c r="Q1803" t="str">
        <f t="shared" si="170"/>
        <v>photography</v>
      </c>
      <c r="R1803" t="str">
        <f t="shared" si="171"/>
        <v>photobooks</v>
      </c>
      <c r="S1803" s="11">
        <f t="shared" si="172"/>
        <v>42321.410509259258</v>
      </c>
      <c r="T1803" s="11">
        <f t="shared" si="173"/>
        <v>42353.256944444445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94.277777777777771</v>
      </c>
      <c r="Q1804" t="str">
        <f t="shared" si="170"/>
        <v>photography</v>
      </c>
      <c r="R1804" t="str">
        <f t="shared" si="171"/>
        <v>photobooks</v>
      </c>
      <c r="S1804" s="11">
        <f t="shared" si="172"/>
        <v>42159.22256944445</v>
      </c>
      <c r="T1804" s="11">
        <f t="shared" si="173"/>
        <v>42182.665972222225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71.86666666666666</v>
      </c>
      <c r="Q1805" t="str">
        <f t="shared" si="170"/>
        <v>photography</v>
      </c>
      <c r="R1805" t="str">
        <f t="shared" si="171"/>
        <v>photobooks</v>
      </c>
      <c r="S1805" s="11">
        <f t="shared" si="172"/>
        <v>42017.821550925924</v>
      </c>
      <c r="T1805" s="11">
        <f t="shared" si="173"/>
        <v>42048.821550925924</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104.84615384615384</v>
      </c>
      <c r="Q1806" t="str">
        <f t="shared" si="170"/>
        <v>photography</v>
      </c>
      <c r="R1806" t="str">
        <f t="shared" si="171"/>
        <v>photobooks</v>
      </c>
      <c r="S1806" s="11">
        <f t="shared" si="172"/>
        <v>42282.428287037037</v>
      </c>
      <c r="T1806" s="11">
        <f t="shared" si="173"/>
        <v>42322.469953703709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67.139344262295083</v>
      </c>
      <c r="Q1807" t="str">
        <f t="shared" si="170"/>
        <v>photography</v>
      </c>
      <c r="R1807" t="str">
        <f t="shared" si="171"/>
        <v>photobooks</v>
      </c>
      <c r="S1807" s="11">
        <f t="shared" si="172"/>
        <v>42247.553912037038</v>
      </c>
      <c r="T1807" s="11">
        <f t="shared" si="173"/>
        <v>42279.5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73.875</v>
      </c>
      <c r="Q1808" t="str">
        <f t="shared" si="170"/>
        <v>photography</v>
      </c>
      <c r="R1808" t="str">
        <f t="shared" si="171"/>
        <v>photobooks</v>
      </c>
      <c r="S1808" s="11">
        <f t="shared" si="172"/>
        <v>41877.388298611113</v>
      </c>
      <c r="T1808" s="11">
        <f t="shared" si="173"/>
        <v>41912.388298611113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69.125</v>
      </c>
      <c r="Q1809" t="str">
        <f t="shared" si="170"/>
        <v>photography</v>
      </c>
      <c r="R1809" t="str">
        <f t="shared" si="171"/>
        <v>photobooks</v>
      </c>
      <c r="S1809" s="11">
        <f t="shared" si="172"/>
        <v>41879.818437499998</v>
      </c>
      <c r="T1809" s="11">
        <f t="shared" si="173"/>
        <v>41909.818437499998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120.77083333333333</v>
      </c>
      <c r="Q1810" t="str">
        <f t="shared" si="170"/>
        <v>photography</v>
      </c>
      <c r="R1810" t="str">
        <f t="shared" si="171"/>
        <v>photobooks</v>
      </c>
      <c r="S1810" s="11">
        <f t="shared" si="172"/>
        <v>42742.430902777778</v>
      </c>
      <c r="T1810" s="11">
        <f t="shared" si="173"/>
        <v>42777.430902777778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42.222222222222221</v>
      </c>
      <c r="Q1811" t="str">
        <f t="shared" si="170"/>
        <v>photography</v>
      </c>
      <c r="R1811" t="str">
        <f t="shared" si="171"/>
        <v>photobooks</v>
      </c>
      <c r="S1811" s="11">
        <f t="shared" si="172"/>
        <v>42029.657858796301</v>
      </c>
      <c r="T1811" s="11">
        <f t="shared" si="173"/>
        <v>42064.657858796301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11">
        <f t="shared" si="172"/>
        <v>41860.66002314815</v>
      </c>
      <c r="T1812" s="11">
        <f t="shared" si="173"/>
        <v>41872.66002314815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1.5384615384615385</v>
      </c>
      <c r="Q1813" t="str">
        <f t="shared" si="170"/>
        <v>photography</v>
      </c>
      <c r="R1813" t="str">
        <f t="shared" si="171"/>
        <v>photobooks</v>
      </c>
      <c r="S1813" s="11">
        <f t="shared" si="172"/>
        <v>41876.183680555558</v>
      </c>
      <c r="T1813" s="11">
        <f t="shared" si="173"/>
        <v>41935.916666666664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37.608695652173914</v>
      </c>
      <c r="Q1814" t="str">
        <f t="shared" si="170"/>
        <v>photography</v>
      </c>
      <c r="R1814" t="str">
        <f t="shared" si="171"/>
        <v>photobooks</v>
      </c>
      <c r="S1814" s="11">
        <f t="shared" si="172"/>
        <v>42524.068703703699</v>
      </c>
      <c r="T1814" s="11">
        <f t="shared" si="173"/>
        <v>42554.068703703699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11">
        <f t="shared" si="172"/>
        <v>41829.639027777775</v>
      </c>
      <c r="T1815" s="11">
        <f t="shared" si="173"/>
        <v>41859.639027777775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42.157142857142858</v>
      </c>
      <c r="Q1816" t="str">
        <f t="shared" si="170"/>
        <v>photography</v>
      </c>
      <c r="R1816" t="str">
        <f t="shared" si="171"/>
        <v>photobooks</v>
      </c>
      <c r="S1816" s="11">
        <f t="shared" si="172"/>
        <v>42033.064074074078</v>
      </c>
      <c r="T1816" s="11">
        <f t="shared" si="173"/>
        <v>42063.064074074078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11">
        <f t="shared" si="172"/>
        <v>42172.656678240739</v>
      </c>
      <c r="T1817" s="11">
        <f t="shared" si="173"/>
        <v>42186.656678240739</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84.833333333333329</v>
      </c>
      <c r="Q1818" t="str">
        <f t="shared" si="170"/>
        <v>photography</v>
      </c>
      <c r="R1818" t="str">
        <f t="shared" si="171"/>
        <v>photobooks</v>
      </c>
      <c r="S1818" s="11">
        <f t="shared" si="172"/>
        <v>42548.626192129625</v>
      </c>
      <c r="T1818" s="11">
        <f t="shared" si="173"/>
        <v>42576.541666666672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11">
        <f t="shared" si="172"/>
        <v>42705.412118055552</v>
      </c>
      <c r="T1819" s="11">
        <f t="shared" si="173"/>
        <v>42765.040972222225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11">
        <f t="shared" si="172"/>
        <v>42066.984375</v>
      </c>
      <c r="T1820" s="11">
        <f t="shared" si="173"/>
        <v>42096.942708333328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11">
        <f t="shared" si="172"/>
        <v>41820.502268518518</v>
      </c>
      <c r="T1821" s="11">
        <f t="shared" si="173"/>
        <v>41850.502268518518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213.375</v>
      </c>
      <c r="Q1822" t="str">
        <f t="shared" si="170"/>
        <v>photography</v>
      </c>
      <c r="R1822" t="str">
        <f t="shared" si="171"/>
        <v>photobooks</v>
      </c>
      <c r="S1822" s="11">
        <f t="shared" si="172"/>
        <v>42064.834374999999</v>
      </c>
      <c r="T1822" s="11">
        <f t="shared" si="173"/>
        <v>42094.792708333334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59.162280701754383</v>
      </c>
      <c r="Q1823" t="str">
        <f t="shared" si="170"/>
        <v>music</v>
      </c>
      <c r="R1823" t="str">
        <f t="shared" si="171"/>
        <v>rock</v>
      </c>
      <c r="S1823" s="11">
        <f t="shared" si="172"/>
        <v>40926.069062499999</v>
      </c>
      <c r="T1823" s="11">
        <f t="shared" si="173"/>
        <v>40971.069062499999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27.272727272727273</v>
      </c>
      <c r="Q1824" t="str">
        <f t="shared" si="170"/>
        <v>music</v>
      </c>
      <c r="R1824" t="str">
        <f t="shared" si="171"/>
        <v>rock</v>
      </c>
      <c r="S1824" s="11">
        <f t="shared" si="172"/>
        <v>41634.547013888892</v>
      </c>
      <c r="T1824" s="11">
        <f t="shared" si="173"/>
        <v>41670.542361111111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11">
        <f t="shared" si="172"/>
        <v>41176.434907407405</v>
      </c>
      <c r="T1825" s="11">
        <f t="shared" si="173"/>
        <v>41206.434907407405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11">
        <f t="shared" si="172"/>
        <v>41626.666284722218</v>
      </c>
      <c r="T1826" s="11">
        <f t="shared" si="173"/>
        <v>41646.838888888888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11">
        <f t="shared" si="172"/>
        <v>41443.58452546296</v>
      </c>
      <c r="T1827" s="11">
        <f t="shared" si="173"/>
        <v>41466.58452546296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11">
        <f t="shared" si="172"/>
        <v>41657.673807870371</v>
      </c>
      <c r="T1828" s="11">
        <f t="shared" si="173"/>
        <v>41687.673807870371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11">
        <f t="shared" si="172"/>
        <v>40555.075937499998</v>
      </c>
      <c r="T1829" s="11">
        <f t="shared" si="173"/>
        <v>40605.075937499998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417.33333333333331</v>
      </c>
      <c r="Q1830" t="str">
        <f t="shared" si="170"/>
        <v>music</v>
      </c>
      <c r="R1830" t="str">
        <f t="shared" si="171"/>
        <v>rock</v>
      </c>
      <c r="S1830" s="11">
        <f t="shared" si="172"/>
        <v>41736.649652777778</v>
      </c>
      <c r="T1830" s="11">
        <f t="shared" si="173"/>
        <v>41768.666666666664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11">
        <f t="shared" si="172"/>
        <v>40515.837627314817</v>
      </c>
      <c r="T1831" s="11">
        <f t="shared" si="173"/>
        <v>40564.666666666664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67.389380530973455</v>
      </c>
      <c r="Q1832" t="str">
        <f t="shared" si="170"/>
        <v>music</v>
      </c>
      <c r="R1832" t="str">
        <f t="shared" si="171"/>
        <v>rock</v>
      </c>
      <c r="S1832" s="11">
        <f t="shared" si="172"/>
        <v>41664.434108796297</v>
      </c>
      <c r="T1832" s="11">
        <f t="shared" si="173"/>
        <v>41694.434108796297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11">
        <f t="shared" si="172"/>
        <v>41026.746099537035</v>
      </c>
      <c r="T1833" s="11">
        <f t="shared" si="173"/>
        <v>41041.746099537035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11">
        <f t="shared" si="172"/>
        <v>40576.289664351854</v>
      </c>
      <c r="T1834" s="11">
        <f t="shared" si="173"/>
        <v>40606.289664351854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11">
        <f t="shared" si="172"/>
        <v>41302.794016203705</v>
      </c>
      <c r="T1835" s="11">
        <f t="shared" si="173"/>
        <v>41335.082638888889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11">
        <f t="shared" si="172"/>
        <v>41988.714062500003</v>
      </c>
      <c r="T1836" s="11">
        <f t="shared" si="173"/>
        <v>42028.714062500003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11">
        <f t="shared" si="172"/>
        <v>42430.452210648145</v>
      </c>
      <c r="T1837" s="11">
        <f t="shared" si="173"/>
        <v>42460.410543981481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182.12727272727273</v>
      </c>
      <c r="Q1838" t="str">
        <f t="shared" si="170"/>
        <v>music</v>
      </c>
      <c r="R1838" t="str">
        <f t="shared" si="171"/>
        <v>rock</v>
      </c>
      <c r="S1838" s="11">
        <f t="shared" si="172"/>
        <v>41305.559363425928</v>
      </c>
      <c r="T1838" s="11">
        <f t="shared" si="173"/>
        <v>41322.559363425928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61.366666666666667</v>
      </c>
      <c r="Q1839" t="str">
        <f t="shared" si="170"/>
        <v>music</v>
      </c>
      <c r="R1839" t="str">
        <f t="shared" si="171"/>
        <v>rock</v>
      </c>
      <c r="S1839" s="11">
        <f t="shared" si="172"/>
        <v>40925.797858796301</v>
      </c>
      <c r="T1839" s="11">
        <f t="shared" si="173"/>
        <v>40985.756192129629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11">
        <f t="shared" si="172"/>
        <v>40788.536539351851</v>
      </c>
      <c r="T1840" s="11">
        <f t="shared" si="173"/>
        <v>40816.875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45.62222222222222</v>
      </c>
      <c r="Q1841" t="str">
        <f t="shared" si="170"/>
        <v>music</v>
      </c>
      <c r="R1841" t="str">
        <f t="shared" si="171"/>
        <v>rock</v>
      </c>
      <c r="S1841" s="11">
        <f t="shared" si="172"/>
        <v>42614.472013888888</v>
      </c>
      <c r="T1841" s="11">
        <f t="shared" si="173"/>
        <v>42644.472013888888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75.384615384615387</v>
      </c>
      <c r="Q1842" t="str">
        <f t="shared" si="170"/>
        <v>music</v>
      </c>
      <c r="R1842" t="str">
        <f t="shared" si="171"/>
        <v>rock</v>
      </c>
      <c r="S1842" s="11">
        <f t="shared" si="172"/>
        <v>41381.846180555556</v>
      </c>
      <c r="T1842" s="11">
        <f t="shared" si="173"/>
        <v>41400.957638888889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50.875</v>
      </c>
      <c r="Q1843" t="str">
        <f t="shared" si="170"/>
        <v>music</v>
      </c>
      <c r="R1843" t="str">
        <f t="shared" si="171"/>
        <v>rock</v>
      </c>
      <c r="S1843" s="11">
        <f t="shared" si="172"/>
        <v>41745.59542824074</v>
      </c>
      <c r="T1843" s="11">
        <f t="shared" si="173"/>
        <v>41778.957638888889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119.28571428571429</v>
      </c>
      <c r="Q1844" t="str">
        <f t="shared" si="170"/>
        <v>music</v>
      </c>
      <c r="R1844" t="str">
        <f t="shared" si="171"/>
        <v>rock</v>
      </c>
      <c r="S1844" s="11">
        <f t="shared" si="172"/>
        <v>42031.381724537037</v>
      </c>
      <c r="T1844" s="11">
        <f t="shared" si="173"/>
        <v>42064.999305555553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92.541865671641801</v>
      </c>
      <c r="Q1845" t="str">
        <f t="shared" si="170"/>
        <v>music</v>
      </c>
      <c r="R1845" t="str">
        <f t="shared" si="171"/>
        <v>rock</v>
      </c>
      <c r="S1845" s="11">
        <f t="shared" si="172"/>
        <v>40564.744837962964</v>
      </c>
      <c r="T1845" s="11">
        <f t="shared" si="173"/>
        <v>40594.744837962964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11">
        <f t="shared" si="172"/>
        <v>40666.723541666666</v>
      </c>
      <c r="T1846" s="11">
        <f t="shared" si="173"/>
        <v>40704.875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52.631578947368418</v>
      </c>
      <c r="Q1847" t="str">
        <f t="shared" si="170"/>
        <v>music</v>
      </c>
      <c r="R1847" t="str">
        <f t="shared" si="171"/>
        <v>rock</v>
      </c>
      <c r="S1847" s="11">
        <f t="shared" si="172"/>
        <v>42523.083310185189</v>
      </c>
      <c r="T1847" s="11">
        <f t="shared" si="173"/>
        <v>42537.954861111109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98.990430622009569</v>
      </c>
      <c r="Q1848" t="str">
        <f t="shared" si="170"/>
        <v>music</v>
      </c>
      <c r="R1848" t="str">
        <f t="shared" si="171"/>
        <v>rock</v>
      </c>
      <c r="S1848" s="11">
        <f t="shared" si="172"/>
        <v>41228.400196759263</v>
      </c>
      <c r="T1848" s="11">
        <f t="shared" si="173"/>
        <v>41258.400196759263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11">
        <f t="shared" si="172"/>
        <v>42093.986481481479</v>
      </c>
      <c r="T1849" s="11">
        <f t="shared" si="173"/>
        <v>42114.986481481479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134.20833333333334</v>
      </c>
      <c r="Q1850" t="str">
        <f t="shared" si="170"/>
        <v>music</v>
      </c>
      <c r="R1850" t="str">
        <f t="shared" si="171"/>
        <v>rock</v>
      </c>
      <c r="S1850" s="11">
        <f t="shared" si="172"/>
        <v>40691.538055555553</v>
      </c>
      <c r="T1850" s="11">
        <f t="shared" si="173"/>
        <v>40755.040972222225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11">
        <f t="shared" si="172"/>
        <v>41169.595590277779</v>
      </c>
      <c r="T1851" s="11">
        <f t="shared" si="173"/>
        <v>41199.595590277779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51.044692737430168</v>
      </c>
      <c r="Q1852" t="str">
        <f t="shared" si="170"/>
        <v>music</v>
      </c>
      <c r="R1852" t="str">
        <f t="shared" si="171"/>
        <v>rock</v>
      </c>
      <c r="S1852" s="11">
        <f t="shared" si="172"/>
        <v>41800.709490740745</v>
      </c>
      <c r="T1852" s="11">
        <f t="shared" si="173"/>
        <v>41830.709490740745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50.03846153846154</v>
      </c>
      <c r="Q1853" t="str">
        <f t="shared" si="170"/>
        <v>music</v>
      </c>
      <c r="R1853" t="str">
        <f t="shared" si="171"/>
        <v>rock</v>
      </c>
      <c r="S1853" s="11">
        <f t="shared" si="172"/>
        <v>41827.656689814816</v>
      </c>
      <c r="T1853" s="11">
        <f t="shared" si="173"/>
        <v>41847.791666666664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133.93129770992365</v>
      </c>
      <c r="Q1854" t="str">
        <f t="shared" si="170"/>
        <v>music</v>
      </c>
      <c r="R1854" t="str">
        <f t="shared" si="171"/>
        <v>rock</v>
      </c>
      <c r="S1854" s="11">
        <f t="shared" si="172"/>
        <v>42081.52143518519</v>
      </c>
      <c r="T1854" s="11">
        <f t="shared" si="173"/>
        <v>42118.75</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11">
        <f t="shared" si="172"/>
        <v>41176.810381944444</v>
      </c>
      <c r="T1855" s="11">
        <f t="shared" si="173"/>
        <v>41226.852048611108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88.037643678160919</v>
      </c>
      <c r="Q1856" t="str">
        <f t="shared" si="170"/>
        <v>music</v>
      </c>
      <c r="R1856" t="str">
        <f t="shared" si="171"/>
        <v>rock</v>
      </c>
      <c r="S1856" s="11">
        <f t="shared" si="172"/>
        <v>41387.771261574075</v>
      </c>
      <c r="T1856" s="11">
        <f t="shared" si="173"/>
        <v>41417.771261574075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11">
        <f t="shared" si="172"/>
        <v>41600.288657407407</v>
      </c>
      <c r="T1857" s="11">
        <f t="shared" si="173"/>
        <v>41645.288657407407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11">
        <f t="shared" si="172"/>
        <v>41817.604999999996</v>
      </c>
      <c r="T1858" s="11">
        <f t="shared" si="173"/>
        <v>41838.604999999996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f t="shared" ref="P1859:P1922" si="175">E1859/L1859</f>
        <v>136.36363636363637</v>
      </c>
      <c r="Q1859" t="str">
        <f t="shared" ref="Q1859:Q1922" si="176">LEFT(N1859, SEARCH("/",N1859)-1)</f>
        <v>music</v>
      </c>
      <c r="R1859" t="str">
        <f t="shared" ref="R1859:R1922" si="177">RIGHT(N1859,LEN(N1859)-SEARCH("/", N1859))</f>
        <v>rock</v>
      </c>
      <c r="S1859" s="11">
        <f t="shared" ref="S1859:S1922" si="178">(J1859/86400)+25569+(-6/24)</f>
        <v>41864.51866898148</v>
      </c>
      <c r="T1859" s="11">
        <f t="shared" ref="T1859:T1922" si="179">(I1859/86400)+25569+(-6/24)</f>
        <v>41894.51866898148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11">
        <f t="shared" si="178"/>
        <v>40832.950474537036</v>
      </c>
      <c r="T1860" s="11">
        <f t="shared" si="179"/>
        <v>40892.992141203707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11">
        <f t="shared" si="178"/>
        <v>40778.520011574074</v>
      </c>
      <c r="T1861" s="11">
        <f t="shared" si="179"/>
        <v>40808.520011574074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11">
        <f t="shared" si="178"/>
        <v>41655.45930555556</v>
      </c>
      <c r="T1862" s="11">
        <f t="shared" si="179"/>
        <v>41676.45930555556</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11">
        <f t="shared" si="178"/>
        <v>42000.050243055557</v>
      </c>
      <c r="T1863" s="11">
        <f t="shared" si="179"/>
        <v>42030.050243055557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90.9375</v>
      </c>
      <c r="Q1864" t="str">
        <f t="shared" si="176"/>
        <v>games</v>
      </c>
      <c r="R1864" t="str">
        <f t="shared" si="177"/>
        <v>mobile games</v>
      </c>
      <c r="S1864" s="11">
        <f t="shared" si="178"/>
        <v>42755.242754629631</v>
      </c>
      <c r="T1864" s="11">
        <f t="shared" si="179"/>
        <v>42802.0625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11">
        <f t="shared" si="178"/>
        <v>41772.547280092593</v>
      </c>
      <c r="T1865" s="11">
        <f t="shared" si="179"/>
        <v>41802.547280092593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58.083333333333336</v>
      </c>
      <c r="Q1866" t="str">
        <f t="shared" si="176"/>
        <v>games</v>
      </c>
      <c r="R1866" t="str">
        <f t="shared" si="177"/>
        <v>mobile games</v>
      </c>
      <c r="S1866" s="11">
        <f t="shared" si="178"/>
        <v>41733.466435185182</v>
      </c>
      <c r="T1866" s="11">
        <f t="shared" si="179"/>
        <v>41763.466435185182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11">
        <f t="shared" si="178"/>
        <v>42645.117442129631</v>
      </c>
      <c r="T1867" s="11">
        <f t="shared" si="179"/>
        <v>42680.159108796295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11">
        <f t="shared" si="178"/>
        <v>42741.996493055558</v>
      </c>
      <c r="T1868" s="11">
        <f t="shared" si="179"/>
        <v>42794.916666666672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11">
        <f t="shared" si="178"/>
        <v>42649.674907407403</v>
      </c>
      <c r="T1869" s="11">
        <f t="shared" si="179"/>
        <v>42679.674907407403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71.588235294117652</v>
      </c>
      <c r="Q1870" t="str">
        <f t="shared" si="176"/>
        <v>games</v>
      </c>
      <c r="R1870" t="str">
        <f t="shared" si="177"/>
        <v>mobile games</v>
      </c>
      <c r="S1870" s="11">
        <f t="shared" si="178"/>
        <v>42328.529224537036</v>
      </c>
      <c r="T1870" s="11">
        <f t="shared" si="179"/>
        <v>42353.082638888889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11">
        <f t="shared" si="178"/>
        <v>42708.752881944441</v>
      </c>
      <c r="T1871" s="11">
        <f t="shared" si="179"/>
        <v>42738.752881944441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32.81818181818182</v>
      </c>
      <c r="Q1872" t="str">
        <f t="shared" si="176"/>
        <v>games</v>
      </c>
      <c r="R1872" t="str">
        <f t="shared" si="177"/>
        <v>mobile games</v>
      </c>
      <c r="S1872" s="11">
        <f t="shared" si="178"/>
        <v>42371.105729166666</v>
      </c>
      <c r="T1872" s="11">
        <f t="shared" si="179"/>
        <v>42399.928472222222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49.11578947368421</v>
      </c>
      <c r="Q1873" t="str">
        <f t="shared" si="176"/>
        <v>games</v>
      </c>
      <c r="R1873" t="str">
        <f t="shared" si="177"/>
        <v>mobile games</v>
      </c>
      <c r="S1873" s="11">
        <f t="shared" si="178"/>
        <v>41923.533576388887</v>
      </c>
      <c r="T1873" s="11">
        <f t="shared" si="179"/>
        <v>41963.575243055559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16.307692307692307</v>
      </c>
      <c r="Q1874" t="str">
        <f t="shared" si="176"/>
        <v>games</v>
      </c>
      <c r="R1874" t="str">
        <f t="shared" si="177"/>
        <v>mobile games</v>
      </c>
      <c r="S1874" s="11">
        <f t="shared" si="178"/>
        <v>42154.879652777774</v>
      </c>
      <c r="T1874" s="11">
        <f t="shared" si="179"/>
        <v>42184.879652777774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11">
        <f t="shared" si="178"/>
        <v>42164.365856481483</v>
      </c>
      <c r="T1875" s="11">
        <f t="shared" si="179"/>
        <v>42193.447916666672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11">
        <f t="shared" si="178"/>
        <v>42529.719131944439</v>
      </c>
      <c r="T1876" s="11">
        <f t="shared" si="179"/>
        <v>42549.719131944439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11">
        <f t="shared" si="178"/>
        <v>42528.649398148147</v>
      </c>
      <c r="T1877" s="11">
        <f t="shared" si="179"/>
        <v>42588.649398148147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11">
        <f t="shared" si="178"/>
        <v>41776.034780092596</v>
      </c>
      <c r="T1878" s="11">
        <f t="shared" si="179"/>
        <v>41806.034780092596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11">
        <f t="shared" si="178"/>
        <v>42034.779224537036</v>
      </c>
      <c r="T1879" s="11">
        <f t="shared" si="179"/>
        <v>42063.779224537036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11">
        <f t="shared" si="178"/>
        <v>41772.758738425924</v>
      </c>
      <c r="T1880" s="11">
        <f t="shared" si="179"/>
        <v>41802.758738425924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11">
        <f t="shared" si="178"/>
        <v>42413.399641203709</v>
      </c>
      <c r="T1881" s="11">
        <f t="shared" si="179"/>
        <v>42443.357974537037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41.833333333333336</v>
      </c>
      <c r="Q1882" t="str">
        <f t="shared" si="176"/>
        <v>games</v>
      </c>
      <c r="R1882" t="str">
        <f t="shared" si="177"/>
        <v>mobile games</v>
      </c>
      <c r="S1882" s="11">
        <f t="shared" si="178"/>
        <v>42430.316898148143</v>
      </c>
      <c r="T1882" s="11">
        <f t="shared" si="179"/>
        <v>42459.275231481486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49.338428571428572</v>
      </c>
      <c r="Q1883" t="str">
        <f t="shared" si="176"/>
        <v>music</v>
      </c>
      <c r="R1883" t="str">
        <f t="shared" si="177"/>
        <v>indie rock</v>
      </c>
      <c r="S1883" s="11">
        <f t="shared" si="178"/>
        <v>42042.902650462958</v>
      </c>
      <c r="T1883" s="11">
        <f t="shared" si="179"/>
        <v>42072.860983796301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11">
        <f t="shared" si="178"/>
        <v>41067.699212962965</v>
      </c>
      <c r="T1884" s="11">
        <f t="shared" si="179"/>
        <v>41100.741666666669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32.71875</v>
      </c>
      <c r="Q1885" t="str">
        <f t="shared" si="176"/>
        <v>music</v>
      </c>
      <c r="R1885" t="str">
        <f t="shared" si="177"/>
        <v>indie rock</v>
      </c>
      <c r="S1885" s="11">
        <f t="shared" si="178"/>
        <v>40977.698009259257</v>
      </c>
      <c r="T1885" s="11">
        <f t="shared" si="179"/>
        <v>41007.656342592592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11">
        <f t="shared" si="178"/>
        <v>41204.948321759257</v>
      </c>
      <c r="T1886" s="11">
        <f t="shared" si="179"/>
        <v>41240.25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11">
        <f t="shared" si="178"/>
        <v>41098.843865740739</v>
      </c>
      <c r="T1887" s="11">
        <f t="shared" si="179"/>
        <v>41131.666666666664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11">
        <f t="shared" si="178"/>
        <v>41925.656689814816</v>
      </c>
      <c r="T1888" s="11">
        <f t="shared" si="179"/>
        <v>41955.69835648148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11">
        <f t="shared" si="178"/>
        <v>42323.550138888888</v>
      </c>
      <c r="T1889" s="11">
        <f t="shared" si="179"/>
        <v>42341.645833333328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46.651685393258425</v>
      </c>
      <c r="Q1890" t="str">
        <f t="shared" si="176"/>
        <v>music</v>
      </c>
      <c r="R1890" t="str">
        <f t="shared" si="177"/>
        <v>indie rock</v>
      </c>
      <c r="S1890" s="11">
        <f t="shared" si="178"/>
        <v>40298.989953703705</v>
      </c>
      <c r="T1890" s="11">
        <f t="shared" si="179"/>
        <v>40329.957638888889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11">
        <f t="shared" si="178"/>
        <v>41299.543356481481</v>
      </c>
      <c r="T1891" s="11">
        <f t="shared" si="179"/>
        <v>41344.501689814817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70.5289837398374</v>
      </c>
      <c r="Q1892" t="str">
        <f t="shared" si="176"/>
        <v>music</v>
      </c>
      <c r="R1892" t="str">
        <f t="shared" si="177"/>
        <v>indie rock</v>
      </c>
      <c r="S1892" s="11">
        <f t="shared" si="178"/>
        <v>41228.536203703705</v>
      </c>
      <c r="T1892" s="11">
        <f t="shared" si="179"/>
        <v>41258.536203703705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11">
        <f t="shared" si="178"/>
        <v>40335.548078703701</v>
      </c>
      <c r="T1893" s="11">
        <f t="shared" si="179"/>
        <v>40381</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26.26923076923077</v>
      </c>
      <c r="Q1894" t="str">
        <f t="shared" si="176"/>
        <v>music</v>
      </c>
      <c r="R1894" t="str">
        <f t="shared" si="177"/>
        <v>indie rock</v>
      </c>
      <c r="S1894" s="11">
        <f t="shared" si="178"/>
        <v>40671.387511574074</v>
      </c>
      <c r="T1894" s="11">
        <f t="shared" si="179"/>
        <v>40701.387511574074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11">
        <f t="shared" si="178"/>
        <v>40632.69195601852</v>
      </c>
      <c r="T1895" s="11">
        <f t="shared" si="179"/>
        <v>40648.915972222225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11">
        <f t="shared" si="178"/>
        <v>40920.65489583333</v>
      </c>
      <c r="T1896" s="11">
        <f t="shared" si="179"/>
        <v>40951.65489583333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11">
        <f t="shared" si="178"/>
        <v>42267.496782407412</v>
      </c>
      <c r="T1897" s="11">
        <f t="shared" si="179"/>
        <v>42297.496782407412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11">
        <f t="shared" si="178"/>
        <v>40981.460243055553</v>
      </c>
      <c r="T1898" s="11">
        <f t="shared" si="179"/>
        <v>41011.460243055553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11">
        <f t="shared" si="178"/>
        <v>41680.333402777775</v>
      </c>
      <c r="T1899" s="11">
        <f t="shared" si="179"/>
        <v>41702.625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68.80952380952381</v>
      </c>
      <c r="Q1900" t="str">
        <f t="shared" si="176"/>
        <v>music</v>
      </c>
      <c r="R1900" t="str">
        <f t="shared" si="177"/>
        <v>indie rock</v>
      </c>
      <c r="S1900" s="11">
        <f t="shared" si="178"/>
        <v>42365.942974537036</v>
      </c>
      <c r="T1900" s="11">
        <f t="shared" si="179"/>
        <v>42401.5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28.571428571428573</v>
      </c>
      <c r="Q1901" t="str">
        <f t="shared" si="176"/>
        <v>music</v>
      </c>
      <c r="R1901" t="str">
        <f t="shared" si="177"/>
        <v>indie rock</v>
      </c>
      <c r="S1901" s="11">
        <f t="shared" si="178"/>
        <v>42058.691736111112</v>
      </c>
      <c r="T1901" s="11">
        <f t="shared" si="179"/>
        <v>42088.65006944444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50.631666666666668</v>
      </c>
      <c r="Q1902" t="str">
        <f t="shared" si="176"/>
        <v>music</v>
      </c>
      <c r="R1902" t="str">
        <f t="shared" si="177"/>
        <v>indie rock</v>
      </c>
      <c r="S1902" s="11">
        <f t="shared" si="178"/>
        <v>41160.621886574074</v>
      </c>
      <c r="T1902" s="11">
        <f t="shared" si="179"/>
        <v>41188.165972222225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11">
        <f t="shared" si="178"/>
        <v>42116.29315972222</v>
      </c>
      <c r="T1903" s="11">
        <f t="shared" si="179"/>
        <v>42146.291666666672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11">
        <f t="shared" si="178"/>
        <v>42037.539895833332</v>
      </c>
      <c r="T1904" s="11">
        <f t="shared" si="179"/>
        <v>42067.539895833332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34.097560975609753</v>
      </c>
      <c r="Q1905" t="str">
        <f t="shared" si="176"/>
        <v>technology</v>
      </c>
      <c r="R1905" t="str">
        <f t="shared" si="177"/>
        <v>gadgets</v>
      </c>
      <c r="S1905" s="11">
        <f t="shared" si="178"/>
        <v>42702.520729166667</v>
      </c>
      <c r="T1905" s="11">
        <f t="shared" si="179"/>
        <v>42762.520729166667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11">
        <f t="shared" si="178"/>
        <v>42326.435428240744</v>
      </c>
      <c r="T1906" s="11">
        <f t="shared" si="179"/>
        <v>42371.435428240744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11">
        <f t="shared" si="178"/>
        <v>41859.675856481481</v>
      </c>
      <c r="T1907" s="11">
        <f t="shared" si="179"/>
        <v>41889.675856481481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215.95959595959596</v>
      </c>
      <c r="Q1908" t="str">
        <f t="shared" si="176"/>
        <v>technology</v>
      </c>
      <c r="R1908" t="str">
        <f t="shared" si="177"/>
        <v>gadgets</v>
      </c>
      <c r="S1908" s="11">
        <f t="shared" si="178"/>
        <v>42514.421099537038</v>
      </c>
      <c r="T1908" s="11">
        <f t="shared" si="179"/>
        <v>42544.421099537038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11">
        <f t="shared" si="178"/>
        <v>41767.337094907409</v>
      </c>
      <c r="T1909" s="11">
        <f t="shared" si="179"/>
        <v>41782.337094907409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11">
        <f t="shared" si="178"/>
        <v>42703.667824074073</v>
      </c>
      <c r="T1910" s="11">
        <f t="shared" si="179"/>
        <v>42733.667824074073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129.97368421052633</v>
      </c>
      <c r="Q1911" t="str">
        <f t="shared" si="176"/>
        <v>technology</v>
      </c>
      <c r="R1911" t="str">
        <f t="shared" si="177"/>
        <v>gadgets</v>
      </c>
      <c r="S1911" s="11">
        <f t="shared" si="178"/>
        <v>41905.179155092592</v>
      </c>
      <c r="T1911" s="11">
        <f t="shared" si="179"/>
        <v>41935.179155092592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117.49473684210527</v>
      </c>
      <c r="Q1912" t="str">
        <f t="shared" si="176"/>
        <v>technology</v>
      </c>
      <c r="R1912" t="str">
        <f t="shared" si="177"/>
        <v>gadgets</v>
      </c>
      <c r="S1912" s="11">
        <f t="shared" si="178"/>
        <v>42264.713159722218</v>
      </c>
      <c r="T1912" s="11">
        <f t="shared" si="179"/>
        <v>42308.697916666672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11">
        <f t="shared" si="178"/>
        <v>41829.783958333333</v>
      </c>
      <c r="T1913" s="11">
        <f t="shared" si="179"/>
        <v>41859.783958333333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70.595238095238102</v>
      </c>
      <c r="Q1914" t="str">
        <f t="shared" si="176"/>
        <v>technology</v>
      </c>
      <c r="R1914" t="str">
        <f t="shared" si="177"/>
        <v>gadgets</v>
      </c>
      <c r="S1914" s="11">
        <f t="shared" si="178"/>
        <v>42128.976388888885</v>
      </c>
      <c r="T1914" s="11">
        <f t="shared" si="179"/>
        <v>42158.976388888885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11">
        <f t="shared" si="178"/>
        <v>41890.261319444442</v>
      </c>
      <c r="T1915" s="11">
        <f t="shared" si="179"/>
        <v>41920.261319444442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11">
        <f t="shared" si="178"/>
        <v>41928.924456018518</v>
      </c>
      <c r="T1916" s="11">
        <f t="shared" si="179"/>
        <v>41943.915972222225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11">
        <f t="shared" si="178"/>
        <v>41863.79886574074</v>
      </c>
      <c r="T1917" s="11">
        <f t="shared" si="179"/>
        <v>41883.79886574074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11">
        <f t="shared" si="178"/>
        <v>42656.467303240745</v>
      </c>
      <c r="T1918" s="11">
        <f t="shared" si="179"/>
        <v>42681.508969907409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2928.9285714285716</v>
      </c>
      <c r="Q1919" t="str">
        <f t="shared" si="176"/>
        <v>technology</v>
      </c>
      <c r="R1919" t="str">
        <f t="shared" si="177"/>
        <v>gadgets</v>
      </c>
      <c r="S1919" s="11">
        <f t="shared" si="178"/>
        <v>42746.020057870366</v>
      </c>
      <c r="T1919" s="11">
        <f t="shared" si="179"/>
        <v>42776.020057870366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28.888888888888889</v>
      </c>
      <c r="Q1920" t="str">
        <f t="shared" si="176"/>
        <v>technology</v>
      </c>
      <c r="R1920" t="str">
        <f t="shared" si="177"/>
        <v>gadgets</v>
      </c>
      <c r="S1920" s="11">
        <f t="shared" si="178"/>
        <v>41828.539942129632</v>
      </c>
      <c r="T1920" s="11">
        <f t="shared" si="179"/>
        <v>41863.539942129632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29.625</v>
      </c>
      <c r="Q1921" t="str">
        <f t="shared" si="176"/>
        <v>technology</v>
      </c>
      <c r="R1921" t="str">
        <f t="shared" si="177"/>
        <v>gadgets</v>
      </c>
      <c r="S1921" s="11">
        <f t="shared" si="178"/>
        <v>42113.625567129631</v>
      </c>
      <c r="T1921" s="11">
        <f t="shared" si="179"/>
        <v>42143.625567129631</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f t="shared" si="175"/>
        <v>40.980952380952381</v>
      </c>
      <c r="Q1922" t="str">
        <f t="shared" si="176"/>
        <v>technology</v>
      </c>
      <c r="R1922" t="str">
        <f t="shared" si="177"/>
        <v>gadgets</v>
      </c>
      <c r="S1922" s="11">
        <f t="shared" si="178"/>
        <v>42270.625706018516</v>
      </c>
      <c r="T1922" s="11">
        <f t="shared" si="179"/>
        <v>42298.708333333328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f t="shared" ref="P1923:P1986" si="181">E1923/L1923</f>
        <v>54</v>
      </c>
      <c r="Q1923" t="str">
        <f t="shared" ref="Q1923:Q1986" si="182">LEFT(N1923, SEARCH("/",N1923)-1)</f>
        <v>music</v>
      </c>
      <c r="R1923" t="str">
        <f t="shared" ref="R1923:R1986" si="183">RIGHT(N1923,LEN(N1923)-SEARCH("/", N1923))</f>
        <v>indie rock</v>
      </c>
      <c r="S1923" s="11">
        <f t="shared" ref="S1923:S1986" si="184">(J1923/86400)+25569+(-6/24)</f>
        <v>41073.971562500003</v>
      </c>
      <c r="T1923" s="11">
        <f t="shared" ref="T1923:T1986" si="185">(I1923/86400)+25569+(-6/24)</f>
        <v>41103.971562500003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11">
        <f t="shared" si="184"/>
        <v>41590.005868055552</v>
      </c>
      <c r="T1924" s="11">
        <f t="shared" si="185"/>
        <v>41620.005868055552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23.153846153846153</v>
      </c>
      <c r="Q1925" t="str">
        <f t="shared" si="182"/>
        <v>music</v>
      </c>
      <c r="R1925" t="str">
        <f t="shared" si="183"/>
        <v>indie rock</v>
      </c>
      <c r="S1925" s="11">
        <f t="shared" si="184"/>
        <v>40772.598749999997</v>
      </c>
      <c r="T1925" s="11">
        <f t="shared" si="185"/>
        <v>40812.957638888889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11">
        <f t="shared" si="184"/>
        <v>41626.511053240742</v>
      </c>
      <c r="T1926" s="11">
        <f t="shared" si="185"/>
        <v>41654.564583333333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11">
        <f t="shared" si="184"/>
        <v>41535.65148148148</v>
      </c>
      <c r="T1927" s="11">
        <f t="shared" si="185"/>
        <v>41557.75</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27.3896261682243</v>
      </c>
      <c r="Q1928" t="str">
        <f t="shared" si="182"/>
        <v>music</v>
      </c>
      <c r="R1928" t="str">
        <f t="shared" si="183"/>
        <v>indie rock</v>
      </c>
      <c r="S1928" s="11">
        <f t="shared" si="184"/>
        <v>40456.704351851848</v>
      </c>
      <c r="T1928" s="11">
        <f t="shared" si="185"/>
        <v>40483.768055555556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11">
        <f t="shared" si="184"/>
        <v>40960.611562500002</v>
      </c>
      <c r="T1929" s="11">
        <f t="shared" si="185"/>
        <v>40975.957638888889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11">
        <f t="shared" si="184"/>
        <v>41371.3980787037</v>
      </c>
      <c r="T1930" s="11">
        <f t="shared" si="185"/>
        <v>41401.3980787037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11">
        <f t="shared" si="184"/>
        <v>40686.771597222221</v>
      </c>
      <c r="T1931" s="11">
        <f t="shared" si="185"/>
        <v>40728.771597222221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11">
        <f t="shared" si="184"/>
        <v>41402.308819444443</v>
      </c>
      <c r="T1932" s="11">
        <f t="shared" si="185"/>
        <v>41462.308819444443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11">
        <f t="shared" si="184"/>
        <v>41037.642465277779</v>
      </c>
      <c r="T1933" s="11">
        <f t="shared" si="185"/>
        <v>41050.895833333336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11">
        <f t="shared" si="184"/>
        <v>40911.559872685189</v>
      </c>
      <c r="T1934" s="11">
        <f t="shared" si="185"/>
        <v>40932.559872685189</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94.054545454545448</v>
      </c>
      <c r="Q1935" t="str">
        <f t="shared" si="182"/>
        <v>music</v>
      </c>
      <c r="R1935" t="str">
        <f t="shared" si="183"/>
        <v>indie rock</v>
      </c>
      <c r="S1935" s="11">
        <f t="shared" si="184"/>
        <v>41878.880868055552</v>
      </c>
      <c r="T1935" s="11">
        <f t="shared" si="185"/>
        <v>41908.880868055552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80.272727272727266</v>
      </c>
      <c r="Q1936" t="str">
        <f t="shared" si="182"/>
        <v>music</v>
      </c>
      <c r="R1936" t="str">
        <f t="shared" si="183"/>
        <v>indie rock</v>
      </c>
      <c r="S1936" s="11">
        <f t="shared" si="184"/>
        <v>40865.617141203707</v>
      </c>
      <c r="T1936" s="11">
        <f t="shared" si="185"/>
        <v>40901.958333333336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11">
        <f t="shared" si="184"/>
        <v>41773.682534722218</v>
      </c>
      <c r="T1937" s="11">
        <f t="shared" si="185"/>
        <v>41810.957638888889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11">
        <f t="shared" si="184"/>
        <v>40852.639699074076</v>
      </c>
      <c r="T1938" s="11">
        <f t="shared" si="185"/>
        <v>40882.999305555553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38.740344827586206</v>
      </c>
      <c r="Q1939" t="str">
        <f t="shared" si="182"/>
        <v>music</v>
      </c>
      <c r="R1939" t="str">
        <f t="shared" si="183"/>
        <v>indie rock</v>
      </c>
      <c r="S1939" s="11">
        <f t="shared" si="184"/>
        <v>41058.868993055556</v>
      </c>
      <c r="T1939" s="11">
        <f t="shared" si="185"/>
        <v>41074.915972222225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152.54385964912279</v>
      </c>
      <c r="Q1940" t="str">
        <f t="shared" si="182"/>
        <v>music</v>
      </c>
      <c r="R1940" t="str">
        <f t="shared" si="183"/>
        <v>indie rock</v>
      </c>
      <c r="S1940" s="11">
        <f t="shared" si="184"/>
        <v>41426.009618055556</v>
      </c>
      <c r="T1940" s="11">
        <f t="shared" si="185"/>
        <v>41456.958333333336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11">
        <f t="shared" si="184"/>
        <v>41313.735046296293</v>
      </c>
      <c r="T1941" s="11">
        <f t="shared" si="185"/>
        <v>41343.693379629629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11">
        <f t="shared" si="184"/>
        <v>40670.257326388892</v>
      </c>
      <c r="T1942" s="11">
        <f t="shared" si="185"/>
        <v>40708.915972222225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11">
        <f t="shared" si="184"/>
        <v>41744.040868055556</v>
      </c>
      <c r="T1943" s="11">
        <f t="shared" si="185"/>
        <v>41774.040868055556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11">
        <f t="shared" si="184"/>
        <v>40638.578009259261</v>
      </c>
      <c r="T1944" s="11">
        <f t="shared" si="185"/>
        <v>40728.578009259261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11">
        <f t="shared" si="184"/>
        <v>42548.019861111112</v>
      </c>
      <c r="T1945" s="11">
        <f t="shared" si="185"/>
        <v>42593.019861111112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176.200223588597</v>
      </c>
      <c r="Q1946" t="str">
        <f t="shared" si="182"/>
        <v>technology</v>
      </c>
      <c r="R1946" t="str">
        <f t="shared" si="183"/>
        <v>hardware</v>
      </c>
      <c r="S1946" s="11">
        <f t="shared" si="184"/>
        <v>41730.334374999999</v>
      </c>
      <c r="T1946" s="11">
        <f t="shared" si="185"/>
        <v>41760.334374999999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511.79117647058825</v>
      </c>
      <c r="Q1947" t="str">
        <f t="shared" si="182"/>
        <v>technology</v>
      </c>
      <c r="R1947" t="str">
        <f t="shared" si="183"/>
        <v>hardware</v>
      </c>
      <c r="S1947" s="11">
        <f t="shared" si="184"/>
        <v>42157.001828703702</v>
      </c>
      <c r="T1947" s="11">
        <f t="shared" si="185"/>
        <v>42197.001828703702</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11">
        <f t="shared" si="184"/>
        <v>41688.900011574078</v>
      </c>
      <c r="T1948" s="11">
        <f t="shared" si="185"/>
        <v>41748.858344907407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11">
        <f t="shared" si="184"/>
        <v>40102.668055555558</v>
      </c>
      <c r="T1949" s="11">
        <f t="shared" si="185"/>
        <v>40139.999305555553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11">
        <f t="shared" si="184"/>
        <v>42473.354270833333</v>
      </c>
      <c r="T1950" s="11">
        <f t="shared" si="185"/>
        <v>42527.459722222222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56.204984093319197</v>
      </c>
      <c r="Q1951" t="str">
        <f t="shared" si="182"/>
        <v>technology</v>
      </c>
      <c r="R1951" t="str">
        <f t="shared" si="183"/>
        <v>hardware</v>
      </c>
      <c r="S1951" s="11">
        <f t="shared" si="184"/>
        <v>41800.173043981486</v>
      </c>
      <c r="T1951" s="11">
        <f t="shared" si="185"/>
        <v>41830.173043981486</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11">
        <f t="shared" si="184"/>
        <v>40623.931400462963</v>
      </c>
      <c r="T1952" s="11">
        <f t="shared" si="185"/>
        <v>40654.931400462963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11">
        <f t="shared" si="184"/>
        <v>42651.170567129629</v>
      </c>
      <c r="T1953" s="11">
        <f t="shared" si="185"/>
        <v>42681.212233796294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101.85532258064516</v>
      </c>
      <c r="Q1954" t="str">
        <f t="shared" si="182"/>
        <v>technology</v>
      </c>
      <c r="R1954" t="str">
        <f t="shared" si="183"/>
        <v>hardware</v>
      </c>
      <c r="S1954" s="11">
        <f t="shared" si="184"/>
        <v>41526.35665509259</v>
      </c>
      <c r="T1954" s="11">
        <f t="shared" si="185"/>
        <v>41563.35665509259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230.55782312925169</v>
      </c>
      <c r="Q1955" t="str">
        <f t="shared" si="182"/>
        <v>technology</v>
      </c>
      <c r="R1955" t="str">
        <f t="shared" si="183"/>
        <v>hardware</v>
      </c>
      <c r="S1955" s="11">
        <f t="shared" si="184"/>
        <v>40940.949826388889</v>
      </c>
      <c r="T1955" s="11">
        <f t="shared" si="185"/>
        <v>40969.875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842.10602409638557</v>
      </c>
      <c r="Q1956" t="str">
        <f t="shared" si="182"/>
        <v>technology</v>
      </c>
      <c r="R1956" t="str">
        <f t="shared" si="183"/>
        <v>hardware</v>
      </c>
      <c r="S1956" s="11">
        <f t="shared" si="184"/>
        <v>42394.330740740741</v>
      </c>
      <c r="T1956" s="11">
        <f t="shared" si="185"/>
        <v>42440.958333333328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11">
        <f t="shared" si="184"/>
        <v>41020.021770833337</v>
      </c>
      <c r="T1957" s="11">
        <f t="shared" si="185"/>
        <v>41052.541666666664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483.34246575342468</v>
      </c>
      <c r="Q1958" t="str">
        <f t="shared" si="182"/>
        <v>technology</v>
      </c>
      <c r="R1958" t="str">
        <f t="shared" si="183"/>
        <v>hardware</v>
      </c>
      <c r="S1958" s="11">
        <f t="shared" si="184"/>
        <v>42067.673668981486</v>
      </c>
      <c r="T1958" s="11">
        <f t="shared" si="185"/>
        <v>42112.632002314815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76.138500000000008</v>
      </c>
      <c r="Q1959" t="str">
        <f t="shared" si="182"/>
        <v>technology</v>
      </c>
      <c r="R1959" t="str">
        <f t="shared" si="183"/>
        <v>hardware</v>
      </c>
      <c r="S1959" s="11">
        <f t="shared" si="184"/>
        <v>41178.848530092597</v>
      </c>
      <c r="T1959" s="11">
        <f t="shared" si="185"/>
        <v>41208.848530092597</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11">
        <f t="shared" si="184"/>
        <v>41326.737974537034</v>
      </c>
      <c r="T1960" s="11">
        <f t="shared" si="185"/>
        <v>41356.69630787037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36.965660377358489</v>
      </c>
      <c r="Q1961" t="str">
        <f t="shared" si="182"/>
        <v>technology</v>
      </c>
      <c r="R1961" t="str">
        <f t="shared" si="183"/>
        <v>hardware</v>
      </c>
      <c r="S1961" s="11">
        <f t="shared" si="184"/>
        <v>41871.595601851848</v>
      </c>
      <c r="T1961" s="11">
        <f t="shared" si="185"/>
        <v>41912.75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2500.969696969697</v>
      </c>
      <c r="Q1962" t="str">
        <f t="shared" si="182"/>
        <v>technology</v>
      </c>
      <c r="R1962" t="str">
        <f t="shared" si="183"/>
        <v>hardware</v>
      </c>
      <c r="S1962" s="11">
        <f t="shared" si="184"/>
        <v>41964.112743055557</v>
      </c>
      <c r="T1962" s="11">
        <f t="shared" si="185"/>
        <v>41994.112743055557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67.690214329454989</v>
      </c>
      <c r="Q1963" t="str">
        <f t="shared" si="182"/>
        <v>technology</v>
      </c>
      <c r="R1963" t="str">
        <f t="shared" si="183"/>
        <v>hardware</v>
      </c>
      <c r="S1963" s="11">
        <f t="shared" si="184"/>
        <v>41147.944641203707</v>
      </c>
      <c r="T1963" s="11">
        <f t="shared" si="185"/>
        <v>41187.915972222225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63.04738562091503</v>
      </c>
      <c r="Q1964" t="str">
        <f t="shared" si="182"/>
        <v>technology</v>
      </c>
      <c r="R1964" t="str">
        <f t="shared" si="183"/>
        <v>hardware</v>
      </c>
      <c r="S1964" s="11">
        <f t="shared" si="184"/>
        <v>41742.530509259261</v>
      </c>
      <c r="T1964" s="11">
        <f t="shared" si="185"/>
        <v>41772.530509259261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11">
        <f t="shared" si="184"/>
        <v>41863.179791666669</v>
      </c>
      <c r="T1965" s="11">
        <f t="shared" si="185"/>
        <v>41898.179791666669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180.75185011709601</v>
      </c>
      <c r="Q1966" t="str">
        <f t="shared" si="182"/>
        <v>technology</v>
      </c>
      <c r="R1966" t="str">
        <f t="shared" si="183"/>
        <v>hardware</v>
      </c>
      <c r="S1966" s="11">
        <f t="shared" si="184"/>
        <v>42452.022824074069</v>
      </c>
      <c r="T1966" s="11">
        <f t="shared" si="185"/>
        <v>42482.022824074069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127.32038834951456</v>
      </c>
      <c r="Q1967" t="str">
        <f t="shared" si="182"/>
        <v>technology</v>
      </c>
      <c r="R1967" t="str">
        <f t="shared" si="183"/>
        <v>hardware</v>
      </c>
      <c r="S1967" s="11">
        <f t="shared" si="184"/>
        <v>40897.839236111111</v>
      </c>
      <c r="T1967" s="11">
        <f t="shared" si="185"/>
        <v>40919.791666666664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11">
        <f t="shared" si="184"/>
        <v>41835.290486111109</v>
      </c>
      <c r="T1968" s="11">
        <f t="shared" si="185"/>
        <v>41865.290486111109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182.78024691358024</v>
      </c>
      <c r="Q1969" t="str">
        <f t="shared" si="182"/>
        <v>technology</v>
      </c>
      <c r="R1969" t="str">
        <f t="shared" si="183"/>
        <v>hardware</v>
      </c>
      <c r="S1969" s="11">
        <f t="shared" si="184"/>
        <v>41730.413530092592</v>
      </c>
      <c r="T1969" s="11">
        <f t="shared" si="185"/>
        <v>41760.413530092592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11">
        <f t="shared" si="184"/>
        <v>42676.336979166663</v>
      </c>
      <c r="T1970" s="11">
        <f t="shared" si="185"/>
        <v>42707.378645833334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61.375728669846318</v>
      </c>
      <c r="Q1971" t="str">
        <f t="shared" si="182"/>
        <v>technology</v>
      </c>
      <c r="R1971" t="str">
        <f t="shared" si="183"/>
        <v>hardware</v>
      </c>
      <c r="S1971" s="11">
        <f t="shared" si="184"/>
        <v>42557.542453703703</v>
      </c>
      <c r="T1971" s="11">
        <f t="shared" si="185"/>
        <v>42587.542453703703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11">
        <f t="shared" si="184"/>
        <v>41323.943298611113</v>
      </c>
      <c r="T1972" s="11">
        <f t="shared" si="185"/>
        <v>41383.901631944442</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272.35590732591254</v>
      </c>
      <c r="Q1973" t="str">
        <f t="shared" si="182"/>
        <v>technology</v>
      </c>
      <c r="R1973" t="str">
        <f t="shared" si="183"/>
        <v>hardware</v>
      </c>
      <c r="S1973" s="11">
        <f t="shared" si="184"/>
        <v>41561.250706018516</v>
      </c>
      <c r="T1973" s="11">
        <f t="shared" si="185"/>
        <v>41592.916666666664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70.848739495798313</v>
      </c>
      <c r="Q1974" t="str">
        <f t="shared" si="182"/>
        <v>technology</v>
      </c>
      <c r="R1974" t="str">
        <f t="shared" si="183"/>
        <v>hardware</v>
      </c>
      <c r="S1974" s="11">
        <f t="shared" si="184"/>
        <v>41200.762083333335</v>
      </c>
      <c r="T1974" s="11">
        <f t="shared" si="185"/>
        <v>41230.803749999999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247.94003412969283</v>
      </c>
      <c r="Q1975" t="str">
        <f t="shared" si="182"/>
        <v>technology</v>
      </c>
      <c r="R1975" t="str">
        <f t="shared" si="183"/>
        <v>hardware</v>
      </c>
      <c r="S1975" s="11">
        <f t="shared" si="184"/>
        <v>42549.472962962958</v>
      </c>
      <c r="T1975" s="11">
        <f t="shared" si="185"/>
        <v>42588.041666666672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186.81393034825871</v>
      </c>
      <c r="Q1976" t="str">
        <f t="shared" si="182"/>
        <v>technology</v>
      </c>
      <c r="R1976" t="str">
        <f t="shared" si="183"/>
        <v>hardware</v>
      </c>
      <c r="S1976" s="11">
        <f t="shared" si="184"/>
        <v>41445.084131944444</v>
      </c>
      <c r="T1976" s="11">
        <f t="shared" si="185"/>
        <v>41505.084131944444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131.98948616600788</v>
      </c>
      <c r="Q1977" t="str">
        <f t="shared" si="182"/>
        <v>technology</v>
      </c>
      <c r="R1977" t="str">
        <f t="shared" si="183"/>
        <v>hardware</v>
      </c>
      <c r="S1977" s="11">
        <f t="shared" si="184"/>
        <v>41313.505219907405</v>
      </c>
      <c r="T1977" s="11">
        <f t="shared" si="185"/>
        <v>41343.505219907405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29.310782241014799</v>
      </c>
      <c r="Q1978" t="str">
        <f t="shared" si="182"/>
        <v>technology</v>
      </c>
      <c r="R1978" t="str">
        <f t="shared" si="183"/>
        <v>hardware</v>
      </c>
      <c r="S1978" s="11">
        <f t="shared" si="184"/>
        <v>41438.649594907409</v>
      </c>
      <c r="T1978" s="11">
        <f t="shared" si="185"/>
        <v>41468.649594907409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245.02436053593178</v>
      </c>
      <c r="Q1979" t="str">
        <f t="shared" si="182"/>
        <v>technology</v>
      </c>
      <c r="R1979" t="str">
        <f t="shared" si="183"/>
        <v>hardware</v>
      </c>
      <c r="S1979" s="11">
        <f t="shared" si="184"/>
        <v>42310.966898148152</v>
      </c>
      <c r="T1979" s="11">
        <f t="shared" si="185"/>
        <v>42357.082638888889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1323.2540463917526</v>
      </c>
      <c r="Q1980" t="str">
        <f t="shared" si="182"/>
        <v>technology</v>
      </c>
      <c r="R1980" t="str">
        <f t="shared" si="183"/>
        <v>hardware</v>
      </c>
      <c r="S1980" s="11">
        <f t="shared" si="184"/>
        <v>41038.975601851853</v>
      </c>
      <c r="T1980" s="11">
        <f t="shared" si="185"/>
        <v>41072.041666666664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11">
        <f t="shared" si="184"/>
        <v>42290.210023148145</v>
      </c>
      <c r="T1981" s="11">
        <f t="shared" si="185"/>
        <v>42326.957638888889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91.214401028277635</v>
      </c>
      <c r="Q1982" t="str">
        <f t="shared" si="182"/>
        <v>technology</v>
      </c>
      <c r="R1982" t="str">
        <f t="shared" si="183"/>
        <v>hardware</v>
      </c>
      <c r="S1982" s="11">
        <f t="shared" si="184"/>
        <v>42423.292384259257</v>
      </c>
      <c r="T1982" s="11">
        <f t="shared" si="185"/>
        <v>42463.250717592593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11">
        <f t="shared" si="184"/>
        <v>41799.475289351853</v>
      </c>
      <c r="T1983" s="11">
        <f t="shared" si="185"/>
        <v>41829.475289351853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11">
        <f t="shared" si="184"/>
        <v>42678.336655092593</v>
      </c>
      <c r="T1984" s="11">
        <f t="shared" si="185"/>
        <v>42708.378321759257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88.6875</v>
      </c>
      <c r="Q1985" t="str">
        <f t="shared" si="182"/>
        <v>photography</v>
      </c>
      <c r="R1985" t="str">
        <f t="shared" si="183"/>
        <v>people</v>
      </c>
      <c r="S1985" s="11">
        <f t="shared" si="184"/>
        <v>42592.761782407411</v>
      </c>
      <c r="T1985" s="11">
        <f t="shared" si="185"/>
        <v>42615.041666666672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f t="shared" si="181"/>
        <v>453.14285714285717</v>
      </c>
      <c r="Q1986" t="str">
        <f t="shared" si="182"/>
        <v>photography</v>
      </c>
      <c r="R1986" t="str">
        <f t="shared" si="183"/>
        <v>people</v>
      </c>
      <c r="S1986" s="11">
        <f t="shared" si="184"/>
        <v>41913.540289351848</v>
      </c>
      <c r="T1986" s="11">
        <f t="shared" si="185"/>
        <v>41973.581956018519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f t="shared" ref="P1987:P2050" si="187">E1987/L1987</f>
        <v>12.75</v>
      </c>
      <c r="Q1987" t="str">
        <f t="shared" ref="Q1987:Q2050" si="188">LEFT(N1987, SEARCH("/",N1987)-1)</f>
        <v>photography</v>
      </c>
      <c r="R1987" t="str">
        <f t="shared" ref="R1987:R2050" si="189">RIGHT(N1987,LEN(N1987)-SEARCH("/", N1987))</f>
        <v>people</v>
      </c>
      <c r="S1987" s="11">
        <f t="shared" ref="S1987:S2050" si="190">(J1987/86400)+25569+(-6/24)</f>
        <v>42555.448738425926</v>
      </c>
      <c r="T1987" s="11">
        <f t="shared" ref="T1987:T2050" si="191">(I1987/86400)+25569+(-6/24)</f>
        <v>42584.708333333328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11">
        <f t="shared" si="190"/>
        <v>42413.183831018519</v>
      </c>
      <c r="T1988" s="11">
        <f t="shared" si="191"/>
        <v>42443.142164351855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83.428571428571431</v>
      </c>
      <c r="Q1989" t="str">
        <f t="shared" si="188"/>
        <v>photography</v>
      </c>
      <c r="R1989" t="str">
        <f t="shared" si="189"/>
        <v>people</v>
      </c>
      <c r="S1989" s="11">
        <f t="shared" si="190"/>
        <v>42034.389768518522</v>
      </c>
      <c r="T1989" s="11">
        <f t="shared" si="191"/>
        <v>42064.389768518522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11">
        <f t="shared" si="190"/>
        <v>42206.513217592597</v>
      </c>
      <c r="T1990" s="11">
        <f t="shared" si="191"/>
        <v>42236.513217592597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11">
        <f t="shared" si="190"/>
        <v>42685.430648148147</v>
      </c>
      <c r="T1991" s="11">
        <f t="shared" si="191"/>
        <v>42715.430648148147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11">
        <f t="shared" si="190"/>
        <v>42397.945972222224</v>
      </c>
      <c r="T1992" s="11">
        <f t="shared" si="191"/>
        <v>42412.945972222224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46.666666666666664</v>
      </c>
      <c r="Q1993" t="str">
        <f t="shared" si="188"/>
        <v>photography</v>
      </c>
      <c r="R1993" t="str">
        <f t="shared" si="189"/>
        <v>people</v>
      </c>
      <c r="S1993" s="11">
        <f t="shared" si="190"/>
        <v>42167.64335648148</v>
      </c>
      <c r="T1993" s="11">
        <f t="shared" si="191"/>
        <v>42188.64335648148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11">
        <f t="shared" si="190"/>
        <v>42022.893414351856</v>
      </c>
      <c r="T1994" s="11">
        <f t="shared" si="191"/>
        <v>42052.893414351856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11">
        <f t="shared" si="190"/>
        <v>42329.338391203702</v>
      </c>
      <c r="T1995" s="11">
        <f t="shared" si="191"/>
        <v>42359.338391203702</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11">
        <f t="shared" si="190"/>
        <v>42650.756273148145</v>
      </c>
      <c r="T1996" s="11">
        <f t="shared" si="191"/>
        <v>42710.797939814816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11">
        <f t="shared" si="190"/>
        <v>42181.652037037042</v>
      </c>
      <c r="T1997" s="11">
        <f t="shared" si="191"/>
        <v>42201.652037037042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11">
        <f t="shared" si="190"/>
        <v>41800.569571759261</v>
      </c>
      <c r="T1998" s="11">
        <f t="shared" si="191"/>
        <v>41830.569571759261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11">
        <f t="shared" si="190"/>
        <v>41847.680694444447</v>
      </c>
      <c r="T1999" s="11">
        <f t="shared" si="191"/>
        <v>41877.680694444447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218.33333333333334</v>
      </c>
      <c r="Q2000" t="str">
        <f t="shared" si="188"/>
        <v>photography</v>
      </c>
      <c r="R2000" t="str">
        <f t="shared" si="189"/>
        <v>people</v>
      </c>
      <c r="S2000" s="11">
        <f t="shared" si="190"/>
        <v>41806.868495370371</v>
      </c>
      <c r="T2000" s="11">
        <f t="shared" si="191"/>
        <v>41851.868495370371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33.714285714285715</v>
      </c>
      <c r="Q2001" t="str">
        <f t="shared" si="188"/>
        <v>photography</v>
      </c>
      <c r="R2001" t="str">
        <f t="shared" si="189"/>
        <v>people</v>
      </c>
      <c r="S2001" s="11">
        <f t="shared" si="190"/>
        <v>41926.232731481483</v>
      </c>
      <c r="T2001" s="11">
        <f t="shared" si="191"/>
        <v>41956.274398148147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11">
        <f t="shared" si="190"/>
        <v>42345.701539351852</v>
      </c>
      <c r="T2002" s="11">
        <f t="shared" si="191"/>
        <v>42375.701539351852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11">
        <f t="shared" si="190"/>
        <v>42135.959675925929</v>
      </c>
      <c r="T2003" s="11">
        <f t="shared" si="191"/>
        <v>42167.583333333328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11">
        <f t="shared" si="190"/>
        <v>42728.46230324074</v>
      </c>
      <c r="T2004" s="11">
        <f t="shared" si="191"/>
        <v>42758.46230324074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11">
        <f t="shared" si="190"/>
        <v>40346.875601851854</v>
      </c>
      <c r="T2005" s="11">
        <f t="shared" si="191"/>
        <v>40361.708333333336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11">
        <f t="shared" si="190"/>
        <v>41800.354895833334</v>
      </c>
      <c r="T2006" s="11">
        <f t="shared" si="191"/>
        <v>41830.354895833334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194.26193717277485</v>
      </c>
      <c r="Q2007" t="str">
        <f t="shared" si="188"/>
        <v>technology</v>
      </c>
      <c r="R2007" t="str">
        <f t="shared" si="189"/>
        <v>hardware</v>
      </c>
      <c r="S2007" s="11">
        <f t="shared" si="190"/>
        <v>41535.562708333331</v>
      </c>
      <c r="T2007" s="11">
        <f t="shared" si="191"/>
        <v>41562.915972222225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408.97689768976898</v>
      </c>
      <c r="Q2008" t="str">
        <f t="shared" si="188"/>
        <v>technology</v>
      </c>
      <c r="R2008" t="str">
        <f t="shared" si="189"/>
        <v>hardware</v>
      </c>
      <c r="S2008" s="11">
        <f t="shared" si="190"/>
        <v>41941.250520833331</v>
      </c>
      <c r="T2008" s="11">
        <f t="shared" si="191"/>
        <v>41976.292187500003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11">
        <f t="shared" si="190"/>
        <v>40347.587800925925</v>
      </c>
      <c r="T2009" s="11">
        <f t="shared" si="191"/>
        <v>40413.916666666664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11">
        <f t="shared" si="190"/>
        <v>40761.354421296295</v>
      </c>
      <c r="T2010" s="11">
        <f t="shared" si="191"/>
        <v>40805.354421296295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383.3643216080402</v>
      </c>
      <c r="Q2011" t="str">
        <f t="shared" si="188"/>
        <v>technology</v>
      </c>
      <c r="R2011" t="str">
        <f t="shared" si="189"/>
        <v>hardware</v>
      </c>
      <c r="S2011" s="11">
        <f t="shared" si="190"/>
        <v>42661.073414351849</v>
      </c>
      <c r="T2011" s="11">
        <f t="shared" si="191"/>
        <v>42697.115081018521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55.276856649395505</v>
      </c>
      <c r="Q2012" t="str">
        <f t="shared" si="188"/>
        <v>technology</v>
      </c>
      <c r="R2012" t="str">
        <f t="shared" si="189"/>
        <v>hardware</v>
      </c>
      <c r="S2012" s="11">
        <f t="shared" si="190"/>
        <v>42570.746423611112</v>
      </c>
      <c r="T2012" s="11">
        <f t="shared" si="191"/>
        <v>42600.746423611112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422.02059732234807</v>
      </c>
      <c r="Q2013" t="str">
        <f t="shared" si="188"/>
        <v>technology</v>
      </c>
      <c r="R2013" t="str">
        <f t="shared" si="189"/>
        <v>hardware</v>
      </c>
      <c r="S2013" s="11">
        <f t="shared" si="190"/>
        <v>42347.108483796299</v>
      </c>
      <c r="T2013" s="11">
        <f t="shared" si="191"/>
        <v>42380.708333333328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64.180327868852459</v>
      </c>
      <c r="Q2014" t="str">
        <f t="shared" si="188"/>
        <v>technology</v>
      </c>
      <c r="R2014" t="str">
        <f t="shared" si="189"/>
        <v>hardware</v>
      </c>
      <c r="S2014" s="11">
        <f t="shared" si="190"/>
        <v>42010.572233796294</v>
      </c>
      <c r="T2014" s="11">
        <f t="shared" si="191"/>
        <v>42040.572233796294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173.57781674704077</v>
      </c>
      <c r="Q2015" t="str">
        <f t="shared" si="188"/>
        <v>technology</v>
      </c>
      <c r="R2015" t="str">
        <f t="shared" si="189"/>
        <v>hardware</v>
      </c>
      <c r="S2015" s="11">
        <f t="shared" si="190"/>
        <v>42499.710810185185</v>
      </c>
      <c r="T2015" s="11">
        <f t="shared" si="191"/>
        <v>42559.710810185185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88.601680840609291</v>
      </c>
      <c r="Q2016" t="str">
        <f t="shared" si="188"/>
        <v>technology</v>
      </c>
      <c r="R2016" t="str">
        <f t="shared" si="189"/>
        <v>hardware</v>
      </c>
      <c r="S2016" s="11">
        <f t="shared" si="190"/>
        <v>41323.964571759258</v>
      </c>
      <c r="T2016" s="11">
        <f t="shared" si="191"/>
        <v>41357.922905092593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50.222283950617282</v>
      </c>
      <c r="Q2017" t="str">
        <f t="shared" si="188"/>
        <v>technology</v>
      </c>
      <c r="R2017" t="str">
        <f t="shared" si="189"/>
        <v>hardware</v>
      </c>
      <c r="S2017" s="11">
        <f t="shared" si="190"/>
        <v>40765.626886574071</v>
      </c>
      <c r="T2017" s="11">
        <f t="shared" si="191"/>
        <v>40795.626886574071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192.38876826722338</v>
      </c>
      <c r="Q2018" t="str">
        <f t="shared" si="188"/>
        <v>technology</v>
      </c>
      <c r="R2018" t="str">
        <f t="shared" si="189"/>
        <v>hardware</v>
      </c>
      <c r="S2018" s="11">
        <f t="shared" si="190"/>
        <v>41312.630775462967</v>
      </c>
      <c r="T2018" s="11">
        <f t="shared" si="191"/>
        <v>41342.630775462967</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11">
        <f t="shared" si="190"/>
        <v>40960.807349537034</v>
      </c>
      <c r="T2019" s="11">
        <f t="shared" si="191"/>
        <v>40991.916666666664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11">
        <f t="shared" si="190"/>
        <v>42199.115844907406</v>
      </c>
      <c r="T2020" s="11">
        <f t="shared" si="191"/>
        <v>42229.115844907406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108.96848314606741</v>
      </c>
      <c r="Q2021" t="str">
        <f t="shared" si="188"/>
        <v>technology</v>
      </c>
      <c r="R2021" t="str">
        <f t="shared" si="189"/>
        <v>hardware</v>
      </c>
      <c r="S2021" s="11">
        <f t="shared" si="190"/>
        <v>42605.45857638889</v>
      </c>
      <c r="T2021" s="11">
        <f t="shared" si="191"/>
        <v>42635.45857638889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23.647540983606557</v>
      </c>
      <c r="Q2022" t="str">
        <f t="shared" si="188"/>
        <v>technology</v>
      </c>
      <c r="R2022" t="str">
        <f t="shared" si="189"/>
        <v>hardware</v>
      </c>
      <c r="S2022" s="11">
        <f t="shared" si="190"/>
        <v>41736.847500000003</v>
      </c>
      <c r="T2022" s="11">
        <f t="shared" si="191"/>
        <v>41773.711111111115</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147.94736842105263</v>
      </c>
      <c r="Q2023" t="str">
        <f t="shared" si="188"/>
        <v>technology</v>
      </c>
      <c r="R2023" t="str">
        <f t="shared" si="189"/>
        <v>hardware</v>
      </c>
      <c r="S2023" s="11">
        <f t="shared" si="190"/>
        <v>41860.820567129631</v>
      </c>
      <c r="T2023" s="11">
        <f t="shared" si="191"/>
        <v>41905.820567129631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11">
        <f t="shared" si="190"/>
        <v>42502.319120370375</v>
      </c>
      <c r="T2024" s="11">
        <f t="shared" si="191"/>
        <v>42532.319120370375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11">
        <f t="shared" si="190"/>
        <v>42136.170752314814</v>
      </c>
      <c r="T2025" s="11">
        <f t="shared" si="191"/>
        <v>42166.170752314814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222.99047619047619</v>
      </c>
      <c r="Q2026" t="str">
        <f t="shared" si="188"/>
        <v>technology</v>
      </c>
      <c r="R2026" t="str">
        <f t="shared" si="189"/>
        <v>hardware</v>
      </c>
      <c r="S2026" s="11">
        <f t="shared" si="190"/>
        <v>41099.716944444444</v>
      </c>
      <c r="T2026" s="11">
        <f t="shared" si="191"/>
        <v>41133.875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11">
        <f t="shared" si="190"/>
        <v>42135.934560185182</v>
      </c>
      <c r="T2027" s="11">
        <f t="shared" si="191"/>
        <v>42165.934560185182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73.503898678414089</v>
      </c>
      <c r="Q2028" t="str">
        <f t="shared" si="188"/>
        <v>technology</v>
      </c>
      <c r="R2028" t="str">
        <f t="shared" si="189"/>
        <v>hardware</v>
      </c>
      <c r="S2028" s="11">
        <f t="shared" si="190"/>
        <v>41704.485937500001</v>
      </c>
      <c r="T2028" s="11">
        <f t="shared" si="191"/>
        <v>41749.915972222225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11">
        <f t="shared" si="190"/>
        <v>42048.563877314809</v>
      </c>
      <c r="T2029" s="11">
        <f t="shared" si="191"/>
        <v>42093.522210648152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11">
        <f t="shared" si="190"/>
        <v>40215.669050925928</v>
      </c>
      <c r="T2030" s="11">
        <f t="shared" si="191"/>
        <v>40252.663194444445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96.063829787234042</v>
      </c>
      <c r="Q2031" t="str">
        <f t="shared" si="188"/>
        <v>technology</v>
      </c>
      <c r="R2031" t="str">
        <f t="shared" si="189"/>
        <v>hardware</v>
      </c>
      <c r="S2031" s="11">
        <f t="shared" si="190"/>
        <v>41847.771770833337</v>
      </c>
      <c r="T2031" s="11">
        <f t="shared" si="191"/>
        <v>41877.771770833337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11">
        <f t="shared" si="190"/>
        <v>41212.746481481481</v>
      </c>
      <c r="T2032" s="11">
        <f t="shared" si="191"/>
        <v>41242.746481481481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11">
        <f t="shared" si="190"/>
        <v>41975.079317129625</v>
      </c>
      <c r="T2033" s="11">
        <f t="shared" si="191"/>
        <v>42012.791666666672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11">
        <f t="shared" si="190"/>
        <v>42689.315671296295</v>
      </c>
      <c r="T2034" s="11">
        <f t="shared" si="191"/>
        <v>42718.958333333328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11">
        <f t="shared" si="190"/>
        <v>41724.832384259258</v>
      </c>
      <c r="T2035" s="11">
        <f t="shared" si="191"/>
        <v>41754.832384259258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593.93620078740162</v>
      </c>
      <c r="Q2036" t="str">
        <f t="shared" si="188"/>
        <v>technology</v>
      </c>
      <c r="R2036" t="str">
        <f t="shared" si="189"/>
        <v>hardware</v>
      </c>
      <c r="S2036" s="11">
        <f t="shared" si="190"/>
        <v>42075.880011574074</v>
      </c>
      <c r="T2036" s="11">
        <f t="shared" si="191"/>
        <v>42131.040277777778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11">
        <f t="shared" si="190"/>
        <v>42311.375081018516</v>
      </c>
      <c r="T2037" s="11">
        <f t="shared" si="191"/>
        <v>42356.791666666672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46.580778301886795</v>
      </c>
      <c r="Q2038" t="str">
        <f t="shared" si="188"/>
        <v>technology</v>
      </c>
      <c r="R2038" t="str">
        <f t="shared" si="189"/>
        <v>hardware</v>
      </c>
      <c r="S2038" s="11">
        <f t="shared" si="190"/>
        <v>41738.614803240736</v>
      </c>
      <c r="T2038" s="11">
        <f t="shared" si="191"/>
        <v>41768.614803240736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70.041118881118877</v>
      </c>
      <c r="Q2039" t="str">
        <f t="shared" si="188"/>
        <v>technology</v>
      </c>
      <c r="R2039" t="str">
        <f t="shared" si="189"/>
        <v>hardware</v>
      </c>
      <c r="S2039" s="11">
        <f t="shared" si="190"/>
        <v>41577.960104166668</v>
      </c>
      <c r="T2039" s="11">
        <f t="shared" si="191"/>
        <v>41638.001770833333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164.90686274509804</v>
      </c>
      <c r="Q2040" t="str">
        <f t="shared" si="188"/>
        <v>technology</v>
      </c>
      <c r="R2040" t="str">
        <f t="shared" si="189"/>
        <v>hardware</v>
      </c>
      <c r="S2040" s="11">
        <f t="shared" si="190"/>
        <v>41424.02107638889</v>
      </c>
      <c r="T2040" s="11">
        <f t="shared" si="191"/>
        <v>41456.5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449.26385224274406</v>
      </c>
      <c r="Q2041" t="str">
        <f t="shared" si="188"/>
        <v>technology</v>
      </c>
      <c r="R2041" t="str">
        <f t="shared" si="189"/>
        <v>hardware</v>
      </c>
      <c r="S2041" s="11">
        <f t="shared" si="190"/>
        <v>42675.188946759255</v>
      </c>
      <c r="T2041" s="11">
        <f t="shared" si="191"/>
        <v>42704.957638888889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11">
        <f t="shared" si="190"/>
        <v>41578.677118055552</v>
      </c>
      <c r="T2042" s="11">
        <f t="shared" si="191"/>
        <v>41593.718784722223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11">
        <f t="shared" si="190"/>
        <v>42654.275775462964</v>
      </c>
      <c r="T2043" s="11">
        <f t="shared" si="191"/>
        <v>42684.317442129628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88.23571428571428</v>
      </c>
      <c r="Q2044" t="str">
        <f t="shared" si="188"/>
        <v>technology</v>
      </c>
      <c r="R2044" t="str">
        <f t="shared" si="189"/>
        <v>hardware</v>
      </c>
      <c r="S2044" s="11">
        <f t="shared" si="190"/>
        <v>42331.458032407405</v>
      </c>
      <c r="T2044" s="11">
        <f t="shared" si="191"/>
        <v>42391.458032407405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36.326424870466319</v>
      </c>
      <c r="Q2045" t="str">
        <f t="shared" si="188"/>
        <v>technology</v>
      </c>
      <c r="R2045" t="str">
        <f t="shared" si="189"/>
        <v>hardware</v>
      </c>
      <c r="S2045" s="11">
        <f t="shared" si="190"/>
        <v>42660.926817129628</v>
      </c>
      <c r="T2045" s="11">
        <f t="shared" si="191"/>
        <v>42714.957638888889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11">
        <f t="shared" si="190"/>
        <v>42138.434189814812</v>
      </c>
      <c r="T2046" s="11">
        <f t="shared" si="191"/>
        <v>42168.434189814812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152.62361216730039</v>
      </c>
      <c r="Q2047" t="str">
        <f t="shared" si="188"/>
        <v>technology</v>
      </c>
      <c r="R2047" t="str">
        <f t="shared" si="189"/>
        <v>hardware</v>
      </c>
      <c r="S2047" s="11">
        <f t="shared" si="190"/>
        <v>41068.838506944448</v>
      </c>
      <c r="T2047" s="11">
        <f t="shared" si="191"/>
        <v>41098.838506944448</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11">
        <f t="shared" si="190"/>
        <v>41386.921805555554</v>
      </c>
      <c r="T2048" s="11">
        <f t="shared" si="191"/>
        <v>41416.921805555554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11">
        <f t="shared" si="190"/>
        <v>42081.653587962966</v>
      </c>
      <c r="T2049" s="11">
        <f t="shared" si="191"/>
        <v>42110.75</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f t="shared" si="187"/>
        <v>91.82989803350327</v>
      </c>
      <c r="Q2050" t="str">
        <f t="shared" si="188"/>
        <v>technology</v>
      </c>
      <c r="R2050" t="str">
        <f t="shared" si="189"/>
        <v>hardware</v>
      </c>
      <c r="S2050" s="11">
        <f t="shared" si="190"/>
        <v>41387.401516203703</v>
      </c>
      <c r="T2050" s="11">
        <f t="shared" si="191"/>
        <v>41417.401516203703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f t="shared" ref="P2051:P2114" si="193">E2051/L2051</f>
        <v>80.991037735849048</v>
      </c>
      <c r="Q2051" t="str">
        <f t="shared" ref="Q2051:Q2114" si="194">LEFT(N2051, SEARCH("/",N2051)-1)</f>
        <v>technology</v>
      </c>
      <c r="R2051" t="str">
        <f t="shared" ref="R2051:R2114" si="195">RIGHT(N2051,LEN(N2051)-SEARCH("/", N2051))</f>
        <v>hardware</v>
      </c>
      <c r="S2051" s="11">
        <f t="shared" ref="S2051:S2114" si="196">(J2051/86400)+25569+(-6/24)</f>
        <v>41575.277349537035</v>
      </c>
      <c r="T2051" s="11">
        <f t="shared" ref="T2051:T2114" si="197">(I2051/86400)+25569+(-6/24)</f>
        <v>41610.707638888889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11">
        <f t="shared" si="196"/>
        <v>42114.821504629625</v>
      </c>
      <c r="T2052" s="11">
        <f t="shared" si="197"/>
        <v>42154.821504629625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43.095041322314053</v>
      </c>
      <c r="Q2053" t="str">
        <f t="shared" si="194"/>
        <v>technology</v>
      </c>
      <c r="R2053" t="str">
        <f t="shared" si="195"/>
        <v>hardware</v>
      </c>
      <c r="S2053" s="11">
        <f t="shared" si="196"/>
        <v>41603.772418981483</v>
      </c>
      <c r="T2053" s="11">
        <f t="shared" si="197"/>
        <v>41633.772418981483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326.29205175600737</v>
      </c>
      <c r="Q2054" t="str">
        <f t="shared" si="194"/>
        <v>technology</v>
      </c>
      <c r="R2054" t="str">
        <f t="shared" si="195"/>
        <v>hardware</v>
      </c>
      <c r="S2054" s="11">
        <f t="shared" si="196"/>
        <v>42374.83394675926</v>
      </c>
      <c r="T2054" s="11">
        <f t="shared" si="197"/>
        <v>42419.83394675926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11">
        <f t="shared" si="196"/>
        <v>42303.367488425924</v>
      </c>
      <c r="T2055" s="11">
        <f t="shared" si="197"/>
        <v>42333.409155092595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11">
        <f t="shared" si="196"/>
        <v>41731.270949074074</v>
      </c>
      <c r="T2056" s="11">
        <f t="shared" si="197"/>
        <v>41761.270949074074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11">
        <f t="shared" si="196"/>
        <v>41946.424108796295</v>
      </c>
      <c r="T2057" s="11">
        <f t="shared" si="197"/>
        <v>41975.916666666672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138.49458483754512</v>
      </c>
      <c r="Q2058" t="str">
        <f t="shared" si="194"/>
        <v>technology</v>
      </c>
      <c r="R2058" t="str">
        <f t="shared" si="195"/>
        <v>hardware</v>
      </c>
      <c r="S2058" s="11">
        <f t="shared" si="196"/>
        <v>41351.51090277778</v>
      </c>
      <c r="T2058" s="11">
        <f t="shared" si="197"/>
        <v>41381.51090277778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45.547792792792798</v>
      </c>
      <c r="Q2059" t="str">
        <f t="shared" si="194"/>
        <v>technology</v>
      </c>
      <c r="R2059" t="str">
        <f t="shared" si="195"/>
        <v>hardware</v>
      </c>
      <c r="S2059" s="11">
        <f t="shared" si="196"/>
        <v>42396.244583333333</v>
      </c>
      <c r="T2059" s="11">
        <f t="shared" si="197"/>
        <v>42426.244583333333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11">
        <f t="shared" si="196"/>
        <v>42026.120717592596</v>
      </c>
      <c r="T2060" s="11">
        <f t="shared" si="197"/>
        <v>42065.583333333328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11">
        <f t="shared" si="196"/>
        <v>42361.352476851855</v>
      </c>
      <c r="T2061" s="11">
        <f t="shared" si="197"/>
        <v>42400.665972222225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11">
        <f t="shared" si="196"/>
        <v>41783.392939814818</v>
      </c>
      <c r="T2062" s="11">
        <f t="shared" si="197"/>
        <v>41843.392939814818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11">
        <f t="shared" si="196"/>
        <v>42705.514513888891</v>
      </c>
      <c r="T2063" s="11">
        <f t="shared" si="197"/>
        <v>42735.514513888891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566.38916256157631</v>
      </c>
      <c r="Q2064" t="str">
        <f t="shared" si="194"/>
        <v>technology</v>
      </c>
      <c r="R2064" t="str">
        <f t="shared" si="195"/>
        <v>hardware</v>
      </c>
      <c r="S2064" s="11">
        <f t="shared" si="196"/>
        <v>42423.1330787037</v>
      </c>
      <c r="T2064" s="11">
        <f t="shared" si="197"/>
        <v>42453.091412037036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120.85714285714286</v>
      </c>
      <c r="Q2065" t="str">
        <f t="shared" si="194"/>
        <v>technology</v>
      </c>
      <c r="R2065" t="str">
        <f t="shared" si="195"/>
        <v>hardware</v>
      </c>
      <c r="S2065" s="11">
        <f t="shared" si="196"/>
        <v>42472.48265046296</v>
      </c>
      <c r="T2065" s="11">
        <f t="shared" si="197"/>
        <v>42505.48265046296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11">
        <f t="shared" si="196"/>
        <v>41389.114849537036</v>
      </c>
      <c r="T2066" s="11">
        <f t="shared" si="197"/>
        <v>41425.25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11">
        <f t="shared" si="196"/>
        <v>41603.083668981482</v>
      </c>
      <c r="T2067" s="11">
        <f t="shared" si="197"/>
        <v>41633.083668981482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67.261538461538464</v>
      </c>
      <c r="Q2068" t="str">
        <f t="shared" si="194"/>
        <v>technology</v>
      </c>
      <c r="R2068" t="str">
        <f t="shared" si="195"/>
        <v>hardware</v>
      </c>
      <c r="S2068" s="11">
        <f t="shared" si="196"/>
        <v>41844.521793981483</v>
      </c>
      <c r="T2068" s="11">
        <f t="shared" si="197"/>
        <v>41874.521793981483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11">
        <f t="shared" si="196"/>
        <v>42115.603888888887</v>
      </c>
      <c r="T2069" s="11">
        <f t="shared" si="197"/>
        <v>42148.603888888887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346.13118421052633</v>
      </c>
      <c r="Q2070" t="str">
        <f t="shared" si="194"/>
        <v>technology</v>
      </c>
      <c r="R2070" t="str">
        <f t="shared" si="195"/>
        <v>hardware</v>
      </c>
      <c r="S2070" s="11">
        <f t="shared" si="196"/>
        <v>42633.591608796298</v>
      </c>
      <c r="T2070" s="11">
        <f t="shared" si="197"/>
        <v>42663.591608796298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244.11912547528519</v>
      </c>
      <c r="Q2071" t="str">
        <f t="shared" si="194"/>
        <v>technology</v>
      </c>
      <c r="R2071" t="str">
        <f t="shared" si="195"/>
        <v>hardware</v>
      </c>
      <c r="S2071" s="11">
        <f t="shared" si="196"/>
        <v>42340.722118055557</v>
      </c>
      <c r="T2071" s="11">
        <f t="shared" si="197"/>
        <v>42371.722118055557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259.25424836601309</v>
      </c>
      <c r="Q2072" t="str">
        <f t="shared" si="194"/>
        <v>technology</v>
      </c>
      <c r="R2072" t="str">
        <f t="shared" si="195"/>
        <v>hardware</v>
      </c>
      <c r="S2072" s="11">
        <f t="shared" si="196"/>
        <v>42519.4065162037</v>
      </c>
      <c r="T2072" s="11">
        <f t="shared" si="197"/>
        <v>42549.4065162037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201.96402877697841</v>
      </c>
      <c r="Q2073" t="str">
        <f t="shared" si="194"/>
        <v>technology</v>
      </c>
      <c r="R2073" t="str">
        <f t="shared" si="195"/>
        <v>hardware</v>
      </c>
      <c r="S2073" s="11">
        <f t="shared" si="196"/>
        <v>42600.028749999998</v>
      </c>
      <c r="T2073" s="11">
        <f t="shared" si="197"/>
        <v>42645.028749999998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11">
        <f t="shared" si="196"/>
        <v>42467.331388888888</v>
      </c>
      <c r="T2074" s="11">
        <f t="shared" si="197"/>
        <v>42497.331388888888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11">
        <f t="shared" si="196"/>
        <v>42087.418032407411</v>
      </c>
      <c r="T2075" s="11">
        <f t="shared" si="197"/>
        <v>42132.418032407411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11">
        <f t="shared" si="196"/>
        <v>42466.576180555552</v>
      </c>
      <c r="T2076" s="11">
        <f t="shared" si="197"/>
        <v>42496.576180555552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11">
        <f t="shared" si="196"/>
        <v>41450.431574074071</v>
      </c>
      <c r="T2077" s="11">
        <f t="shared" si="197"/>
        <v>41480.431574074071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116.35303146309367</v>
      </c>
      <c r="Q2078" t="str">
        <f t="shared" si="194"/>
        <v>technology</v>
      </c>
      <c r="R2078" t="str">
        <f t="shared" si="195"/>
        <v>hardware</v>
      </c>
      <c r="S2078" s="11">
        <f t="shared" si="196"/>
        <v>41803.630659722221</v>
      </c>
      <c r="T2078" s="11">
        <f t="shared" si="197"/>
        <v>41843.630659722221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11">
        <f t="shared" si="196"/>
        <v>42102.792546296296</v>
      </c>
      <c r="T2079" s="11">
        <f t="shared" si="197"/>
        <v>42160.625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546.6875</v>
      </c>
      <c r="Q2080" t="str">
        <f t="shared" si="194"/>
        <v>technology</v>
      </c>
      <c r="R2080" t="str">
        <f t="shared" si="195"/>
        <v>hardware</v>
      </c>
      <c r="S2080" s="11">
        <f t="shared" si="196"/>
        <v>42692.521493055552</v>
      </c>
      <c r="T2080" s="11">
        <f t="shared" si="197"/>
        <v>42722.521493055552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47.474464579901152</v>
      </c>
      <c r="Q2081" t="str">
        <f t="shared" si="194"/>
        <v>technology</v>
      </c>
      <c r="R2081" t="str">
        <f t="shared" si="195"/>
        <v>hardware</v>
      </c>
      <c r="S2081" s="11">
        <f t="shared" si="196"/>
        <v>42150.46056712963</v>
      </c>
      <c r="T2081" s="11">
        <f t="shared" si="197"/>
        <v>42180.541666666672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11">
        <f t="shared" si="196"/>
        <v>42289.707175925927</v>
      </c>
      <c r="T2082" s="11">
        <f t="shared" si="197"/>
        <v>42319.748842592591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11">
        <f t="shared" si="196"/>
        <v>41003.90688657407</v>
      </c>
      <c r="T2083" s="11">
        <f t="shared" si="197"/>
        <v>41044.957638888889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11">
        <f t="shared" si="196"/>
        <v>40810.870324074072</v>
      </c>
      <c r="T2084" s="11">
        <f t="shared" si="197"/>
        <v>40870.911990740744</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11">
        <f t="shared" si="196"/>
        <v>41034.47216435185</v>
      </c>
      <c r="T2085" s="11">
        <f t="shared" si="197"/>
        <v>41064.47216435185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11">
        <f t="shared" si="196"/>
        <v>41731.583124999997</v>
      </c>
      <c r="T2086" s="11">
        <f t="shared" si="197"/>
        <v>41763.040972222225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89.301204819277103</v>
      </c>
      <c r="Q2087" t="str">
        <f t="shared" si="194"/>
        <v>music</v>
      </c>
      <c r="R2087" t="str">
        <f t="shared" si="195"/>
        <v>indie rock</v>
      </c>
      <c r="S2087" s="11">
        <f t="shared" si="196"/>
        <v>41075.585497685184</v>
      </c>
      <c r="T2087" s="11">
        <f t="shared" si="197"/>
        <v>41105.585497685184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11">
        <f t="shared" si="196"/>
        <v>40860.42050925926</v>
      </c>
      <c r="T2088" s="11">
        <f t="shared" si="197"/>
        <v>40890.957638888889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11">
        <f t="shared" si="196"/>
        <v>40763.954375000001</v>
      </c>
      <c r="T2089" s="11">
        <f t="shared" si="197"/>
        <v>40793.954375000001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46.204266666666669</v>
      </c>
      <c r="Q2090" t="str">
        <f t="shared" si="194"/>
        <v>music</v>
      </c>
      <c r="R2090" t="str">
        <f t="shared" si="195"/>
        <v>indie rock</v>
      </c>
      <c r="S2090" s="11">
        <f t="shared" si="196"/>
        <v>40395.464722222227</v>
      </c>
      <c r="T2090" s="11">
        <f t="shared" si="197"/>
        <v>40431.915972222225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48.54854838709678</v>
      </c>
      <c r="Q2091" t="str">
        <f t="shared" si="194"/>
        <v>music</v>
      </c>
      <c r="R2091" t="str">
        <f t="shared" si="195"/>
        <v>indie rock</v>
      </c>
      <c r="S2091" s="11">
        <f t="shared" si="196"/>
        <v>41452.826319444444</v>
      </c>
      <c r="T2091" s="11">
        <f t="shared" si="197"/>
        <v>41487.826319444444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57.520187499999999</v>
      </c>
      <c r="Q2092" t="str">
        <f t="shared" si="194"/>
        <v>music</v>
      </c>
      <c r="R2092" t="str">
        <f t="shared" si="195"/>
        <v>indie rock</v>
      </c>
      <c r="S2092" s="11">
        <f t="shared" si="196"/>
        <v>41299.131423611107</v>
      </c>
      <c r="T2092" s="11">
        <f t="shared" si="197"/>
        <v>41329.131423611107</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11">
        <f t="shared" si="196"/>
        <v>40555.072662037041</v>
      </c>
      <c r="T2093" s="11">
        <f t="shared" si="197"/>
        <v>40603.583333333336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11">
        <f t="shared" si="196"/>
        <v>40763.457546296297</v>
      </c>
      <c r="T2094" s="11">
        <f t="shared" si="197"/>
        <v>40823.457546296297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66.826086956521735</v>
      </c>
      <c r="Q2095" t="str">
        <f t="shared" si="194"/>
        <v>music</v>
      </c>
      <c r="R2095" t="str">
        <f t="shared" si="195"/>
        <v>indie rock</v>
      </c>
      <c r="S2095" s="11">
        <f t="shared" si="196"/>
        <v>41205.604537037041</v>
      </c>
      <c r="T2095" s="11">
        <f t="shared" si="197"/>
        <v>41265.646203703705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58.597222222222221</v>
      </c>
      <c r="Q2096" t="str">
        <f t="shared" si="194"/>
        <v>music</v>
      </c>
      <c r="R2096" t="str">
        <f t="shared" si="195"/>
        <v>indie rock</v>
      </c>
      <c r="S2096" s="11">
        <f t="shared" si="196"/>
        <v>40938.77002314815</v>
      </c>
      <c r="T2096" s="11">
        <f t="shared" si="197"/>
        <v>40972.875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113.63636363636364</v>
      </c>
      <c r="Q2097" t="str">
        <f t="shared" si="194"/>
        <v>music</v>
      </c>
      <c r="R2097" t="str">
        <f t="shared" si="195"/>
        <v>indie rock</v>
      </c>
      <c r="S2097" s="11">
        <f t="shared" si="196"/>
        <v>40758.483483796299</v>
      </c>
      <c r="T2097" s="11">
        <f t="shared" si="197"/>
        <v>40818.483483796299</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11">
        <f t="shared" si="196"/>
        <v>41192.508506944447</v>
      </c>
      <c r="T2098" s="11">
        <f t="shared" si="197"/>
        <v>41207.915972222225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78.94736842105263</v>
      </c>
      <c r="Q2099" t="str">
        <f t="shared" si="194"/>
        <v>music</v>
      </c>
      <c r="R2099" t="str">
        <f t="shared" si="195"/>
        <v>indie rock</v>
      </c>
      <c r="S2099" s="11">
        <f t="shared" si="196"/>
        <v>40818.334895833337</v>
      </c>
      <c r="T2099" s="11">
        <f t="shared" si="197"/>
        <v>40878.376562500001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11">
        <f t="shared" si="196"/>
        <v>40945.86383101852</v>
      </c>
      <c r="T2100" s="11">
        <f t="shared" si="197"/>
        <v>40975.86383101852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63.031746031746032</v>
      </c>
      <c r="Q2101" t="str">
        <f t="shared" si="194"/>
        <v>music</v>
      </c>
      <c r="R2101" t="str">
        <f t="shared" si="195"/>
        <v>indie rock</v>
      </c>
      <c r="S2101" s="11">
        <f t="shared" si="196"/>
        <v>42173.496342592596</v>
      </c>
      <c r="T2101" s="11">
        <f t="shared" si="197"/>
        <v>42186.902777777781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30.37037037037037</v>
      </c>
      <c r="Q2102" t="str">
        <f t="shared" si="194"/>
        <v>music</v>
      </c>
      <c r="R2102" t="str">
        <f t="shared" si="195"/>
        <v>indie rock</v>
      </c>
      <c r="S2102" s="11">
        <f t="shared" si="196"/>
        <v>41074.584965277776</v>
      </c>
      <c r="T2102" s="11">
        <f t="shared" si="197"/>
        <v>41089.915972222225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51.477272727272727</v>
      </c>
      <c r="Q2103" t="str">
        <f t="shared" si="194"/>
        <v>music</v>
      </c>
      <c r="R2103" t="str">
        <f t="shared" si="195"/>
        <v>indie rock</v>
      </c>
      <c r="S2103" s="11">
        <f t="shared" si="196"/>
        <v>40891.899467592593</v>
      </c>
      <c r="T2103" s="11">
        <f t="shared" si="197"/>
        <v>40951.899467592593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11">
        <f t="shared" si="196"/>
        <v>40638.618611111109</v>
      </c>
      <c r="T2104" s="11">
        <f t="shared" si="197"/>
        <v>40668.618611111109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11">
        <f t="shared" si="196"/>
        <v>41192.504942129628</v>
      </c>
      <c r="T2105" s="11">
        <f t="shared" si="197"/>
        <v>41222.5466087963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11">
        <f t="shared" si="196"/>
        <v>41393.824467592596</v>
      </c>
      <c r="T2106" s="11">
        <f t="shared" si="197"/>
        <v>41424.75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11">
        <f t="shared" si="196"/>
        <v>41951.538807870369</v>
      </c>
      <c r="T2107" s="11">
        <f t="shared" si="197"/>
        <v>41963.916666666672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53.522727272727273</v>
      </c>
      <c r="Q2108" t="str">
        <f t="shared" si="194"/>
        <v>music</v>
      </c>
      <c r="R2108" t="str">
        <f t="shared" si="195"/>
        <v>indie rock</v>
      </c>
      <c r="S2108" s="11">
        <f t="shared" si="196"/>
        <v>41269.96497685185</v>
      </c>
      <c r="T2108" s="11">
        <f t="shared" si="197"/>
        <v>41299.96497685185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11">
        <f t="shared" si="196"/>
        <v>41934.46056712963</v>
      </c>
      <c r="T2109" s="11">
        <f t="shared" si="197"/>
        <v>41955.502233796295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11">
        <f t="shared" si="196"/>
        <v>41134.925694444442</v>
      </c>
      <c r="T2110" s="11">
        <f t="shared" si="197"/>
        <v>41161.913194444445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106.52500000000001</v>
      </c>
      <c r="Q2111" t="str">
        <f t="shared" si="194"/>
        <v>music</v>
      </c>
      <c r="R2111" t="str">
        <f t="shared" si="195"/>
        <v>indie rock</v>
      </c>
      <c r="S2111" s="11">
        <f t="shared" si="196"/>
        <v>42160.458530092597</v>
      </c>
      <c r="T2111" s="11">
        <f t="shared" si="197"/>
        <v>42190.458530092597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11">
        <f t="shared" si="196"/>
        <v>41759.420937499999</v>
      </c>
      <c r="T2112" s="11">
        <f t="shared" si="197"/>
        <v>41786.957638888889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54.615384615384613</v>
      </c>
      <c r="Q2113" t="str">
        <f t="shared" si="194"/>
        <v>music</v>
      </c>
      <c r="R2113" t="str">
        <f t="shared" si="195"/>
        <v>indie rock</v>
      </c>
      <c r="S2113" s="11">
        <f t="shared" si="196"/>
        <v>40702.947048611109</v>
      </c>
      <c r="T2113" s="11">
        <f t="shared" si="197"/>
        <v>40769.791666666664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f t="shared" si="193"/>
        <v>27.272727272727273</v>
      </c>
      <c r="Q2114" t="str">
        <f t="shared" si="194"/>
        <v>music</v>
      </c>
      <c r="R2114" t="str">
        <f t="shared" si="195"/>
        <v>indie rock</v>
      </c>
      <c r="S2114" s="11">
        <f t="shared" si="196"/>
        <v>41365.678159722222</v>
      </c>
      <c r="T2114" s="11">
        <f t="shared" si="197"/>
        <v>41379.678159722222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f t="shared" ref="P2115:P2178" si="199">E2115/L2115</f>
        <v>68.598130841121488</v>
      </c>
      <c r="Q2115" t="str">
        <f t="shared" ref="Q2115:Q2178" si="200">LEFT(N2115, SEARCH("/",N2115)-1)</f>
        <v>music</v>
      </c>
      <c r="R2115" t="str">
        <f t="shared" ref="R2115:R2178" si="201">RIGHT(N2115,LEN(N2115)-SEARCH("/", N2115))</f>
        <v>indie rock</v>
      </c>
      <c r="S2115" s="11">
        <f t="shared" ref="S2115:S2178" si="202">(J2115/86400)+25569+(-6/24)</f>
        <v>41870.61546296296</v>
      </c>
      <c r="T2115" s="11">
        <f t="shared" ref="T2115:T2178" si="203">(I2115/86400)+25569+(-6/24)</f>
        <v>41905.61546296296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11">
        <f t="shared" si="202"/>
        <v>40458.565625000003</v>
      </c>
      <c r="T2116" s="11">
        <f t="shared" si="203"/>
        <v>40520.957638888889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94.027777777777771</v>
      </c>
      <c r="Q2117" t="str">
        <f t="shared" si="200"/>
        <v>music</v>
      </c>
      <c r="R2117" t="str">
        <f t="shared" si="201"/>
        <v>indie rock</v>
      </c>
      <c r="S2117" s="11">
        <f t="shared" si="202"/>
        <v>40563.831030092595</v>
      </c>
      <c r="T2117" s="11">
        <f t="shared" si="203"/>
        <v>40593.831030092595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526.45652173913038</v>
      </c>
      <c r="Q2118" t="str">
        <f t="shared" si="200"/>
        <v>music</v>
      </c>
      <c r="R2118" t="str">
        <f t="shared" si="201"/>
        <v>indie rock</v>
      </c>
      <c r="S2118" s="11">
        <f t="shared" si="202"/>
        <v>41136.527812500004</v>
      </c>
      <c r="T2118" s="11">
        <f t="shared" si="203"/>
        <v>41184.527812500004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11">
        <f t="shared" si="202"/>
        <v>42289.809594907405</v>
      </c>
      <c r="T2119" s="11">
        <f t="shared" si="203"/>
        <v>42303.957638888889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11">
        <f t="shared" si="202"/>
        <v>40718.589537037034</v>
      </c>
      <c r="T2120" s="11">
        <f t="shared" si="203"/>
        <v>40748.589537037034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91.590909090909093</v>
      </c>
      <c r="Q2121" t="str">
        <f t="shared" si="200"/>
        <v>music</v>
      </c>
      <c r="R2121" t="str">
        <f t="shared" si="201"/>
        <v>indie rock</v>
      </c>
      <c r="S2121" s="11">
        <f t="shared" si="202"/>
        <v>41106.880150462966</v>
      </c>
      <c r="T2121" s="11">
        <f t="shared" si="203"/>
        <v>41136.880150462966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11">
        <f t="shared" si="202"/>
        <v>41591.714537037034</v>
      </c>
      <c r="T2122" s="11">
        <f t="shared" si="203"/>
        <v>41640.714537037034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11">
        <f t="shared" si="202"/>
        <v>42716.4924537037</v>
      </c>
      <c r="T2123" s="11">
        <f t="shared" si="203"/>
        <v>42746.4924537037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103.33333333333333</v>
      </c>
      <c r="Q2124" t="str">
        <f t="shared" si="200"/>
        <v>games</v>
      </c>
      <c r="R2124" t="str">
        <f t="shared" si="201"/>
        <v>video games</v>
      </c>
      <c r="S2124" s="11">
        <f t="shared" si="202"/>
        <v>42712.050567129627</v>
      </c>
      <c r="T2124" s="11">
        <f t="shared" si="203"/>
        <v>42742.050567129627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11">
        <f t="shared" si="202"/>
        <v>40198.174849537041</v>
      </c>
      <c r="T2125" s="11">
        <f t="shared" si="203"/>
        <v>40252.040972222225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11">
        <f t="shared" si="202"/>
        <v>40463.778182870374</v>
      </c>
      <c r="T2126" s="11">
        <f t="shared" si="203"/>
        <v>40511.958333333336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31.555555555555557</v>
      </c>
      <c r="Q2127" t="str">
        <f t="shared" si="200"/>
        <v>games</v>
      </c>
      <c r="R2127" t="str">
        <f t="shared" si="201"/>
        <v>video games</v>
      </c>
      <c r="S2127" s="11">
        <f t="shared" si="202"/>
        <v>42190.773530092592</v>
      </c>
      <c r="T2127" s="11">
        <f t="shared" si="203"/>
        <v>42220.773530092592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11">
        <f t="shared" si="202"/>
        <v>41951.723229166666</v>
      </c>
      <c r="T2128" s="11">
        <f t="shared" si="203"/>
        <v>41981.723229166666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34.220338983050844</v>
      </c>
      <c r="Q2129" t="str">
        <f t="shared" si="200"/>
        <v>games</v>
      </c>
      <c r="R2129" t="str">
        <f t="shared" si="201"/>
        <v>video games</v>
      </c>
      <c r="S2129" s="11">
        <f t="shared" si="202"/>
        <v>42045.255358796298</v>
      </c>
      <c r="T2129" s="11">
        <f t="shared" si="203"/>
        <v>42075.213692129633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11">
        <f t="shared" si="202"/>
        <v>41843.522789351853</v>
      </c>
      <c r="T2130" s="11">
        <f t="shared" si="203"/>
        <v>41903.522789351853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19.666666666666668</v>
      </c>
      <c r="Q2131" t="str">
        <f t="shared" si="200"/>
        <v>games</v>
      </c>
      <c r="R2131" t="str">
        <f t="shared" si="201"/>
        <v>video games</v>
      </c>
      <c r="S2131" s="11">
        <f t="shared" si="202"/>
        <v>42408.774305555555</v>
      </c>
      <c r="T2131" s="11">
        <f t="shared" si="203"/>
        <v>42438.774305555555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11">
        <f t="shared" si="202"/>
        <v>41831.836377314816</v>
      </c>
      <c r="T2132" s="11">
        <f t="shared" si="203"/>
        <v>41866.836377314816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8.3333333333333339</v>
      </c>
      <c r="Q2133" t="str">
        <f t="shared" si="200"/>
        <v>games</v>
      </c>
      <c r="R2133" t="str">
        <f t="shared" si="201"/>
        <v>video games</v>
      </c>
      <c r="S2133" s="11">
        <f t="shared" si="202"/>
        <v>42166.957071759258</v>
      </c>
      <c r="T2133" s="11">
        <f t="shared" si="203"/>
        <v>42196.957071759258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21.34333333333333</v>
      </c>
      <c r="Q2134" t="str">
        <f t="shared" si="200"/>
        <v>games</v>
      </c>
      <c r="R2134" t="str">
        <f t="shared" si="201"/>
        <v>video games</v>
      </c>
      <c r="S2134" s="11">
        <f t="shared" si="202"/>
        <v>41643.237175925926</v>
      </c>
      <c r="T2134" s="11">
        <f t="shared" si="203"/>
        <v>41673.237175925926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5.333333333333333</v>
      </c>
      <c r="Q2135" t="str">
        <f t="shared" si="200"/>
        <v>games</v>
      </c>
      <c r="R2135" t="str">
        <f t="shared" si="201"/>
        <v>video games</v>
      </c>
      <c r="S2135" s="11">
        <f t="shared" si="202"/>
        <v>40618.847210648149</v>
      </c>
      <c r="T2135" s="11">
        <f t="shared" si="203"/>
        <v>40657.040972222225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34.666666666666664</v>
      </c>
      <c r="Q2136" t="str">
        <f t="shared" si="200"/>
        <v>games</v>
      </c>
      <c r="R2136" t="str">
        <f t="shared" si="201"/>
        <v>video games</v>
      </c>
      <c r="S2136" s="11">
        <f t="shared" si="202"/>
        <v>41361.636469907404</v>
      </c>
      <c r="T2136" s="11">
        <f t="shared" si="203"/>
        <v>41391.636469907404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21.727272727272727</v>
      </c>
      <c r="Q2137" t="str">
        <f t="shared" si="200"/>
        <v>games</v>
      </c>
      <c r="R2137" t="str">
        <f t="shared" si="201"/>
        <v>video games</v>
      </c>
      <c r="S2137" s="11">
        <f t="shared" si="202"/>
        <v>41156.71334490741</v>
      </c>
      <c r="T2137" s="11">
        <f t="shared" si="203"/>
        <v>41186.71334490741</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11.922499999999999</v>
      </c>
      <c r="Q2138" t="str">
        <f t="shared" si="200"/>
        <v>games</v>
      </c>
      <c r="R2138" t="str">
        <f t="shared" si="201"/>
        <v>video games</v>
      </c>
      <c r="S2138" s="11">
        <f t="shared" si="202"/>
        <v>41536.259097222224</v>
      </c>
      <c r="T2138" s="11">
        <f t="shared" si="203"/>
        <v>41566.259097222224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26.59737827715356</v>
      </c>
      <c r="Q2139" t="str">
        <f t="shared" si="200"/>
        <v>games</v>
      </c>
      <c r="R2139" t="str">
        <f t="shared" si="201"/>
        <v>video games</v>
      </c>
      <c r="S2139" s="11">
        <f t="shared" si="202"/>
        <v>41948.521168981482</v>
      </c>
      <c r="T2139" s="11">
        <f t="shared" si="203"/>
        <v>41978.521168981482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10.666666666666666</v>
      </c>
      <c r="Q2140" t="str">
        <f t="shared" si="200"/>
        <v>games</v>
      </c>
      <c r="R2140" t="str">
        <f t="shared" si="201"/>
        <v>video games</v>
      </c>
      <c r="S2140" s="11">
        <f t="shared" si="202"/>
        <v>41556.763182870374</v>
      </c>
      <c r="T2140" s="11">
        <f t="shared" si="203"/>
        <v>41586.804849537039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29.035714285714285</v>
      </c>
      <c r="Q2141" t="str">
        <f t="shared" si="200"/>
        <v>games</v>
      </c>
      <c r="R2141" t="str">
        <f t="shared" si="201"/>
        <v>video games</v>
      </c>
      <c r="S2141" s="11">
        <f t="shared" si="202"/>
        <v>42647.500092592592</v>
      </c>
      <c r="T2141" s="11">
        <f t="shared" si="203"/>
        <v>42677.500092592592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50.909090909090907</v>
      </c>
      <c r="Q2142" t="str">
        <f t="shared" si="200"/>
        <v>games</v>
      </c>
      <c r="R2142" t="str">
        <f t="shared" si="201"/>
        <v>video games</v>
      </c>
      <c r="S2142" s="11">
        <f t="shared" si="202"/>
        <v>41255.583611111113</v>
      </c>
      <c r="T2142" s="11">
        <f t="shared" si="203"/>
        <v>41285.583611111113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11">
        <f t="shared" si="202"/>
        <v>41926.985636574071</v>
      </c>
      <c r="T2143" s="11">
        <f t="shared" si="203"/>
        <v>41957.027303240742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50.083333333333336</v>
      </c>
      <c r="Q2144" t="str">
        <f t="shared" si="200"/>
        <v>games</v>
      </c>
      <c r="R2144" t="str">
        <f t="shared" si="201"/>
        <v>video games</v>
      </c>
      <c r="S2144" s="11">
        <f t="shared" si="202"/>
        <v>42340.451504629629</v>
      </c>
      <c r="T2144" s="11">
        <f t="shared" si="203"/>
        <v>42368.451504629629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11">
        <f t="shared" si="202"/>
        <v>40332.636712962965</v>
      </c>
      <c r="T2145" s="11">
        <f t="shared" si="203"/>
        <v>40380.541666666664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25.291666666666668</v>
      </c>
      <c r="Q2146" t="str">
        <f t="shared" si="200"/>
        <v>games</v>
      </c>
      <c r="R2146" t="str">
        <f t="shared" si="201"/>
        <v>video games</v>
      </c>
      <c r="S2146" s="11">
        <f t="shared" si="202"/>
        <v>41499.296759259261</v>
      </c>
      <c r="T2146" s="11">
        <f t="shared" si="203"/>
        <v>41531.296759259261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51.292134831460672</v>
      </c>
      <c r="Q2147" t="str">
        <f t="shared" si="200"/>
        <v>games</v>
      </c>
      <c r="R2147" t="str">
        <f t="shared" si="201"/>
        <v>video games</v>
      </c>
      <c r="S2147" s="11">
        <f t="shared" si="202"/>
        <v>41574.987430555557</v>
      </c>
      <c r="T2147" s="11">
        <f t="shared" si="203"/>
        <v>41605.029097222221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11">
        <f t="shared" si="202"/>
        <v>42397.429513888885</v>
      </c>
      <c r="T2148" s="11">
        <f t="shared" si="203"/>
        <v>42411.429513888885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49.381818181818183</v>
      </c>
      <c r="Q2149" t="str">
        <f t="shared" si="200"/>
        <v>games</v>
      </c>
      <c r="R2149" t="str">
        <f t="shared" si="201"/>
        <v>video games</v>
      </c>
      <c r="S2149" s="11">
        <f t="shared" si="202"/>
        <v>41927.045694444445</v>
      </c>
      <c r="T2149" s="11">
        <f t="shared" si="203"/>
        <v>41959.087361111116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11">
        <f t="shared" si="202"/>
        <v>42066.483587962968</v>
      </c>
      <c r="T2150" s="11">
        <f t="shared" si="203"/>
        <v>42096.441921296297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11">
        <f t="shared" si="202"/>
        <v>40354.774953703702</v>
      </c>
      <c r="T2151" s="11">
        <f t="shared" si="203"/>
        <v>40389.75</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11">
        <f t="shared" si="202"/>
        <v>42534.034710648149</v>
      </c>
      <c r="T2152" s="11">
        <f t="shared" si="203"/>
        <v>42564.034710648149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19.666666666666668</v>
      </c>
      <c r="Q2153" t="str">
        <f t="shared" si="200"/>
        <v>games</v>
      </c>
      <c r="R2153" t="str">
        <f t="shared" si="201"/>
        <v>video games</v>
      </c>
      <c r="S2153" s="11">
        <f t="shared" si="202"/>
        <v>42520.597384259258</v>
      </c>
      <c r="T2153" s="11">
        <f t="shared" si="203"/>
        <v>42550.597384259258</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11">
        <f t="shared" si="202"/>
        <v>41683.582280092596</v>
      </c>
      <c r="T2154" s="11">
        <f t="shared" si="203"/>
        <v>41713.540613425925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11">
        <f t="shared" si="202"/>
        <v>41974.661087962959</v>
      </c>
      <c r="T2155" s="11">
        <f t="shared" si="203"/>
        <v>42014.082638888889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11">
        <f t="shared" si="202"/>
        <v>41647.382256944446</v>
      </c>
      <c r="T2156" s="11">
        <f t="shared" si="203"/>
        <v>41667.382256944446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11">
        <f t="shared" si="202"/>
        <v>42430.497511574074</v>
      </c>
      <c r="T2157" s="11">
        <f t="shared" si="203"/>
        <v>42460.45584490741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17.987951807228917</v>
      </c>
      <c r="Q2158" t="str">
        <f t="shared" si="200"/>
        <v>games</v>
      </c>
      <c r="R2158" t="str">
        <f t="shared" si="201"/>
        <v>video games</v>
      </c>
      <c r="S2158" s="11">
        <f t="shared" si="202"/>
        <v>41488.60423611111</v>
      </c>
      <c r="T2158" s="11">
        <f t="shared" si="203"/>
        <v>41533.60423611111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370.94736842105266</v>
      </c>
      <c r="Q2159" t="str">
        <f t="shared" si="200"/>
        <v>games</v>
      </c>
      <c r="R2159" t="str">
        <f t="shared" si="201"/>
        <v>video games</v>
      </c>
      <c r="S2159" s="11">
        <f t="shared" si="202"/>
        <v>42694.73128472222</v>
      </c>
      <c r="T2159" s="11">
        <f t="shared" si="203"/>
        <v>42727.082638888889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63.569485530546629</v>
      </c>
      <c r="Q2160" t="str">
        <f t="shared" si="200"/>
        <v>games</v>
      </c>
      <c r="R2160" t="str">
        <f t="shared" si="201"/>
        <v>video games</v>
      </c>
      <c r="S2160" s="11">
        <f t="shared" si="202"/>
        <v>41264.603865740741</v>
      </c>
      <c r="T2160" s="11">
        <f t="shared" si="203"/>
        <v>41309.603865740741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11">
        <f t="shared" si="202"/>
        <v>40710.481180555558</v>
      </c>
      <c r="T2161" s="11">
        <f t="shared" si="203"/>
        <v>40740.481180555558</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5.3125</v>
      </c>
      <c r="Q2162" t="str">
        <f t="shared" si="200"/>
        <v>games</v>
      </c>
      <c r="R2162" t="str">
        <f t="shared" si="201"/>
        <v>video games</v>
      </c>
      <c r="S2162" s="11">
        <f t="shared" si="202"/>
        <v>41018.461863425924</v>
      </c>
      <c r="T2162" s="11">
        <f t="shared" si="203"/>
        <v>41048.461863425924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11">
        <f t="shared" si="202"/>
        <v>42240.602534722224</v>
      </c>
      <c r="T2163" s="11">
        <f t="shared" si="203"/>
        <v>42270.602534722224</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11">
        <f t="shared" si="202"/>
        <v>41813.516099537039</v>
      </c>
      <c r="T2164" s="11">
        <f t="shared" si="203"/>
        <v>41844.516099537039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75.11363636363636</v>
      </c>
      <c r="Q2165" t="str">
        <f t="shared" si="200"/>
        <v>music</v>
      </c>
      <c r="R2165" t="str">
        <f t="shared" si="201"/>
        <v>rock</v>
      </c>
      <c r="S2165" s="11">
        <f t="shared" si="202"/>
        <v>42111.649537037039</v>
      </c>
      <c r="T2165" s="11">
        <f t="shared" si="203"/>
        <v>42162.909722222219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11">
        <f t="shared" si="202"/>
        <v>42515.46775462963</v>
      </c>
      <c r="T2166" s="11">
        <f t="shared" si="203"/>
        <v>42545.915972222225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11">
        <f t="shared" si="202"/>
        <v>42438.417071759264</v>
      </c>
      <c r="T2167" s="11">
        <f t="shared" si="203"/>
        <v>42468.375405092593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11">
        <f t="shared" si="202"/>
        <v>41933.588171296295</v>
      </c>
      <c r="T2168" s="11">
        <f t="shared" si="203"/>
        <v>41978.629837962959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11">
        <f t="shared" si="202"/>
        <v>41152.816400462965</v>
      </c>
      <c r="T2169" s="11">
        <f t="shared" si="203"/>
        <v>41166.816400462965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11">
        <f t="shared" si="202"/>
        <v>42745.350243055553</v>
      </c>
      <c r="T2170" s="11">
        <f t="shared" si="203"/>
        <v>42775.958333333328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21.857142857142858</v>
      </c>
      <c r="Q2171" t="str">
        <f t="shared" si="200"/>
        <v>music</v>
      </c>
      <c r="R2171" t="str">
        <f t="shared" si="201"/>
        <v>rock</v>
      </c>
      <c r="S2171" s="11">
        <f t="shared" si="202"/>
        <v>42793.450821759259</v>
      </c>
      <c r="T2171" s="11">
        <f t="shared" si="203"/>
        <v>42796.450821759259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33.315789473684212</v>
      </c>
      <c r="Q2172" t="str">
        <f t="shared" si="200"/>
        <v>music</v>
      </c>
      <c r="R2172" t="str">
        <f t="shared" si="201"/>
        <v>rock</v>
      </c>
      <c r="S2172" s="11">
        <f t="shared" si="202"/>
        <v>42198.500254629631</v>
      </c>
      <c r="T2172" s="11">
        <f t="shared" si="203"/>
        <v>42238.500254629631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90.276595744680847</v>
      </c>
      <c r="Q2173" t="str">
        <f t="shared" si="200"/>
        <v>music</v>
      </c>
      <c r="R2173" t="str">
        <f t="shared" si="201"/>
        <v>rock</v>
      </c>
      <c r="S2173" s="11">
        <f t="shared" si="202"/>
        <v>42141.70711805555</v>
      </c>
      <c r="T2173" s="11">
        <f t="shared" si="203"/>
        <v>42176.958333333328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76.92307692307692</v>
      </c>
      <c r="Q2174" t="str">
        <f t="shared" si="200"/>
        <v>music</v>
      </c>
      <c r="R2174" t="str">
        <f t="shared" si="201"/>
        <v>rock</v>
      </c>
      <c r="S2174" s="11">
        <f t="shared" si="202"/>
        <v>42082.330092592594</v>
      </c>
      <c r="T2174" s="11">
        <f t="shared" si="203"/>
        <v>42112.330092592594</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59.233333333333334</v>
      </c>
      <c r="Q2175" t="str">
        <f t="shared" si="200"/>
        <v>music</v>
      </c>
      <c r="R2175" t="str">
        <f t="shared" si="201"/>
        <v>rock</v>
      </c>
      <c r="S2175" s="11">
        <f t="shared" si="202"/>
        <v>41495.442627314813</v>
      </c>
      <c r="T2175" s="11">
        <f t="shared" si="203"/>
        <v>41526.915972222225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11">
        <f t="shared" si="202"/>
        <v>42465.292905092589</v>
      </c>
      <c r="T2176" s="11">
        <f t="shared" si="203"/>
        <v>42495.292905092589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67.307692307692307</v>
      </c>
      <c r="Q2177" t="str">
        <f t="shared" si="200"/>
        <v>music</v>
      </c>
      <c r="R2177" t="str">
        <f t="shared" si="201"/>
        <v>rock</v>
      </c>
      <c r="S2177" s="11">
        <f t="shared" si="202"/>
        <v>42564.759097222224</v>
      </c>
      <c r="T2177" s="11">
        <f t="shared" si="203"/>
        <v>42571.759097222224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11">
        <f t="shared" si="202"/>
        <v>42096.383206018523</v>
      </c>
      <c r="T2178" s="11">
        <f t="shared" si="203"/>
        <v>42126.383206018523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f t="shared" ref="P2179:P2242" si="205">E2179/L2179</f>
        <v>65.868421052631575</v>
      </c>
      <c r="Q2179" t="str">
        <f t="shared" ref="Q2179:Q2242" si="206">LEFT(N2179, SEARCH("/",N2179)-1)</f>
        <v>music</v>
      </c>
      <c r="R2179" t="str">
        <f t="shared" ref="R2179:R2242" si="207">RIGHT(N2179,LEN(N2179)-SEARCH("/", N2179))</f>
        <v>rock</v>
      </c>
      <c r="S2179" s="11">
        <f t="shared" ref="S2179:S2242" si="208">(J2179/86400)+25569+(-6/24)</f>
        <v>42502.000775462962</v>
      </c>
      <c r="T2179" s="11">
        <f t="shared" ref="T2179:T2242" si="209">(I2179/86400)+25569+(-6/24)</f>
        <v>42527.000775462962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11">
        <f t="shared" si="208"/>
        <v>42723.38653935185</v>
      </c>
      <c r="T2180" s="11">
        <f t="shared" si="209"/>
        <v>42753.38653935185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76.857142857142861</v>
      </c>
      <c r="Q2181" t="str">
        <f t="shared" si="206"/>
        <v>music</v>
      </c>
      <c r="R2181" t="str">
        <f t="shared" si="207"/>
        <v>rock</v>
      </c>
      <c r="S2181" s="11">
        <f t="shared" si="208"/>
        <v>42074.921203703707</v>
      </c>
      <c r="T2181" s="11">
        <f t="shared" si="209"/>
        <v>42104.921203703707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68.707820512820518</v>
      </c>
      <c r="Q2182" t="str">
        <f t="shared" si="206"/>
        <v>music</v>
      </c>
      <c r="R2182" t="str">
        <f t="shared" si="207"/>
        <v>rock</v>
      </c>
      <c r="S2182" s="11">
        <f t="shared" si="208"/>
        <v>42279.419768518521</v>
      </c>
      <c r="T2182" s="11">
        <f t="shared" si="209"/>
        <v>42321.461435185185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57.773584905660378</v>
      </c>
      <c r="Q2183" t="str">
        <f t="shared" si="206"/>
        <v>games</v>
      </c>
      <c r="R2183" t="str">
        <f t="shared" si="207"/>
        <v>tabletop games</v>
      </c>
      <c r="S2183" s="11">
        <f t="shared" si="208"/>
        <v>42772.755243055552</v>
      </c>
      <c r="T2183" s="11">
        <f t="shared" si="209"/>
        <v>42786.755243055552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11">
        <f t="shared" si="208"/>
        <v>41879.650752314818</v>
      </c>
      <c r="T2184" s="11">
        <f t="shared" si="209"/>
        <v>41914.650752314818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31.566308243727597</v>
      </c>
      <c r="Q2185" t="str">
        <f t="shared" si="206"/>
        <v>games</v>
      </c>
      <c r="R2185" t="str">
        <f t="shared" si="207"/>
        <v>tabletop games</v>
      </c>
      <c r="S2185" s="11">
        <f t="shared" si="208"/>
        <v>42745.115474537037</v>
      </c>
      <c r="T2185" s="11">
        <f t="shared" si="209"/>
        <v>42774.958333333328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107.04511278195488</v>
      </c>
      <c r="Q2186" t="str">
        <f t="shared" si="206"/>
        <v>games</v>
      </c>
      <c r="R2186" t="str">
        <f t="shared" si="207"/>
        <v>tabletop games</v>
      </c>
      <c r="S2186" s="11">
        <f t="shared" si="208"/>
        <v>42380.440289351856</v>
      </c>
      <c r="T2186" s="11">
        <f t="shared" si="209"/>
        <v>42394.416666666672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149.03451043338683</v>
      </c>
      <c r="Q2187" t="str">
        <f t="shared" si="206"/>
        <v>games</v>
      </c>
      <c r="R2187" t="str">
        <f t="shared" si="207"/>
        <v>tabletop games</v>
      </c>
      <c r="S2187" s="11">
        <f t="shared" si="208"/>
        <v>41319.099988425922</v>
      </c>
      <c r="T2187" s="11">
        <f t="shared" si="209"/>
        <v>41359.099988425922</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55.956632653061227</v>
      </c>
      <c r="Q2188" t="str">
        <f t="shared" si="206"/>
        <v>games</v>
      </c>
      <c r="R2188" t="str">
        <f t="shared" si="207"/>
        <v>tabletop games</v>
      </c>
      <c r="S2188" s="11">
        <f t="shared" si="208"/>
        <v>42583.365081018521</v>
      </c>
      <c r="T2188" s="11">
        <f t="shared" si="209"/>
        <v>42619.833333333328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56.970381807973048</v>
      </c>
      <c r="Q2189" t="str">
        <f t="shared" si="206"/>
        <v>games</v>
      </c>
      <c r="R2189" t="str">
        <f t="shared" si="207"/>
        <v>tabletop games</v>
      </c>
      <c r="S2189" s="11">
        <f t="shared" si="208"/>
        <v>42067.959097222221</v>
      </c>
      <c r="T2189" s="11">
        <f t="shared" si="209"/>
        <v>42096.915972222225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44.056420233463037</v>
      </c>
      <c r="Q2190" t="str">
        <f t="shared" si="206"/>
        <v>games</v>
      </c>
      <c r="R2190" t="str">
        <f t="shared" si="207"/>
        <v>tabletop games</v>
      </c>
      <c r="S2190" s="11">
        <f t="shared" si="208"/>
        <v>42633.336122685185</v>
      </c>
      <c r="T2190" s="11">
        <f t="shared" si="209"/>
        <v>42668.458333333328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68.625</v>
      </c>
      <c r="Q2191" t="str">
        <f t="shared" si="206"/>
        <v>games</v>
      </c>
      <c r="R2191" t="str">
        <f t="shared" si="207"/>
        <v>tabletop games</v>
      </c>
      <c r="S2191" s="11">
        <f t="shared" si="208"/>
        <v>42467.538194444445</v>
      </c>
      <c r="T2191" s="11">
        <f t="shared" si="209"/>
        <v>42481.666666666672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65.318435754189949</v>
      </c>
      <c r="Q2192" t="str">
        <f t="shared" si="206"/>
        <v>games</v>
      </c>
      <c r="R2192" t="str">
        <f t="shared" si="207"/>
        <v>tabletop games</v>
      </c>
      <c r="S2192" s="11">
        <f t="shared" si="208"/>
        <v>42417.375046296293</v>
      </c>
      <c r="T2192" s="11">
        <f t="shared" si="209"/>
        <v>42452.040972222225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11">
        <f t="shared" si="208"/>
        <v>42768.583645833336</v>
      </c>
      <c r="T2193" s="11">
        <f t="shared" si="209"/>
        <v>42780.583645833336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40.070667078443485</v>
      </c>
      <c r="Q2194" t="str">
        <f t="shared" si="206"/>
        <v>games</v>
      </c>
      <c r="R2194" t="str">
        <f t="shared" si="207"/>
        <v>tabletop games</v>
      </c>
      <c r="S2194" s="11">
        <f t="shared" si="208"/>
        <v>42691.6012037037</v>
      </c>
      <c r="T2194" s="11">
        <f t="shared" si="209"/>
        <v>42719.708333333328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75.647714604236342</v>
      </c>
      <c r="Q2195" t="str">
        <f t="shared" si="206"/>
        <v>games</v>
      </c>
      <c r="R2195" t="str">
        <f t="shared" si="207"/>
        <v>tabletop games</v>
      </c>
      <c r="S2195" s="11">
        <f t="shared" si="208"/>
        <v>42664.155925925923</v>
      </c>
      <c r="T2195" s="11">
        <f t="shared" si="209"/>
        <v>42694.957638888889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61.203872437357631</v>
      </c>
      <c r="Q2196" t="str">
        <f t="shared" si="206"/>
        <v>games</v>
      </c>
      <c r="R2196" t="str">
        <f t="shared" si="207"/>
        <v>tabletop games</v>
      </c>
      <c r="S2196" s="11">
        <f t="shared" si="208"/>
        <v>42425.507986111115</v>
      </c>
      <c r="T2196" s="11">
        <f t="shared" si="209"/>
        <v>42455.466319444444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48.130434782608695</v>
      </c>
      <c r="Q2197" t="str">
        <f t="shared" si="206"/>
        <v>games</v>
      </c>
      <c r="R2197" t="str">
        <f t="shared" si="207"/>
        <v>tabletop games</v>
      </c>
      <c r="S2197" s="11">
        <f t="shared" si="208"/>
        <v>42197.521990740745</v>
      </c>
      <c r="T2197" s="11">
        <f t="shared" si="209"/>
        <v>42227.521990740745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68.106837606837601</v>
      </c>
      <c r="Q2198" t="str">
        <f t="shared" si="206"/>
        <v>games</v>
      </c>
      <c r="R2198" t="str">
        <f t="shared" si="207"/>
        <v>tabletop games</v>
      </c>
      <c r="S2198" s="11">
        <f t="shared" si="208"/>
        <v>42675.237291666665</v>
      </c>
      <c r="T2198" s="11">
        <f t="shared" si="209"/>
        <v>42706.041666666672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65.891300230946882</v>
      </c>
      <c r="Q2199" t="str">
        <f t="shared" si="206"/>
        <v>games</v>
      </c>
      <c r="R2199" t="str">
        <f t="shared" si="207"/>
        <v>tabletop games</v>
      </c>
      <c r="S2199" s="11">
        <f t="shared" si="208"/>
        <v>42033.334016203706</v>
      </c>
      <c r="T2199" s="11">
        <f t="shared" si="209"/>
        <v>42063.334016203706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81.654377880184327</v>
      </c>
      <c r="Q2200" t="str">
        <f t="shared" si="206"/>
        <v>games</v>
      </c>
      <c r="R2200" t="str">
        <f t="shared" si="207"/>
        <v>tabletop games</v>
      </c>
      <c r="S2200" s="11">
        <f t="shared" si="208"/>
        <v>42292.263888888891</v>
      </c>
      <c r="T2200" s="11">
        <f t="shared" si="209"/>
        <v>42322.305555555555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52.701195219123505</v>
      </c>
      <c r="Q2201" t="str">
        <f t="shared" si="206"/>
        <v>games</v>
      </c>
      <c r="R2201" t="str">
        <f t="shared" si="207"/>
        <v>tabletop games</v>
      </c>
      <c r="S2201" s="11">
        <f t="shared" si="208"/>
        <v>42262.166643518518</v>
      </c>
      <c r="T2201" s="11">
        <f t="shared" si="209"/>
        <v>42292.166643518518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11">
        <f t="shared" si="208"/>
        <v>42163.375787037032</v>
      </c>
      <c r="T2202" s="11">
        <f t="shared" si="209"/>
        <v>42190.875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15.035357142857142</v>
      </c>
      <c r="Q2203" t="str">
        <f t="shared" si="206"/>
        <v>music</v>
      </c>
      <c r="R2203" t="str">
        <f t="shared" si="207"/>
        <v>electronic music</v>
      </c>
      <c r="S2203" s="11">
        <f t="shared" si="208"/>
        <v>41276.596817129626</v>
      </c>
      <c r="T2203" s="11">
        <f t="shared" si="209"/>
        <v>41290.596817129626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11">
        <f t="shared" si="208"/>
        <v>41184.599166666667</v>
      </c>
      <c r="T2204" s="11">
        <f t="shared" si="209"/>
        <v>41214.599166666667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11">
        <f t="shared" si="208"/>
        <v>42241.60974537037</v>
      </c>
      <c r="T2205" s="11">
        <f t="shared" si="209"/>
        <v>42271.60974537037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11">
        <f t="shared" si="208"/>
        <v>41312.061562499999</v>
      </c>
      <c r="T2206" s="11">
        <f t="shared" si="209"/>
        <v>41342.061562499999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11">
        <f t="shared" si="208"/>
        <v>41031.571631944447</v>
      </c>
      <c r="T2207" s="11">
        <f t="shared" si="209"/>
        <v>41061.571631944447</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11">
        <f t="shared" si="208"/>
        <v>40997.007222222222</v>
      </c>
      <c r="T2208" s="11">
        <f t="shared" si="209"/>
        <v>41015.007222222222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285.71428571428572</v>
      </c>
      <c r="Q2209" t="str">
        <f t="shared" si="206"/>
        <v>music</v>
      </c>
      <c r="R2209" t="str">
        <f t="shared" si="207"/>
        <v>electronic music</v>
      </c>
      <c r="S2209" s="11">
        <f t="shared" si="208"/>
        <v>41563.944131944445</v>
      </c>
      <c r="T2209" s="11">
        <f t="shared" si="209"/>
        <v>41593.985798611109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11">
        <f t="shared" si="208"/>
        <v>40946.632245370369</v>
      </c>
      <c r="T2210" s="11">
        <f t="shared" si="209"/>
        <v>41005.916666666664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50.266666666666666</v>
      </c>
      <c r="Q2211" t="str">
        <f t="shared" si="206"/>
        <v>music</v>
      </c>
      <c r="R2211" t="str">
        <f t="shared" si="207"/>
        <v>electronic music</v>
      </c>
      <c r="S2211" s="11">
        <f t="shared" si="208"/>
        <v>41732.229675925926</v>
      </c>
      <c r="T2211" s="11">
        <f t="shared" si="209"/>
        <v>41743.708333333336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11">
        <f t="shared" si="208"/>
        <v>40955.816087962965</v>
      </c>
      <c r="T2212" s="11">
        <f t="shared" si="209"/>
        <v>41013.483333333337</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11">
        <f t="shared" si="208"/>
        <v>41716.535011574073</v>
      </c>
      <c r="T2213" s="11">
        <f t="shared" si="209"/>
        <v>41739.040972222225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11">
        <f t="shared" si="208"/>
        <v>41548.497418981482</v>
      </c>
      <c r="T2214" s="11">
        <f t="shared" si="209"/>
        <v>41581.791666666664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11">
        <f t="shared" si="208"/>
        <v>42109.576145833329</v>
      </c>
      <c r="T2215" s="11">
        <f t="shared" si="209"/>
        <v>42139.576145833329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73.125416666666666</v>
      </c>
      <c r="Q2216" t="str">
        <f t="shared" si="206"/>
        <v>music</v>
      </c>
      <c r="R2216" t="str">
        <f t="shared" si="207"/>
        <v>electronic music</v>
      </c>
      <c r="S2216" s="11">
        <f t="shared" si="208"/>
        <v>41646.542222222226</v>
      </c>
      <c r="T2216" s="11">
        <f t="shared" si="209"/>
        <v>41676.542222222226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11">
        <f t="shared" si="208"/>
        <v>40958.467268518521</v>
      </c>
      <c r="T2217" s="11">
        <f t="shared" si="209"/>
        <v>40981.040972222225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11">
        <f t="shared" si="208"/>
        <v>42194.50167824074</v>
      </c>
      <c r="T2218" s="11">
        <f t="shared" si="209"/>
        <v>42208.50167824074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11">
        <f t="shared" si="208"/>
        <v>42299.526770833334</v>
      </c>
      <c r="T2219" s="11">
        <f t="shared" si="209"/>
        <v>42310.083333333328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32.324473684210524</v>
      </c>
      <c r="Q2220" t="str">
        <f t="shared" si="206"/>
        <v>music</v>
      </c>
      <c r="R2220" t="str">
        <f t="shared" si="207"/>
        <v>electronic music</v>
      </c>
      <c r="S2220" s="11">
        <f t="shared" si="208"/>
        <v>41127.562303240738</v>
      </c>
      <c r="T2220" s="11">
        <f t="shared" si="209"/>
        <v>41149.75</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11">
        <f t="shared" si="208"/>
        <v>42205.468888888892</v>
      </c>
      <c r="T2221" s="11">
        <f t="shared" si="209"/>
        <v>42235.468888888892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51.304347826086953</v>
      </c>
      <c r="Q2222" t="str">
        <f t="shared" si="206"/>
        <v>music</v>
      </c>
      <c r="R2222" t="str">
        <f t="shared" si="207"/>
        <v>electronic music</v>
      </c>
      <c r="S2222" s="11">
        <f t="shared" si="208"/>
        <v>41451.810601851852</v>
      </c>
      <c r="T2222" s="11">
        <f t="shared" si="209"/>
        <v>41481.810601851852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11">
        <f t="shared" si="208"/>
        <v>42452.416770833333</v>
      </c>
      <c r="T2223" s="11">
        <f t="shared" si="209"/>
        <v>42482.75</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11">
        <f t="shared" si="208"/>
        <v>40906.537581018521</v>
      </c>
      <c r="T2224" s="11">
        <f t="shared" si="209"/>
        <v>40936.537581018521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11">
        <f t="shared" si="208"/>
        <v>42152.390833333338</v>
      </c>
      <c r="T2225" s="11">
        <f t="shared" si="209"/>
        <v>42182.390833333338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82.145270270270274</v>
      </c>
      <c r="Q2226" t="str">
        <f t="shared" si="206"/>
        <v>games</v>
      </c>
      <c r="R2226" t="str">
        <f t="shared" si="207"/>
        <v>tabletop games</v>
      </c>
      <c r="S2226" s="11">
        <f t="shared" si="208"/>
        <v>42644.417534722219</v>
      </c>
      <c r="T2226" s="11">
        <f t="shared" si="209"/>
        <v>42672.541666666672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164.79651993355483</v>
      </c>
      <c r="Q2227" t="str">
        <f t="shared" si="206"/>
        <v>games</v>
      </c>
      <c r="R2227" t="str">
        <f t="shared" si="207"/>
        <v>tabletop games</v>
      </c>
      <c r="S2227" s="11">
        <f t="shared" si="208"/>
        <v>41873.54184027778</v>
      </c>
      <c r="T2227" s="11">
        <f t="shared" si="209"/>
        <v>41903.54184027778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60.820280373831778</v>
      </c>
      <c r="Q2228" t="str">
        <f t="shared" si="206"/>
        <v>games</v>
      </c>
      <c r="R2228" t="str">
        <f t="shared" si="207"/>
        <v>tabletop games</v>
      </c>
      <c r="S2228" s="11">
        <f t="shared" si="208"/>
        <v>42381.54886574074</v>
      </c>
      <c r="T2228" s="11">
        <f t="shared" si="209"/>
        <v>42411.957638888889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11">
        <f t="shared" si="208"/>
        <v>41561.557349537034</v>
      </c>
      <c r="T2229" s="11">
        <f t="shared" si="209"/>
        <v>41591.599016203705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81.561805555555551</v>
      </c>
      <c r="Q2230" t="str">
        <f t="shared" si="206"/>
        <v>games</v>
      </c>
      <c r="R2230" t="str">
        <f t="shared" si="207"/>
        <v>tabletop games</v>
      </c>
      <c r="S2230" s="11">
        <f t="shared" si="208"/>
        <v>42202.028194444443</v>
      </c>
      <c r="T2230" s="11">
        <f t="shared" si="209"/>
        <v>42232.028194444443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11">
        <f t="shared" si="208"/>
        <v>41484.414247685185</v>
      </c>
      <c r="T2231" s="11">
        <f t="shared" si="209"/>
        <v>41519.916666666664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21.497991967871485</v>
      </c>
      <c r="Q2232" t="str">
        <f t="shared" si="206"/>
        <v>games</v>
      </c>
      <c r="R2232" t="str">
        <f t="shared" si="207"/>
        <v>tabletop games</v>
      </c>
      <c r="S2232" s="11">
        <f t="shared" si="208"/>
        <v>41724.631099537037</v>
      </c>
      <c r="T2232" s="11">
        <f t="shared" si="209"/>
        <v>41754.631099537037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27.226630727762803</v>
      </c>
      <c r="Q2233" t="str">
        <f t="shared" si="206"/>
        <v>games</v>
      </c>
      <c r="R2233" t="str">
        <f t="shared" si="207"/>
        <v>tabletop games</v>
      </c>
      <c r="S2233" s="11">
        <f t="shared" si="208"/>
        <v>41423.660891203705</v>
      </c>
      <c r="T2233" s="11">
        <f t="shared" si="209"/>
        <v>41449.958333333336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25.091093117408906</v>
      </c>
      <c r="Q2234" t="str">
        <f t="shared" si="206"/>
        <v>games</v>
      </c>
      <c r="R2234" t="str">
        <f t="shared" si="207"/>
        <v>tabletop games</v>
      </c>
      <c r="S2234" s="11">
        <f t="shared" si="208"/>
        <v>41806.544074074074</v>
      </c>
      <c r="T2234" s="11">
        <f t="shared" si="209"/>
        <v>41838.875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21.230179028132991</v>
      </c>
      <c r="Q2235" t="str">
        <f t="shared" si="206"/>
        <v>games</v>
      </c>
      <c r="R2235" t="str">
        <f t="shared" si="207"/>
        <v>tabletop games</v>
      </c>
      <c r="S2235" s="11">
        <f t="shared" si="208"/>
        <v>42331.128923611112</v>
      </c>
      <c r="T2235" s="11">
        <f t="shared" si="209"/>
        <v>42351.75</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11">
        <f t="shared" si="208"/>
        <v>42710.574618055558</v>
      </c>
      <c r="T2236" s="11">
        <f t="shared" si="209"/>
        <v>42740.574618055558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135.58503401360545</v>
      </c>
      <c r="Q2237" t="str">
        <f t="shared" si="206"/>
        <v>games</v>
      </c>
      <c r="R2237" t="str">
        <f t="shared" si="207"/>
        <v>tabletop games</v>
      </c>
      <c r="S2237" s="11">
        <f t="shared" si="208"/>
        <v>42061.772118055553</v>
      </c>
      <c r="T2237" s="11">
        <f t="shared" si="209"/>
        <v>42091.730451388888</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22.116176470588236</v>
      </c>
      <c r="Q2238" t="str">
        <f t="shared" si="206"/>
        <v>games</v>
      </c>
      <c r="R2238" t="str">
        <f t="shared" si="207"/>
        <v>tabletop games</v>
      </c>
      <c r="S2238" s="11">
        <f t="shared" si="208"/>
        <v>42371.367164351846</v>
      </c>
      <c r="T2238" s="11">
        <f t="shared" si="209"/>
        <v>42401.367164351846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64.625635808748726</v>
      </c>
      <c r="Q2239" t="str">
        <f t="shared" si="206"/>
        <v>games</v>
      </c>
      <c r="R2239" t="str">
        <f t="shared" si="207"/>
        <v>tabletop games</v>
      </c>
      <c r="S2239" s="11">
        <f t="shared" si="208"/>
        <v>41914.753275462965</v>
      </c>
      <c r="T2239" s="11">
        <f t="shared" si="209"/>
        <v>41955.082638888889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69.569620253164558</v>
      </c>
      <c r="Q2240" t="str">
        <f t="shared" si="206"/>
        <v>games</v>
      </c>
      <c r="R2240" t="str">
        <f t="shared" si="207"/>
        <v>tabletop games</v>
      </c>
      <c r="S2240" s="11">
        <f t="shared" si="208"/>
        <v>42774.371712962966</v>
      </c>
      <c r="T2240" s="11">
        <f t="shared" si="209"/>
        <v>42804.371712962966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75.133028169014082</v>
      </c>
      <c r="Q2241" t="str">
        <f t="shared" si="206"/>
        <v>games</v>
      </c>
      <c r="R2241" t="str">
        <f t="shared" si="207"/>
        <v>tabletop games</v>
      </c>
      <c r="S2241" s="11">
        <f t="shared" si="208"/>
        <v>41572.708495370374</v>
      </c>
      <c r="T2241" s="11">
        <f t="shared" si="209"/>
        <v>41608.918055555558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f t="shared" si="205"/>
        <v>140.97916666666666</v>
      </c>
      <c r="Q2242" t="str">
        <f t="shared" si="206"/>
        <v>games</v>
      </c>
      <c r="R2242" t="str">
        <f t="shared" si="207"/>
        <v>tabletop games</v>
      </c>
      <c r="S2242" s="11">
        <f t="shared" si="208"/>
        <v>42452.575740740736</v>
      </c>
      <c r="T2242" s="11">
        <f t="shared" si="209"/>
        <v>42482.575740740736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f t="shared" ref="P2243:P2306" si="211">E2243/L2243</f>
        <v>49.472392638036808</v>
      </c>
      <c r="Q2243" t="str">
        <f t="shared" ref="Q2243:Q2306" si="212">LEFT(N2243, SEARCH("/",N2243)-1)</f>
        <v>games</v>
      </c>
      <c r="R2243" t="str">
        <f t="shared" ref="R2243:R2306" si="213">RIGHT(N2243,LEN(N2243)-SEARCH("/", N2243))</f>
        <v>tabletop games</v>
      </c>
      <c r="S2243" s="11">
        <f t="shared" ref="S2243:S2306" si="214">(J2243/86400)+25569+(-6/24)</f>
        <v>42766.577546296292</v>
      </c>
      <c r="T2243" s="11">
        <f t="shared" ref="T2243:T2306" si="215">(I2243/86400)+25569+(-6/24)</f>
        <v>42796.577546296292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11">
        <f t="shared" si="214"/>
        <v>41569.325613425928</v>
      </c>
      <c r="T2244" s="11">
        <f t="shared" si="215"/>
        <v>41604.876388888893</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4.5712530712530715</v>
      </c>
      <c r="Q2245" t="str">
        <f t="shared" si="212"/>
        <v>games</v>
      </c>
      <c r="R2245" t="str">
        <f t="shared" si="213"/>
        <v>tabletop games</v>
      </c>
      <c r="S2245" s="11">
        <f t="shared" si="214"/>
        <v>42800.501041666663</v>
      </c>
      <c r="T2245" s="11">
        <f t="shared" si="215"/>
        <v>42806.875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11">
        <f t="shared" si="214"/>
        <v>42647.568819444445</v>
      </c>
      <c r="T2246" s="11">
        <f t="shared" si="215"/>
        <v>42659.604166666672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53.475252525252522</v>
      </c>
      <c r="Q2247" t="str">
        <f t="shared" si="212"/>
        <v>games</v>
      </c>
      <c r="R2247" t="str">
        <f t="shared" si="213"/>
        <v>tabletop games</v>
      </c>
      <c r="S2247" s="11">
        <f t="shared" si="214"/>
        <v>41660.45853009259</v>
      </c>
      <c r="T2247" s="11">
        <f t="shared" si="215"/>
        <v>41691.5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43.912280701754383</v>
      </c>
      <c r="Q2248" t="str">
        <f t="shared" si="212"/>
        <v>games</v>
      </c>
      <c r="R2248" t="str">
        <f t="shared" si="213"/>
        <v>tabletop games</v>
      </c>
      <c r="S2248" s="11">
        <f t="shared" si="214"/>
        <v>42221.54178240741</v>
      </c>
      <c r="T2248" s="11">
        <f t="shared" si="215"/>
        <v>42251.54178240741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50.852631578947367</v>
      </c>
      <c r="Q2249" t="str">
        <f t="shared" si="212"/>
        <v>games</v>
      </c>
      <c r="R2249" t="str">
        <f t="shared" si="213"/>
        <v>tabletop games</v>
      </c>
      <c r="S2249" s="11">
        <f t="shared" si="214"/>
        <v>42200.416261574079</v>
      </c>
      <c r="T2249" s="11">
        <f t="shared" si="215"/>
        <v>42214.416261574079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11">
        <f t="shared" si="214"/>
        <v>42688.625902777778</v>
      </c>
      <c r="T2250" s="11">
        <f t="shared" si="215"/>
        <v>42718.625902777778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11">
        <f t="shared" si="214"/>
        <v>41336.453298611115</v>
      </c>
      <c r="T2251" s="11">
        <f t="shared" si="215"/>
        <v>41366.411631944444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426.93169877408059</v>
      </c>
      <c r="Q2252" t="str">
        <f t="shared" si="212"/>
        <v>games</v>
      </c>
      <c r="R2252" t="str">
        <f t="shared" si="213"/>
        <v>tabletop games</v>
      </c>
      <c r="S2252" s="11">
        <f t="shared" si="214"/>
        <v>42676.755474537036</v>
      </c>
      <c r="T2252" s="11">
        <f t="shared" si="215"/>
        <v>42706.7971412037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23.808729166666669</v>
      </c>
      <c r="Q2253" t="str">
        <f t="shared" si="212"/>
        <v>games</v>
      </c>
      <c r="R2253" t="str">
        <f t="shared" si="213"/>
        <v>tabletop games</v>
      </c>
      <c r="S2253" s="11">
        <f t="shared" si="214"/>
        <v>41846.09579861111</v>
      </c>
      <c r="T2253" s="11">
        <f t="shared" si="215"/>
        <v>41867.09579861111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98.413654618473899</v>
      </c>
      <c r="Q2254" t="str">
        <f t="shared" si="212"/>
        <v>games</v>
      </c>
      <c r="R2254" t="str">
        <f t="shared" si="213"/>
        <v>tabletop games</v>
      </c>
      <c r="S2254" s="11">
        <f t="shared" si="214"/>
        <v>42573.077986111108</v>
      </c>
      <c r="T2254" s="11">
        <f t="shared" si="215"/>
        <v>42588.077986111108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107.32142857142857</v>
      </c>
      <c r="Q2255" t="str">
        <f t="shared" si="212"/>
        <v>games</v>
      </c>
      <c r="R2255" t="str">
        <f t="shared" si="213"/>
        <v>tabletop games</v>
      </c>
      <c r="S2255" s="11">
        <f t="shared" si="214"/>
        <v>42296.381331018521</v>
      </c>
      <c r="T2255" s="11">
        <f t="shared" si="215"/>
        <v>42326.422997685186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11.67005076142132</v>
      </c>
      <c r="Q2256" t="str">
        <f t="shared" si="212"/>
        <v>games</v>
      </c>
      <c r="R2256" t="str">
        <f t="shared" si="213"/>
        <v>tabletop games</v>
      </c>
      <c r="S2256" s="11">
        <f t="shared" si="214"/>
        <v>42752.397777777776</v>
      </c>
      <c r="T2256" s="11">
        <f t="shared" si="215"/>
        <v>42759.397777777776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41.782287822878232</v>
      </c>
      <c r="Q2257" t="str">
        <f t="shared" si="212"/>
        <v>games</v>
      </c>
      <c r="R2257" t="str">
        <f t="shared" si="213"/>
        <v>tabletop games</v>
      </c>
      <c r="S2257" s="11">
        <f t="shared" si="214"/>
        <v>42467.701979166668</v>
      </c>
      <c r="T2257" s="11">
        <f t="shared" si="215"/>
        <v>42497.701979166668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11">
        <f t="shared" si="214"/>
        <v>42682.201921296291</v>
      </c>
      <c r="T2258" s="11">
        <f t="shared" si="215"/>
        <v>42696.201921296291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94.103550295857985</v>
      </c>
      <c r="Q2259" t="str">
        <f t="shared" si="212"/>
        <v>games</v>
      </c>
      <c r="R2259" t="str">
        <f t="shared" si="213"/>
        <v>tabletop games</v>
      </c>
      <c r="S2259" s="11">
        <f t="shared" si="214"/>
        <v>42505.686678240745</v>
      </c>
      <c r="T2259" s="11">
        <f t="shared" si="215"/>
        <v>42540.708333333328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15.721951219512196</v>
      </c>
      <c r="Q2260" t="str">
        <f t="shared" si="212"/>
        <v>games</v>
      </c>
      <c r="R2260" t="str">
        <f t="shared" si="213"/>
        <v>tabletop games</v>
      </c>
      <c r="S2260" s="11">
        <f t="shared" si="214"/>
        <v>42136.50100694444</v>
      </c>
      <c r="T2260" s="11">
        <f t="shared" si="215"/>
        <v>42166.50100694444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90.635922330097088</v>
      </c>
      <c r="Q2261" t="str">
        <f t="shared" si="212"/>
        <v>games</v>
      </c>
      <c r="R2261" t="str">
        <f t="shared" si="213"/>
        <v>tabletop games</v>
      </c>
      <c r="S2261" s="11">
        <f t="shared" si="214"/>
        <v>42702.554814814815</v>
      </c>
      <c r="T2261" s="11">
        <f t="shared" si="215"/>
        <v>42712.554814814815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97.297619047619051</v>
      </c>
      <c r="Q2262" t="str">
        <f t="shared" si="212"/>
        <v>games</v>
      </c>
      <c r="R2262" t="str">
        <f t="shared" si="213"/>
        <v>tabletop games</v>
      </c>
      <c r="S2262" s="11">
        <f t="shared" si="214"/>
        <v>41694.766782407409</v>
      </c>
      <c r="T2262" s="11">
        <f t="shared" si="215"/>
        <v>41724.725115740745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37.11904761904762</v>
      </c>
      <c r="Q2263" t="str">
        <f t="shared" si="212"/>
        <v>games</v>
      </c>
      <c r="R2263" t="str">
        <f t="shared" si="213"/>
        <v>tabletop games</v>
      </c>
      <c r="S2263" s="11">
        <f t="shared" si="214"/>
        <v>42759.474768518514</v>
      </c>
      <c r="T2263" s="11">
        <f t="shared" si="215"/>
        <v>42780.474768518514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28.104972375690608</v>
      </c>
      <c r="Q2264" t="str">
        <f t="shared" si="212"/>
        <v>games</v>
      </c>
      <c r="R2264" t="str">
        <f t="shared" si="213"/>
        <v>tabletop games</v>
      </c>
      <c r="S2264" s="11">
        <f t="shared" si="214"/>
        <v>41926.335162037038</v>
      </c>
      <c r="T2264" s="11">
        <f t="shared" si="215"/>
        <v>41960.75</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144.43333333333334</v>
      </c>
      <c r="Q2265" t="str">
        <f t="shared" si="212"/>
        <v>games</v>
      </c>
      <c r="R2265" t="str">
        <f t="shared" si="213"/>
        <v>tabletop games</v>
      </c>
      <c r="S2265" s="11">
        <f t="shared" si="214"/>
        <v>42014.582326388889</v>
      </c>
      <c r="T2265" s="11">
        <f t="shared" si="215"/>
        <v>42035.582326388889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11">
        <f t="shared" si="214"/>
        <v>42496.332337962958</v>
      </c>
      <c r="T2266" s="11">
        <f t="shared" si="215"/>
        <v>42512.875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35.117647058823529</v>
      </c>
      <c r="Q2267" t="str">
        <f t="shared" si="212"/>
        <v>games</v>
      </c>
      <c r="R2267" t="str">
        <f t="shared" si="213"/>
        <v>tabletop games</v>
      </c>
      <c r="S2267" s="11">
        <f t="shared" si="214"/>
        <v>42689.603090277778</v>
      </c>
      <c r="T2267" s="11">
        <f t="shared" si="215"/>
        <v>42696.603090277778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24.762886597938145</v>
      </c>
      <c r="Q2268" t="str">
        <f t="shared" si="212"/>
        <v>games</v>
      </c>
      <c r="R2268" t="str">
        <f t="shared" si="213"/>
        <v>tabletop games</v>
      </c>
      <c r="S2268" s="11">
        <f t="shared" si="214"/>
        <v>42469.624907407408</v>
      </c>
      <c r="T2268" s="11">
        <f t="shared" si="215"/>
        <v>42486.833333333328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188.37871287128712</v>
      </c>
      <c r="Q2269" t="str">
        <f t="shared" si="212"/>
        <v>games</v>
      </c>
      <c r="R2269" t="str">
        <f t="shared" si="213"/>
        <v>tabletop games</v>
      </c>
      <c r="S2269" s="11">
        <f t="shared" si="214"/>
        <v>41968.579826388886</v>
      </c>
      <c r="T2269" s="11">
        <f t="shared" si="215"/>
        <v>41993.791666666672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148.08247422680412</v>
      </c>
      <c r="Q2270" t="str">
        <f t="shared" si="212"/>
        <v>games</v>
      </c>
      <c r="R2270" t="str">
        <f t="shared" si="213"/>
        <v>tabletop games</v>
      </c>
      <c r="S2270" s="11">
        <f t="shared" si="214"/>
        <v>42775.832349537042</v>
      </c>
      <c r="T2270" s="11">
        <f t="shared" si="215"/>
        <v>42805.832349537042</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49.934589800443462</v>
      </c>
      <c r="Q2271" t="str">
        <f t="shared" si="212"/>
        <v>games</v>
      </c>
      <c r="R2271" t="str">
        <f t="shared" si="213"/>
        <v>tabletop games</v>
      </c>
      <c r="S2271" s="11">
        <f t="shared" si="214"/>
        <v>42776.454432870371</v>
      </c>
      <c r="T2271" s="11">
        <f t="shared" si="215"/>
        <v>42800.958333333328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107.82155688622754</v>
      </c>
      <c r="Q2272" t="str">
        <f t="shared" si="212"/>
        <v>games</v>
      </c>
      <c r="R2272" t="str">
        <f t="shared" si="213"/>
        <v>tabletop games</v>
      </c>
      <c r="S2272" s="11">
        <f t="shared" si="214"/>
        <v>42725.619363425925</v>
      </c>
      <c r="T2272" s="11">
        <f t="shared" si="215"/>
        <v>42745.665972222225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42.63403614457831</v>
      </c>
      <c r="Q2273" t="str">
        <f t="shared" si="212"/>
        <v>games</v>
      </c>
      <c r="R2273" t="str">
        <f t="shared" si="213"/>
        <v>tabletop games</v>
      </c>
      <c r="S2273" s="11">
        <f t="shared" si="214"/>
        <v>42683.750046296293</v>
      </c>
      <c r="T2273" s="11">
        <f t="shared" si="215"/>
        <v>42713.750046296293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11">
        <f t="shared" si="214"/>
        <v>42315.449490740742</v>
      </c>
      <c r="T2274" s="11">
        <f t="shared" si="215"/>
        <v>42345.449490740742</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37.476190476190474</v>
      </c>
      <c r="Q2275" t="str">
        <f t="shared" si="212"/>
        <v>games</v>
      </c>
      <c r="R2275" t="str">
        <f t="shared" si="213"/>
        <v>tabletop games</v>
      </c>
      <c r="S2275" s="11">
        <f t="shared" si="214"/>
        <v>42781.299097222218</v>
      </c>
      <c r="T2275" s="11">
        <f t="shared" si="215"/>
        <v>42806.257430555561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11">
        <f t="shared" si="214"/>
        <v>41663.250659722224</v>
      </c>
      <c r="T2276" s="11">
        <f t="shared" si="215"/>
        <v>41693.250659722224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33.550632911392405</v>
      </c>
      <c r="Q2277" t="str">
        <f t="shared" si="212"/>
        <v>games</v>
      </c>
      <c r="R2277" t="str">
        <f t="shared" si="213"/>
        <v>tabletop games</v>
      </c>
      <c r="S2277" s="11">
        <f t="shared" si="214"/>
        <v>41965.366655092592</v>
      </c>
      <c r="T2277" s="11">
        <f t="shared" si="215"/>
        <v>41995.366655092592</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11">
        <f t="shared" si="214"/>
        <v>41614.401493055557</v>
      </c>
      <c r="T2278" s="11">
        <f t="shared" si="215"/>
        <v>41644.401493055557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11">
        <f t="shared" si="214"/>
        <v>40936.428506944445</v>
      </c>
      <c r="T2279" s="11">
        <f t="shared" si="215"/>
        <v>40966.428506944445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53.078431372549019</v>
      </c>
      <c r="Q2280" t="str">
        <f t="shared" si="212"/>
        <v>games</v>
      </c>
      <c r="R2280" t="str">
        <f t="shared" si="213"/>
        <v>tabletop games</v>
      </c>
      <c r="S2280" s="11">
        <f t="shared" si="214"/>
        <v>42338.459108796298</v>
      </c>
      <c r="T2280" s="11">
        <f t="shared" si="215"/>
        <v>42372.707638888889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48.0625</v>
      </c>
      <c r="Q2281" t="str">
        <f t="shared" si="212"/>
        <v>games</v>
      </c>
      <c r="R2281" t="str">
        <f t="shared" si="213"/>
        <v>tabletop games</v>
      </c>
      <c r="S2281" s="11">
        <f t="shared" si="214"/>
        <v>42020.556701388894</v>
      </c>
      <c r="T2281" s="11">
        <f t="shared" si="215"/>
        <v>42038.916666666672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11">
        <f t="shared" si="214"/>
        <v>42234.374895833331</v>
      </c>
      <c r="T2282" s="11">
        <f t="shared" si="215"/>
        <v>42264.374895833331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11">
        <f t="shared" si="214"/>
        <v>40687.035844907405</v>
      </c>
      <c r="T2283" s="11">
        <f t="shared" si="215"/>
        <v>40749.034722222219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115.83333333333333</v>
      </c>
      <c r="Q2284" t="str">
        <f t="shared" si="212"/>
        <v>music</v>
      </c>
      <c r="R2284" t="str">
        <f t="shared" si="213"/>
        <v>rock</v>
      </c>
      <c r="S2284" s="11">
        <f t="shared" si="214"/>
        <v>42322.92460648148</v>
      </c>
      <c r="T2284" s="11">
        <f t="shared" si="215"/>
        <v>42382.92460648148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11">
        <f t="shared" si="214"/>
        <v>40977.875046296293</v>
      </c>
      <c r="T2285" s="11">
        <f t="shared" si="215"/>
        <v>41037.833379629628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11">
        <f t="shared" si="214"/>
        <v>40585.546817129631</v>
      </c>
      <c r="T2286" s="11">
        <f t="shared" si="215"/>
        <v>40613.916666666664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11">
        <f t="shared" si="214"/>
        <v>41058.935682870375</v>
      </c>
      <c r="T2287" s="11">
        <f t="shared" si="215"/>
        <v>41088.935682870375</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11">
        <f t="shared" si="214"/>
        <v>41494.713587962964</v>
      </c>
      <c r="T2288" s="11">
        <f t="shared" si="215"/>
        <v>41522.915972222225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50.9338679245283</v>
      </c>
      <c r="Q2289" t="str">
        <f t="shared" si="212"/>
        <v>music</v>
      </c>
      <c r="R2289" t="str">
        <f t="shared" si="213"/>
        <v>rock</v>
      </c>
      <c r="S2289" s="11">
        <f t="shared" si="214"/>
        <v>41792.417361111111</v>
      </c>
      <c r="T2289" s="11">
        <f t="shared" si="215"/>
        <v>41813.417361111111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11">
        <f t="shared" si="214"/>
        <v>41067.577418981484</v>
      </c>
      <c r="T2290" s="11">
        <f t="shared" si="215"/>
        <v>41086.5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11">
        <f t="shared" si="214"/>
        <v>41571.748379629629</v>
      </c>
      <c r="T2291" s="11">
        <f t="shared" si="215"/>
        <v>41614.723611111112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11">
        <f t="shared" si="214"/>
        <v>40070.003819444442</v>
      </c>
      <c r="T2292" s="11">
        <f t="shared" si="215"/>
        <v>40148.458333333336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11">
        <f t="shared" si="214"/>
        <v>40987.727060185185</v>
      </c>
      <c r="T2293" s="11">
        <f t="shared" si="215"/>
        <v>41021.916666666664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11">
        <f t="shared" si="214"/>
        <v>40987.447638888887</v>
      </c>
      <c r="T2294" s="11">
        <f t="shared" si="215"/>
        <v>41017.447638888887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34.074074074074076</v>
      </c>
      <c r="Q2295" t="str">
        <f t="shared" si="212"/>
        <v>music</v>
      </c>
      <c r="R2295" t="str">
        <f t="shared" si="213"/>
        <v>rock</v>
      </c>
      <c r="S2295" s="11">
        <f t="shared" si="214"/>
        <v>41151.458321759259</v>
      </c>
      <c r="T2295" s="11">
        <f t="shared" si="215"/>
        <v>41176.915972222225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65.214642857142863</v>
      </c>
      <c r="Q2296" t="str">
        <f t="shared" si="212"/>
        <v>music</v>
      </c>
      <c r="R2296" t="str">
        <f t="shared" si="213"/>
        <v>rock</v>
      </c>
      <c r="S2296" s="11">
        <f t="shared" si="214"/>
        <v>41264.47314814815</v>
      </c>
      <c r="T2296" s="11">
        <f t="shared" si="215"/>
        <v>41294.47314814815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44.205882352941174</v>
      </c>
      <c r="Q2297" t="str">
        <f t="shared" si="212"/>
        <v>music</v>
      </c>
      <c r="R2297" t="str">
        <f t="shared" si="213"/>
        <v>rock</v>
      </c>
      <c r="S2297" s="11">
        <f t="shared" si="214"/>
        <v>41270.704351851848</v>
      </c>
      <c r="T2297" s="11">
        <f t="shared" si="215"/>
        <v>41300.704351851848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71.965517241379317</v>
      </c>
      <c r="Q2298" t="str">
        <f t="shared" si="212"/>
        <v>music</v>
      </c>
      <c r="R2298" t="str">
        <f t="shared" si="213"/>
        <v>rock</v>
      </c>
      <c r="S2298" s="11">
        <f t="shared" si="214"/>
        <v>40927.481782407405</v>
      </c>
      <c r="T2298" s="11">
        <f t="shared" si="215"/>
        <v>40962.481782407405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11">
        <f t="shared" si="214"/>
        <v>40947.792233796295</v>
      </c>
      <c r="T2299" s="11">
        <f t="shared" si="215"/>
        <v>40981.915972222225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109.45138888888889</v>
      </c>
      <c r="Q2300" t="str">
        <f t="shared" si="212"/>
        <v>music</v>
      </c>
      <c r="R2300" t="str">
        <f t="shared" si="213"/>
        <v>rock</v>
      </c>
      <c r="S2300" s="11">
        <f t="shared" si="214"/>
        <v>41694.59065972222</v>
      </c>
      <c r="T2300" s="11">
        <f t="shared" si="215"/>
        <v>41724.548993055556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75.035714285714292</v>
      </c>
      <c r="Q2301" t="str">
        <f t="shared" si="212"/>
        <v>music</v>
      </c>
      <c r="R2301" t="str">
        <f t="shared" si="213"/>
        <v>rock</v>
      </c>
      <c r="S2301" s="11">
        <f t="shared" si="214"/>
        <v>40564.782511574071</v>
      </c>
      <c r="T2301" s="11">
        <f t="shared" si="215"/>
        <v>40579.782511574071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11">
        <f t="shared" si="214"/>
        <v>41074.477037037039</v>
      </c>
      <c r="T2302" s="11">
        <f t="shared" si="215"/>
        <v>41088.477037037039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11">
        <f t="shared" si="214"/>
        <v>41415.896944444445</v>
      </c>
      <c r="T2303" s="11">
        <f t="shared" si="215"/>
        <v>41445.896944444445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46.176470588235297</v>
      </c>
      <c r="Q2304" t="str">
        <f t="shared" si="212"/>
        <v>music</v>
      </c>
      <c r="R2304" t="str">
        <f t="shared" si="213"/>
        <v>indie rock</v>
      </c>
      <c r="S2304" s="11">
        <f t="shared" si="214"/>
        <v>41605.618449074071</v>
      </c>
      <c r="T2304" s="11">
        <f t="shared" si="215"/>
        <v>41639.041666666664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11">
        <f t="shared" si="214"/>
        <v>40849.861064814817</v>
      </c>
      <c r="T2305" s="11">
        <f t="shared" si="215"/>
        <v>40889.902731481481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11">
        <f t="shared" si="214"/>
        <v>40502.565868055557</v>
      </c>
      <c r="T2306" s="11">
        <f t="shared" si="215"/>
        <v>40543.957638888889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f t="shared" ref="P2307:P2370" si="217">E2307/L2307</f>
        <v>109.10778443113773</v>
      </c>
      <c r="Q2307" t="str">
        <f t="shared" ref="Q2307:Q2370" si="218">LEFT(N2307, SEARCH("/",N2307)-1)</f>
        <v>music</v>
      </c>
      <c r="R2307" t="str">
        <f t="shared" ref="R2307:R2370" si="219">RIGHT(N2307,LEN(N2307)-SEARCH("/", N2307))</f>
        <v>indie rock</v>
      </c>
      <c r="S2307" s="11">
        <f t="shared" ref="S2307:S2370" si="220">(J2307/86400)+25569+(-6/24)</f>
        <v>41834.445277777777</v>
      </c>
      <c r="T2307" s="11">
        <f t="shared" ref="T2307:T2370" si="221">(I2307/86400)+25569+(-6/24)</f>
        <v>41859.5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51.185616438356163</v>
      </c>
      <c r="Q2308" t="str">
        <f t="shared" si="218"/>
        <v>music</v>
      </c>
      <c r="R2308" t="str">
        <f t="shared" si="219"/>
        <v>indie rock</v>
      </c>
      <c r="S2308" s="11">
        <f t="shared" si="220"/>
        <v>40947.91815972222</v>
      </c>
      <c r="T2308" s="11">
        <f t="shared" si="221"/>
        <v>40977.91815972222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11">
        <f t="shared" si="220"/>
        <v>41004.552465277782</v>
      </c>
      <c r="T2309" s="11">
        <f t="shared" si="221"/>
        <v>41034.552407407406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11">
        <f t="shared" si="220"/>
        <v>41851.712916666671</v>
      </c>
      <c r="T2310" s="11">
        <f t="shared" si="221"/>
        <v>41879.791666666664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11">
        <f t="shared" si="220"/>
        <v>41307.737696759257</v>
      </c>
      <c r="T2311" s="11">
        <f t="shared" si="221"/>
        <v>41342.737696759257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64.816470588235291</v>
      </c>
      <c r="Q2312" t="str">
        <f t="shared" si="218"/>
        <v>music</v>
      </c>
      <c r="R2312" t="str">
        <f t="shared" si="219"/>
        <v>indie rock</v>
      </c>
      <c r="S2312" s="11">
        <f t="shared" si="220"/>
        <v>41324.54415509259</v>
      </c>
      <c r="T2312" s="11">
        <f t="shared" si="221"/>
        <v>41354.502488425926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11">
        <f t="shared" si="220"/>
        <v>41735.754502314812</v>
      </c>
      <c r="T2313" s="11">
        <f t="shared" si="221"/>
        <v>41765.754502314812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40.962025316455694</v>
      </c>
      <c r="Q2314" t="str">
        <f t="shared" si="218"/>
        <v>music</v>
      </c>
      <c r="R2314" t="str">
        <f t="shared" si="219"/>
        <v>indie rock</v>
      </c>
      <c r="S2314" s="11">
        <f t="shared" si="220"/>
        <v>41716.382847222223</v>
      </c>
      <c r="T2314" s="11">
        <f t="shared" si="221"/>
        <v>41747.708333333336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56.000127388535034</v>
      </c>
      <c r="Q2315" t="str">
        <f t="shared" si="218"/>
        <v>music</v>
      </c>
      <c r="R2315" t="str">
        <f t="shared" si="219"/>
        <v>indie rock</v>
      </c>
      <c r="S2315" s="11">
        <f t="shared" si="220"/>
        <v>41002.708634259259</v>
      </c>
      <c r="T2315" s="11">
        <f t="shared" si="221"/>
        <v>41032.708634259259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37.672800000000002</v>
      </c>
      <c r="Q2316" t="str">
        <f t="shared" si="218"/>
        <v>music</v>
      </c>
      <c r="R2316" t="str">
        <f t="shared" si="219"/>
        <v>indie rock</v>
      </c>
      <c r="S2316" s="11">
        <f t="shared" si="220"/>
        <v>41037.301585648151</v>
      </c>
      <c r="T2316" s="11">
        <f t="shared" si="221"/>
        <v>41067.301585648151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40.078125</v>
      </c>
      <c r="Q2317" t="str">
        <f t="shared" si="218"/>
        <v>music</v>
      </c>
      <c r="R2317" t="str">
        <f t="shared" si="219"/>
        <v>indie rock</v>
      </c>
      <c r="S2317" s="11">
        <f t="shared" si="220"/>
        <v>41004.47619212963</v>
      </c>
      <c r="T2317" s="11">
        <f t="shared" si="221"/>
        <v>41034.47619212963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11">
        <f t="shared" si="220"/>
        <v>40079.475115740745</v>
      </c>
      <c r="T2318" s="11">
        <f t="shared" si="221"/>
        <v>40156.516666666663</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11">
        <f t="shared" si="220"/>
        <v>40192.292233796295</v>
      </c>
      <c r="T2319" s="11">
        <f t="shared" si="221"/>
        <v>40223.958333333336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11">
        <f t="shared" si="220"/>
        <v>40050.393680555557</v>
      </c>
      <c r="T2320" s="11">
        <f t="shared" si="221"/>
        <v>40081.915972222225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41.961038961038959</v>
      </c>
      <c r="Q2321" t="str">
        <f t="shared" si="218"/>
        <v>music</v>
      </c>
      <c r="R2321" t="str">
        <f t="shared" si="219"/>
        <v>indie rock</v>
      </c>
      <c r="S2321" s="11">
        <f t="shared" si="220"/>
        <v>41592.832002314812</v>
      </c>
      <c r="T2321" s="11">
        <f t="shared" si="221"/>
        <v>41622.832002314812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11">
        <f t="shared" si="220"/>
        <v>41696.567129629628</v>
      </c>
      <c r="T2322" s="11">
        <f t="shared" si="221"/>
        <v>41731.525462962964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64.53125</v>
      </c>
      <c r="Q2323" t="str">
        <f t="shared" si="218"/>
        <v>food</v>
      </c>
      <c r="R2323" t="str">
        <f t="shared" si="219"/>
        <v>small batch</v>
      </c>
      <c r="S2323" s="11">
        <f t="shared" si="220"/>
        <v>42799.010428240741</v>
      </c>
      <c r="T2323" s="11">
        <f t="shared" si="221"/>
        <v>42828.96876157407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11">
        <f t="shared" si="220"/>
        <v>42804.645474537036</v>
      </c>
      <c r="T2324" s="11">
        <f t="shared" si="221"/>
        <v>42834.603807870371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11">
        <f t="shared" si="220"/>
        <v>42807.505173611113</v>
      </c>
      <c r="T2325" s="11">
        <f t="shared" si="221"/>
        <v>42814.505173611113</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25.491803278688526</v>
      </c>
      <c r="Q2326" t="str">
        <f t="shared" si="218"/>
        <v>food</v>
      </c>
      <c r="R2326" t="str">
        <f t="shared" si="219"/>
        <v>small batch</v>
      </c>
      <c r="S2326" s="11">
        <f t="shared" si="220"/>
        <v>42790.635243055556</v>
      </c>
      <c r="T2326" s="11">
        <f t="shared" si="221"/>
        <v>42820.593576388885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11.428571428571429</v>
      </c>
      <c r="Q2327" t="str">
        <f t="shared" si="218"/>
        <v>food</v>
      </c>
      <c r="R2327" t="str">
        <f t="shared" si="219"/>
        <v>small batch</v>
      </c>
      <c r="S2327" s="11">
        <f t="shared" si="220"/>
        <v>42793.772349537037</v>
      </c>
      <c r="T2327" s="11">
        <f t="shared" si="221"/>
        <v>42823.730682870373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11">
        <f t="shared" si="220"/>
        <v>42803.784120370372</v>
      </c>
      <c r="T2328" s="11">
        <f t="shared" si="221"/>
        <v>42855.458333333328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54.883162444113267</v>
      </c>
      <c r="Q2329" t="str">
        <f t="shared" si="218"/>
        <v>food</v>
      </c>
      <c r="R2329" t="str">
        <f t="shared" si="219"/>
        <v>small batch</v>
      </c>
      <c r="S2329" s="11">
        <f t="shared" si="220"/>
        <v>41842.667129629626</v>
      </c>
      <c r="T2329" s="11">
        <f t="shared" si="221"/>
        <v>41877.667129629626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11">
        <f t="shared" si="220"/>
        <v>42139.531678240739</v>
      </c>
      <c r="T2330" s="11">
        <f t="shared" si="221"/>
        <v>42169.531678240739</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11">
        <f t="shared" si="220"/>
        <v>41807.374374999999</v>
      </c>
      <c r="T2331" s="11">
        <f t="shared" si="221"/>
        <v>41837.374374999999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11">
        <f t="shared" si="220"/>
        <v>42332.64980324074</v>
      </c>
      <c r="T2332" s="11">
        <f t="shared" si="221"/>
        <v>42362.75</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11">
        <f t="shared" si="220"/>
        <v>41838.755671296298</v>
      </c>
      <c r="T2333" s="11">
        <f t="shared" si="221"/>
        <v>41868.755671296298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75.502840909090907</v>
      </c>
      <c r="Q2334" t="str">
        <f t="shared" si="218"/>
        <v>food</v>
      </c>
      <c r="R2334" t="str">
        <f t="shared" si="219"/>
        <v>small batch</v>
      </c>
      <c r="S2334" s="11">
        <f t="shared" si="220"/>
        <v>42011.378136574072</v>
      </c>
      <c r="T2334" s="11">
        <f t="shared" si="221"/>
        <v>42041.378136574072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11">
        <f t="shared" si="220"/>
        <v>41767.400347222225</v>
      </c>
      <c r="T2335" s="11">
        <f t="shared" si="221"/>
        <v>41788.493055555555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60.865671641791046</v>
      </c>
      <c r="Q2336" t="str">
        <f t="shared" si="218"/>
        <v>food</v>
      </c>
      <c r="R2336" t="str">
        <f t="shared" si="219"/>
        <v>small batch</v>
      </c>
      <c r="S2336" s="11">
        <f t="shared" si="220"/>
        <v>41918.420115740737</v>
      </c>
      <c r="T2336" s="11">
        <f t="shared" si="221"/>
        <v>41948.481944444444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11">
        <f t="shared" si="220"/>
        <v>41771.322256944448</v>
      </c>
      <c r="T2337" s="11">
        <f t="shared" si="221"/>
        <v>41801.322256944448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48.104623556581984</v>
      </c>
      <c r="Q2338" t="str">
        <f t="shared" si="218"/>
        <v>food</v>
      </c>
      <c r="R2338" t="str">
        <f t="shared" si="219"/>
        <v>small batch</v>
      </c>
      <c r="S2338" s="11">
        <f t="shared" si="220"/>
        <v>41666.674710648149</v>
      </c>
      <c r="T2338" s="11">
        <f t="shared" si="221"/>
        <v>41706.674710648149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11">
        <f t="shared" si="220"/>
        <v>41786.390543981484</v>
      </c>
      <c r="T2339" s="11">
        <f t="shared" si="221"/>
        <v>41816.390543981484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123.34552845528455</v>
      </c>
      <c r="Q2340" t="str">
        <f t="shared" si="218"/>
        <v>food</v>
      </c>
      <c r="R2340" t="str">
        <f t="shared" si="219"/>
        <v>small batch</v>
      </c>
      <c r="S2340" s="11">
        <f t="shared" si="220"/>
        <v>41789.64680555556</v>
      </c>
      <c r="T2340" s="11">
        <f t="shared" si="221"/>
        <v>41819.64680555556</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66.623188405797094</v>
      </c>
      <c r="Q2341" t="str">
        <f t="shared" si="218"/>
        <v>food</v>
      </c>
      <c r="R2341" t="str">
        <f t="shared" si="219"/>
        <v>small batch</v>
      </c>
      <c r="S2341" s="11">
        <f t="shared" si="220"/>
        <v>42692.54987268518</v>
      </c>
      <c r="T2341" s="11">
        <f t="shared" si="221"/>
        <v>42723.082638888889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11">
        <f t="shared" si="220"/>
        <v>42643.392800925925</v>
      </c>
      <c r="T2342" s="11">
        <f t="shared" si="221"/>
        <v>42673.392800925925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11">
        <f t="shared" si="220"/>
        <v>42167.563703703709</v>
      </c>
      <c r="T2343" s="11">
        <f t="shared" si="221"/>
        <v>42197.563703703709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11">
        <f t="shared" si="220"/>
        <v>41897.452199074076</v>
      </c>
      <c r="T2344" s="11">
        <f t="shared" si="221"/>
        <v>41917.958333333336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11">
        <f t="shared" si="220"/>
        <v>42327.575289351851</v>
      </c>
      <c r="T2345" s="11">
        <f t="shared" si="221"/>
        <v>42377.57430555555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11">
        <f t="shared" si="220"/>
        <v>42515.477650462963</v>
      </c>
      <c r="T2346" s="11">
        <f t="shared" si="221"/>
        <v>42545.477650462963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11">
        <f t="shared" si="220"/>
        <v>42059.751805555556</v>
      </c>
      <c r="T2347" s="11">
        <f t="shared" si="221"/>
        <v>42094.735416666663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11">
        <f t="shared" si="220"/>
        <v>42615.54896990741</v>
      </c>
      <c r="T2348" s="11">
        <f t="shared" si="221"/>
        <v>42660.54896990741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11">
        <f t="shared" si="220"/>
        <v>42577.357361111106</v>
      </c>
      <c r="T2349" s="11">
        <f t="shared" si="221"/>
        <v>42607.357361111106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11">
        <f t="shared" si="220"/>
        <v>42360.682152777779</v>
      </c>
      <c r="T2350" s="11">
        <f t="shared" si="221"/>
        <v>42420.682152777779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11">
        <f t="shared" si="220"/>
        <v>42198.525787037041</v>
      </c>
      <c r="T2351" s="11">
        <f t="shared" si="221"/>
        <v>42227.525787037041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11">
        <f t="shared" si="220"/>
        <v>42708.592245370368</v>
      </c>
      <c r="T2352" s="11">
        <f t="shared" si="221"/>
        <v>42738.592245370368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15.428571428571429</v>
      </c>
      <c r="Q2353" t="str">
        <f t="shared" si="218"/>
        <v>technology</v>
      </c>
      <c r="R2353" t="str">
        <f t="shared" si="219"/>
        <v>web</v>
      </c>
      <c r="S2353" s="11">
        <f t="shared" si="220"/>
        <v>42093.851145833338</v>
      </c>
      <c r="T2353" s="11">
        <f t="shared" si="221"/>
        <v>42123.851145833338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11">
        <f t="shared" si="220"/>
        <v>42101.383703703701</v>
      </c>
      <c r="T2354" s="11">
        <f t="shared" si="221"/>
        <v>42161.383703703701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11">
        <f t="shared" si="220"/>
        <v>42103.426180555558</v>
      </c>
      <c r="T2355" s="11">
        <f t="shared" si="221"/>
        <v>42115.426180555558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11">
        <f t="shared" si="220"/>
        <v>41954.472916666666</v>
      </c>
      <c r="T2356" s="11">
        <f t="shared" si="221"/>
        <v>42014.472916666666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11">
        <f t="shared" si="220"/>
        <v>42096.668240740742</v>
      </c>
      <c r="T2357" s="11">
        <f t="shared" si="221"/>
        <v>42126.668240740742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11">
        <f t="shared" si="220"/>
        <v>42130.53361111111</v>
      </c>
      <c r="T2358" s="11">
        <f t="shared" si="221"/>
        <v>42160.53361111111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11">
        <f t="shared" si="220"/>
        <v>42264.370115740741</v>
      </c>
      <c r="T2359" s="11">
        <f t="shared" si="221"/>
        <v>42294.370115740741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11">
        <f t="shared" si="220"/>
        <v>41978.680972222224</v>
      </c>
      <c r="T2360" s="11">
        <f t="shared" si="221"/>
        <v>42034.777083333334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11">
        <f t="shared" si="220"/>
        <v>42159.399583333332</v>
      </c>
      <c r="T2361" s="11">
        <f t="shared" si="221"/>
        <v>42219.399583333332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11">
        <f t="shared" si="220"/>
        <v>42377.45694444445</v>
      </c>
      <c r="T2362" s="11">
        <f t="shared" si="221"/>
        <v>42407.45694444445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11">
        <f t="shared" si="220"/>
        <v>42466.608888888892</v>
      </c>
      <c r="T2363" s="11">
        <f t="shared" si="221"/>
        <v>42490.666666666672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11">
        <f t="shared" si="220"/>
        <v>41954.438310185185</v>
      </c>
      <c r="T2364" s="11">
        <f t="shared" si="221"/>
        <v>41984.438310185185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11">
        <f t="shared" si="220"/>
        <v>42321.761574074073</v>
      </c>
      <c r="T2365" s="11">
        <f t="shared" si="221"/>
        <v>42366.761574074073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11">
        <f t="shared" si="220"/>
        <v>42248.684675925921</v>
      </c>
      <c r="T2366" s="11">
        <f t="shared" si="221"/>
        <v>42303.684675925921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11">
        <f t="shared" si="220"/>
        <v>42346.486400462964</v>
      </c>
      <c r="T2367" s="11">
        <f t="shared" si="221"/>
        <v>42386.708333333328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97.407407407407405</v>
      </c>
      <c r="Q2368" t="str">
        <f t="shared" si="218"/>
        <v>technology</v>
      </c>
      <c r="R2368" t="str">
        <f t="shared" si="219"/>
        <v>web</v>
      </c>
      <c r="S2368" s="11">
        <f t="shared" si="220"/>
        <v>42268.281631944439</v>
      </c>
      <c r="T2368" s="11">
        <f t="shared" si="221"/>
        <v>42298.281631944439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47.857142857142854</v>
      </c>
      <c r="Q2369" t="str">
        <f t="shared" si="218"/>
        <v>technology</v>
      </c>
      <c r="R2369" t="str">
        <f t="shared" si="219"/>
        <v>web</v>
      </c>
      <c r="S2369" s="11">
        <f t="shared" si="220"/>
        <v>42425.720092592594</v>
      </c>
      <c r="T2369" s="11">
        <f t="shared" si="221"/>
        <v>42485.678425925929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f t="shared" si="217"/>
        <v>50</v>
      </c>
      <c r="Q2370" t="str">
        <f t="shared" si="218"/>
        <v>technology</v>
      </c>
      <c r="R2370" t="str">
        <f t="shared" si="219"/>
        <v>web</v>
      </c>
      <c r="S2370" s="11">
        <f t="shared" si="220"/>
        <v>42063.471817129626</v>
      </c>
      <c r="T2370" s="11">
        <f t="shared" si="221"/>
        <v>42108.430150462962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t="e">
        <f t="shared" ref="P2371:P2434" si="223">E2371/L2371</f>
        <v>#DIV/0!</v>
      </c>
      <c r="Q2371" t="str">
        <f t="shared" ref="Q2371:Q2434" si="224">LEFT(N2371, SEARCH("/",N2371)-1)</f>
        <v>technology</v>
      </c>
      <c r="R2371" t="str">
        <f t="shared" ref="R2371:R2434" si="225">RIGHT(N2371,LEN(N2371)-SEARCH("/", N2371))</f>
        <v>web</v>
      </c>
      <c r="S2371" s="11">
        <f t="shared" ref="S2371:S2434" si="226">(J2371/86400)+25569+(-6/24)</f>
        <v>42380.562627314815</v>
      </c>
      <c r="T2371" s="11">
        <f t="shared" ref="T2371:T2434" si="227">(I2371/86400)+25569+(-6/24)</f>
        <v>42410.562627314815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11">
        <f t="shared" si="226"/>
        <v>41960.93913194444</v>
      </c>
      <c r="T2372" s="11">
        <f t="shared" si="227"/>
        <v>41990.93913194444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11">
        <f t="shared" si="226"/>
        <v>42150.527731481481</v>
      </c>
      <c r="T2373" s="11">
        <f t="shared" si="227"/>
        <v>42180.527731481481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11">
        <f t="shared" si="226"/>
        <v>42087.819108796291</v>
      </c>
      <c r="T2374" s="11">
        <f t="shared" si="227"/>
        <v>42117.819108796291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11">
        <f t="shared" si="226"/>
        <v>42215.412314814814</v>
      </c>
      <c r="T2375" s="11">
        <f t="shared" si="227"/>
        <v>42245.412314814814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11">
        <f t="shared" si="226"/>
        <v>42017.593287037038</v>
      </c>
      <c r="T2376" s="11">
        <f t="shared" si="227"/>
        <v>42047.593287037038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11">
        <f t="shared" si="226"/>
        <v>42592.586076388892</v>
      </c>
      <c r="T2377" s="11">
        <f t="shared" si="227"/>
        <v>42622.586076388892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81.582499999999996</v>
      </c>
      <c r="Q2378" t="str">
        <f t="shared" si="224"/>
        <v>technology</v>
      </c>
      <c r="R2378" t="str">
        <f t="shared" si="225"/>
        <v>web</v>
      </c>
      <c r="S2378" s="11">
        <f t="shared" si="226"/>
        <v>42318.675532407404</v>
      </c>
      <c r="T2378" s="11">
        <f t="shared" si="227"/>
        <v>42348.675532407404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11">
        <f t="shared" si="226"/>
        <v>42669.620173611111</v>
      </c>
      <c r="T2379" s="11">
        <f t="shared" si="227"/>
        <v>42699.661840277782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11">
        <f t="shared" si="226"/>
        <v>42212.763078703705</v>
      </c>
      <c r="T2380" s="11">
        <f t="shared" si="227"/>
        <v>42241.763078703705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11">
        <f t="shared" si="226"/>
        <v>42236.766388888893</v>
      </c>
      <c r="T2381" s="11">
        <f t="shared" si="227"/>
        <v>42281.766388888893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18.333333333333332</v>
      </c>
      <c r="Q2382" t="str">
        <f t="shared" si="224"/>
        <v>technology</v>
      </c>
      <c r="R2382" t="str">
        <f t="shared" si="225"/>
        <v>web</v>
      </c>
      <c r="S2382" s="11">
        <f t="shared" si="226"/>
        <v>42248.543310185181</v>
      </c>
      <c r="T2382" s="11">
        <f t="shared" si="227"/>
        <v>42278.543310185181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224.42857142857142</v>
      </c>
      <c r="Q2383" t="str">
        <f t="shared" si="224"/>
        <v>technology</v>
      </c>
      <c r="R2383" t="str">
        <f t="shared" si="225"/>
        <v>web</v>
      </c>
      <c r="S2383" s="11">
        <f t="shared" si="226"/>
        <v>42074.685740740737</v>
      </c>
      <c r="T2383" s="11">
        <f t="shared" si="227"/>
        <v>42104.685740740737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11">
        <f t="shared" si="226"/>
        <v>42194.937534722223</v>
      </c>
      <c r="T2384" s="11">
        <f t="shared" si="227"/>
        <v>42219.937534722223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11">
        <f t="shared" si="226"/>
        <v>42026.806793981479</v>
      </c>
      <c r="T2385" s="11">
        <f t="shared" si="227"/>
        <v>42056.806793981479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11">
        <f t="shared" si="226"/>
        <v>41926.817627314813</v>
      </c>
      <c r="T2386" s="11">
        <f t="shared" si="227"/>
        <v>41956.859293981484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112.57142857142857</v>
      </c>
      <c r="Q2387" t="str">
        <f t="shared" si="224"/>
        <v>technology</v>
      </c>
      <c r="R2387" t="str">
        <f t="shared" si="225"/>
        <v>web</v>
      </c>
      <c r="S2387" s="11">
        <f t="shared" si="226"/>
        <v>42191.45175925926</v>
      </c>
      <c r="T2387" s="11">
        <f t="shared" si="227"/>
        <v>42221.45175925926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11">
        <f t="shared" si="226"/>
        <v>41954.588240740741</v>
      </c>
      <c r="T2388" s="11">
        <f t="shared" si="227"/>
        <v>42014.588240740741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11">
        <f t="shared" si="226"/>
        <v>42528.376620370371</v>
      </c>
      <c r="T2389" s="11">
        <f t="shared" si="227"/>
        <v>42573.376620370371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57.875</v>
      </c>
      <c r="Q2390" t="str">
        <f t="shared" si="224"/>
        <v>technology</v>
      </c>
      <c r="R2390" t="str">
        <f t="shared" si="225"/>
        <v>web</v>
      </c>
      <c r="S2390" s="11">
        <f t="shared" si="226"/>
        <v>41989.603692129633</v>
      </c>
      <c r="T2390" s="11">
        <f t="shared" si="227"/>
        <v>42019.561805555553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11">
        <f t="shared" si="226"/>
        <v>42179.403379629628</v>
      </c>
      <c r="T2391" s="11">
        <f t="shared" si="227"/>
        <v>42210.665972222225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11">
        <f t="shared" si="226"/>
        <v>41968.012314814812</v>
      </c>
      <c r="T2392" s="11">
        <f t="shared" si="227"/>
        <v>42008.012314814812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11">
        <f t="shared" si="226"/>
        <v>42064.544490740736</v>
      </c>
      <c r="T2393" s="11">
        <f t="shared" si="227"/>
        <v>42094.502824074079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11">
        <f t="shared" si="226"/>
        <v>42275.870636574073</v>
      </c>
      <c r="T2394" s="11">
        <f t="shared" si="227"/>
        <v>42305.870636574073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11">
        <f t="shared" si="226"/>
        <v>42194.398344907408</v>
      </c>
      <c r="T2395" s="11">
        <f t="shared" si="227"/>
        <v>42224.398344907408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11">
        <f t="shared" si="226"/>
        <v>42031.112187499995</v>
      </c>
      <c r="T2396" s="11">
        <f t="shared" si="227"/>
        <v>42061.112187499995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11">
        <f t="shared" si="226"/>
        <v>42716.871377314819</v>
      </c>
      <c r="T2397" s="11">
        <f t="shared" si="227"/>
        <v>42745.122916666667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11">
        <f t="shared" si="226"/>
        <v>42262.599050925928</v>
      </c>
      <c r="T2398" s="11">
        <f t="shared" si="227"/>
        <v>42292.599050925928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11">
        <f t="shared" si="226"/>
        <v>41976.63490740741</v>
      </c>
      <c r="T2399" s="11">
        <f t="shared" si="227"/>
        <v>42006.63490740741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11">
        <f t="shared" si="226"/>
        <v>42157.666481481487</v>
      </c>
      <c r="T2400" s="11">
        <f t="shared" si="227"/>
        <v>42187.666481481487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11">
        <f t="shared" si="226"/>
        <v>41956.603078703702</v>
      </c>
      <c r="T2401" s="11">
        <f t="shared" si="227"/>
        <v>41991.603078703702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11">
        <f t="shared" si="226"/>
        <v>42444.018101851849</v>
      </c>
      <c r="T2402" s="11">
        <f t="shared" si="227"/>
        <v>42474.018101851849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22.333333333333332</v>
      </c>
      <c r="Q2403" t="str">
        <f t="shared" si="224"/>
        <v>food</v>
      </c>
      <c r="R2403" t="str">
        <f t="shared" si="225"/>
        <v>food trucks</v>
      </c>
      <c r="S2403" s="11">
        <f t="shared" si="226"/>
        <v>42374.572870370372</v>
      </c>
      <c r="T2403" s="11">
        <f t="shared" si="227"/>
        <v>42434.572870370372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11">
        <f t="shared" si="226"/>
        <v>42107.429756944446</v>
      </c>
      <c r="T2404" s="11">
        <f t="shared" si="227"/>
        <v>42137.429756944446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16.833333333333332</v>
      </c>
      <c r="Q2405" t="str">
        <f t="shared" si="224"/>
        <v>food</v>
      </c>
      <c r="R2405" t="str">
        <f t="shared" si="225"/>
        <v>food trucks</v>
      </c>
      <c r="S2405" s="11">
        <f t="shared" si="226"/>
        <v>42399.632615740746</v>
      </c>
      <c r="T2405" s="11">
        <f t="shared" si="227"/>
        <v>42459.590949074074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11">
        <f t="shared" si="226"/>
        <v>42341.78943287037</v>
      </c>
      <c r="T2406" s="11">
        <f t="shared" si="227"/>
        <v>42371.78943287037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11">
        <f t="shared" si="226"/>
        <v>42595.335358796292</v>
      </c>
      <c r="T2407" s="11">
        <f t="shared" si="227"/>
        <v>42616.335358796292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84.0625</v>
      </c>
      <c r="Q2408" t="str">
        <f t="shared" si="224"/>
        <v>food</v>
      </c>
      <c r="R2408" t="str">
        <f t="shared" si="225"/>
        <v>food trucks</v>
      </c>
      <c r="S2408" s="11">
        <f t="shared" si="226"/>
        <v>41982.860995370371</v>
      </c>
      <c r="T2408" s="11">
        <f t="shared" si="227"/>
        <v>42022.860995370371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168.39393939393941</v>
      </c>
      <c r="Q2409" t="str">
        <f t="shared" si="224"/>
        <v>food</v>
      </c>
      <c r="R2409" t="str">
        <f t="shared" si="225"/>
        <v>food trucks</v>
      </c>
      <c r="S2409" s="11">
        <f t="shared" si="226"/>
        <v>42082.325555555552</v>
      </c>
      <c r="T2409" s="11">
        <f t="shared" si="227"/>
        <v>42105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11">
        <f t="shared" si="226"/>
        <v>41918.890706018516</v>
      </c>
      <c r="T2410" s="11">
        <f t="shared" si="227"/>
        <v>41948.932372685187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76.666666666666671</v>
      </c>
      <c r="Q2411" t="str">
        <f t="shared" si="224"/>
        <v>food</v>
      </c>
      <c r="R2411" t="str">
        <f t="shared" si="225"/>
        <v>food trucks</v>
      </c>
      <c r="S2411" s="11">
        <f t="shared" si="226"/>
        <v>42204.625868055555</v>
      </c>
      <c r="T2411" s="11">
        <f t="shared" si="227"/>
        <v>42234.625868055555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11">
        <f t="shared" si="226"/>
        <v>42224.158275462964</v>
      </c>
      <c r="T2412" s="11">
        <f t="shared" si="227"/>
        <v>42254.158275462964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50.333333333333336</v>
      </c>
      <c r="Q2413" t="str">
        <f t="shared" si="224"/>
        <v>food</v>
      </c>
      <c r="R2413" t="str">
        <f t="shared" si="225"/>
        <v>food trucks</v>
      </c>
      <c r="S2413" s="11">
        <f t="shared" si="226"/>
        <v>42211.482430555552</v>
      </c>
      <c r="T2413" s="11">
        <f t="shared" si="227"/>
        <v>42241.482430555552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11">
        <f t="shared" si="226"/>
        <v>42655.486956018518</v>
      </c>
      <c r="T2414" s="11">
        <f t="shared" si="227"/>
        <v>42700.528622685189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8.3333333333333339</v>
      </c>
      <c r="Q2415" t="str">
        <f t="shared" si="224"/>
        <v>food</v>
      </c>
      <c r="R2415" t="str">
        <f t="shared" si="225"/>
        <v>food trucks</v>
      </c>
      <c r="S2415" s="11">
        <f t="shared" si="226"/>
        <v>41759.85974537037</v>
      </c>
      <c r="T2415" s="11">
        <f t="shared" si="227"/>
        <v>41790.729166666664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35.384615384615387</v>
      </c>
      <c r="Q2416" t="str">
        <f t="shared" si="224"/>
        <v>food</v>
      </c>
      <c r="R2416" t="str">
        <f t="shared" si="225"/>
        <v>food trucks</v>
      </c>
      <c r="S2416" s="11">
        <f t="shared" si="226"/>
        <v>42198.445138888885</v>
      </c>
      <c r="T2416" s="11">
        <f t="shared" si="227"/>
        <v>42237.915972222225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55.833333333333336</v>
      </c>
      <c r="Q2417" t="str">
        <f t="shared" si="224"/>
        <v>food</v>
      </c>
      <c r="R2417" t="str">
        <f t="shared" si="225"/>
        <v>food trucks</v>
      </c>
      <c r="S2417" s="11">
        <f t="shared" si="226"/>
        <v>42536.612800925926</v>
      </c>
      <c r="T2417" s="11">
        <f t="shared" si="227"/>
        <v>42566.612800925926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11">
        <f t="shared" si="226"/>
        <v>42019.487766203703</v>
      </c>
      <c r="T2418" s="11">
        <f t="shared" si="227"/>
        <v>42077.375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11">
        <f t="shared" si="226"/>
        <v>41831.634108796294</v>
      </c>
      <c r="T2419" s="11">
        <f t="shared" si="227"/>
        <v>41861.634108796294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11">
        <f t="shared" si="226"/>
        <v>42027.606990740736</v>
      </c>
      <c r="T2420" s="11">
        <f t="shared" si="227"/>
        <v>42087.565324074079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11">
        <f t="shared" si="226"/>
        <v>41993.488298611112</v>
      </c>
      <c r="T2421" s="11">
        <f t="shared" si="227"/>
        <v>42053.488298611112</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69.472222222222229</v>
      </c>
      <c r="Q2422" t="str">
        <f t="shared" si="224"/>
        <v>food</v>
      </c>
      <c r="R2422" t="str">
        <f t="shared" si="225"/>
        <v>food trucks</v>
      </c>
      <c r="S2422" s="11">
        <f t="shared" si="226"/>
        <v>41892.778877314813</v>
      </c>
      <c r="T2422" s="11">
        <f t="shared" si="227"/>
        <v>41952.820543981477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11">
        <f t="shared" si="226"/>
        <v>42026.437453703707</v>
      </c>
      <c r="T2423" s="11">
        <f t="shared" si="227"/>
        <v>42056.437453703707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11">
        <f t="shared" si="226"/>
        <v>42044.474953703699</v>
      </c>
      <c r="T2424" s="11">
        <f t="shared" si="227"/>
        <v>42074.433287037042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11">
        <f t="shared" si="226"/>
        <v>41974.454745370371</v>
      </c>
      <c r="T2425" s="11">
        <f t="shared" si="227"/>
        <v>42004.454745370371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34.444444444444443</v>
      </c>
      <c r="Q2426" t="str">
        <f t="shared" si="224"/>
        <v>food</v>
      </c>
      <c r="R2426" t="str">
        <f t="shared" si="225"/>
        <v>food trucks</v>
      </c>
      <c r="S2426" s="11">
        <f t="shared" si="226"/>
        <v>41909.642453703702</v>
      </c>
      <c r="T2426" s="11">
        <f t="shared" si="227"/>
        <v>41939.642453703702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11">
        <f t="shared" si="226"/>
        <v>42502.663761574076</v>
      </c>
      <c r="T2427" s="11">
        <f t="shared" si="227"/>
        <v>42517.669444444444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11">
        <f t="shared" si="226"/>
        <v>42163.920046296298</v>
      </c>
      <c r="T2428" s="11">
        <f t="shared" si="227"/>
        <v>42223.920046296298</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11">
        <f t="shared" si="226"/>
        <v>42412.068668981483</v>
      </c>
      <c r="T2429" s="11">
        <f t="shared" si="227"/>
        <v>42452.027002314819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11">
        <f t="shared" si="226"/>
        <v>42045.534155092595</v>
      </c>
      <c r="T2430" s="11">
        <f t="shared" si="227"/>
        <v>42075.492488425924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11">
        <f t="shared" si="226"/>
        <v>42734.629236111112</v>
      </c>
      <c r="T2431" s="11">
        <f t="shared" si="227"/>
        <v>42771.447222222225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11">
        <f t="shared" si="226"/>
        <v>42381.880833333329</v>
      </c>
      <c r="T2432" s="11">
        <f t="shared" si="227"/>
        <v>42411.880833333329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11">
        <f t="shared" si="226"/>
        <v>42488.849687499998</v>
      </c>
      <c r="T2433" s="11">
        <f t="shared" si="227"/>
        <v>42548.849687499998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f t="shared" si="223"/>
        <v>1</v>
      </c>
      <c r="Q2434" t="str">
        <f t="shared" si="224"/>
        <v>food</v>
      </c>
      <c r="R2434" t="str">
        <f t="shared" si="225"/>
        <v>food trucks</v>
      </c>
      <c r="S2434" s="11">
        <f t="shared" si="226"/>
        <v>42040.968715277777</v>
      </c>
      <c r="T2434" s="11">
        <f t="shared" si="227"/>
        <v>42070.968715277777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t="e">
        <f t="shared" ref="P2435:P2498" si="229">E2435/L2435</f>
        <v>#DIV/0!</v>
      </c>
      <c r="Q2435" t="str">
        <f t="shared" ref="Q2435:Q2498" si="230">LEFT(N2435, SEARCH("/",N2435)-1)</f>
        <v>food</v>
      </c>
      <c r="R2435" t="str">
        <f t="shared" ref="R2435:R2498" si="231">RIGHT(N2435,LEN(N2435)-SEARCH("/", N2435))</f>
        <v>food trucks</v>
      </c>
      <c r="S2435" s="11">
        <f t="shared" ref="S2435:S2498" si="232">(J2435/86400)+25569+(-6/24)</f>
        <v>42397.64980324074</v>
      </c>
      <c r="T2435" s="11">
        <f t="shared" ref="T2435:T2498" si="233">(I2435/86400)+25569+(-6/24)</f>
        <v>42427.64980324074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11">
        <f t="shared" si="232"/>
        <v>42179.936041666668</v>
      </c>
      <c r="T2436" s="11">
        <f t="shared" si="233"/>
        <v>42219.936041666668</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11">
        <f t="shared" si="232"/>
        <v>42252.027615740742</v>
      </c>
      <c r="T2437" s="11">
        <f t="shared" si="233"/>
        <v>42282.027615740742</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11">
        <f t="shared" si="232"/>
        <v>42338.365393518514</v>
      </c>
      <c r="T2438" s="11">
        <f t="shared" si="233"/>
        <v>42398.365393518514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11">
        <f t="shared" si="232"/>
        <v>42031.715138888889</v>
      </c>
      <c r="T2439" s="11">
        <f t="shared" si="233"/>
        <v>42080.5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11">
        <f t="shared" si="232"/>
        <v>42285.66506944444</v>
      </c>
      <c r="T2440" s="11">
        <f t="shared" si="233"/>
        <v>42345.706736111111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11">
        <f t="shared" si="232"/>
        <v>42265.568622685183</v>
      </c>
      <c r="T2441" s="11">
        <f t="shared" si="233"/>
        <v>42295.568622685183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11">
        <f t="shared" si="232"/>
        <v>42383.649456018524</v>
      </c>
      <c r="T2442" s="11">
        <f t="shared" si="233"/>
        <v>42413.649456018524</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11">
        <f t="shared" si="232"/>
        <v>42186.875625000001</v>
      </c>
      <c r="T2443" s="11">
        <f t="shared" si="233"/>
        <v>42207.957638888889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11">
        <f t="shared" si="232"/>
        <v>42052.416990740741</v>
      </c>
      <c r="T2444" s="11">
        <f t="shared" si="233"/>
        <v>42082.375324074077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130.23469453376205</v>
      </c>
      <c r="Q2445" t="str">
        <f t="shared" si="230"/>
        <v>food</v>
      </c>
      <c r="R2445" t="str">
        <f t="shared" si="231"/>
        <v>small batch</v>
      </c>
      <c r="S2445" s="11">
        <f t="shared" si="232"/>
        <v>41836.375254629631</v>
      </c>
      <c r="T2445" s="11">
        <f t="shared" si="233"/>
        <v>41866.375254629631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11">
        <f t="shared" si="232"/>
        <v>42485.504525462966</v>
      </c>
      <c r="T2446" s="11">
        <f t="shared" si="233"/>
        <v>42515.504525462966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11">
        <f t="shared" si="232"/>
        <v>42242.940057870372</v>
      </c>
      <c r="T2447" s="11">
        <f t="shared" si="233"/>
        <v>42272.940057870372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11">
        <f t="shared" si="232"/>
        <v>42670.352673611109</v>
      </c>
      <c r="T2448" s="11">
        <f t="shared" si="233"/>
        <v>42700.39434027778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31.691394658753708</v>
      </c>
      <c r="Q2449" t="str">
        <f t="shared" si="230"/>
        <v>food</v>
      </c>
      <c r="R2449" t="str">
        <f t="shared" si="231"/>
        <v>small batch</v>
      </c>
      <c r="S2449" s="11">
        <f t="shared" si="232"/>
        <v>42654.219826388886</v>
      </c>
      <c r="T2449" s="11">
        <f t="shared" si="233"/>
        <v>42685.916666666672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11">
        <f t="shared" si="232"/>
        <v>42607.066122685181</v>
      </c>
      <c r="T2450" s="11">
        <f t="shared" si="233"/>
        <v>42612.983333333337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11">
        <f t="shared" si="232"/>
        <v>41942.892534722225</v>
      </c>
      <c r="T2451" s="11">
        <f t="shared" si="233"/>
        <v>41972.934201388889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11">
        <f t="shared" si="232"/>
        <v>41901.82240740741</v>
      </c>
      <c r="T2452" s="11">
        <f t="shared" si="233"/>
        <v>41939.882638888885</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62.06989247311828</v>
      </c>
      <c r="Q2453" t="str">
        <f t="shared" si="230"/>
        <v>food</v>
      </c>
      <c r="R2453" t="str">
        <f t="shared" si="231"/>
        <v>small batch</v>
      </c>
      <c r="S2453" s="11">
        <f t="shared" si="232"/>
        <v>42779.658449074079</v>
      </c>
      <c r="T2453" s="11">
        <f t="shared" si="233"/>
        <v>42799.658449074079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11">
        <f t="shared" si="232"/>
        <v>42338.59375</v>
      </c>
      <c r="T2454" s="11">
        <f t="shared" si="233"/>
        <v>42367.708333333328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11">
        <f t="shared" si="232"/>
        <v>42738.442233796297</v>
      </c>
      <c r="T2455" s="11">
        <f t="shared" si="233"/>
        <v>42768.442233796297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11">
        <f t="shared" si="232"/>
        <v>42769.951481481483</v>
      </c>
      <c r="T2456" s="11">
        <f t="shared" si="233"/>
        <v>42804.951481481483</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11">
        <f t="shared" si="232"/>
        <v>42452.531828703708</v>
      </c>
      <c r="T2457" s="11">
        <f t="shared" si="233"/>
        <v>42480.531828703708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40.492537313432834</v>
      </c>
      <c r="Q2458" t="str">
        <f t="shared" si="230"/>
        <v>food</v>
      </c>
      <c r="R2458" t="str">
        <f t="shared" si="231"/>
        <v>small batch</v>
      </c>
      <c r="S2458" s="11">
        <f t="shared" si="232"/>
        <v>42761.711099537039</v>
      </c>
      <c r="T2458" s="11">
        <f t="shared" si="233"/>
        <v>42791.711099537039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11">
        <f t="shared" si="232"/>
        <v>42423.352500000001</v>
      </c>
      <c r="T2459" s="11">
        <f t="shared" si="233"/>
        <v>42453.310833333337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11">
        <f t="shared" si="232"/>
        <v>42495.621736111112</v>
      </c>
      <c r="T2460" s="11">
        <f t="shared" si="233"/>
        <v>42530.541666666672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11">
        <f t="shared" si="232"/>
        <v>42407.387557870374</v>
      </c>
      <c r="T2461" s="11">
        <f t="shared" si="233"/>
        <v>42452.345891203702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125.98529411764706</v>
      </c>
      <c r="Q2462" t="str">
        <f t="shared" si="230"/>
        <v>food</v>
      </c>
      <c r="R2462" t="str">
        <f t="shared" si="231"/>
        <v>small batch</v>
      </c>
      <c r="S2462" s="11">
        <f t="shared" si="232"/>
        <v>42703.937118055561</v>
      </c>
      <c r="T2462" s="11">
        <f t="shared" si="233"/>
        <v>42737.928472222222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11">
        <f t="shared" si="232"/>
        <v>40783.762696759259</v>
      </c>
      <c r="T2463" s="11">
        <f t="shared" si="233"/>
        <v>40816.875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11">
        <f t="shared" si="232"/>
        <v>41088.936296296299</v>
      </c>
      <c r="T2464" s="11">
        <f t="shared" si="233"/>
        <v>41108.936296296299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11">
        <f t="shared" si="232"/>
        <v>41340.861400462964</v>
      </c>
      <c r="T2465" s="11">
        <f t="shared" si="233"/>
        <v>41380.541666666664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11">
        <f t="shared" si="232"/>
        <v>42248.65042824074</v>
      </c>
      <c r="T2466" s="11">
        <f t="shared" si="233"/>
        <v>42277.561805555553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11">
        <f t="shared" si="232"/>
        <v>41145.469305555554</v>
      </c>
      <c r="T2467" s="11">
        <f t="shared" si="233"/>
        <v>41175.469305555554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48.07692307692308</v>
      </c>
      <c r="Q2468" t="str">
        <f t="shared" si="230"/>
        <v>music</v>
      </c>
      <c r="R2468" t="str">
        <f t="shared" si="231"/>
        <v>indie rock</v>
      </c>
      <c r="S2468" s="11">
        <f t="shared" si="232"/>
        <v>41372.852465277778</v>
      </c>
      <c r="T2468" s="11">
        <f t="shared" si="233"/>
        <v>41402.852465277778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27.558139534883722</v>
      </c>
      <c r="Q2469" t="str">
        <f t="shared" si="230"/>
        <v>music</v>
      </c>
      <c r="R2469" t="str">
        <f t="shared" si="231"/>
        <v>indie rock</v>
      </c>
      <c r="S2469" s="11">
        <f t="shared" si="232"/>
        <v>41025.624201388891</v>
      </c>
      <c r="T2469" s="11">
        <f t="shared" si="233"/>
        <v>41039.458333333336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11">
        <f t="shared" si="232"/>
        <v>41173.904178240744</v>
      </c>
      <c r="T2470" s="11">
        <f t="shared" si="233"/>
        <v>41209.958333333336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11">
        <f t="shared" si="232"/>
        <v>40557.179733796293</v>
      </c>
      <c r="T2471" s="11">
        <f t="shared" si="233"/>
        <v>40582.179733796293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28.65666666666667</v>
      </c>
      <c r="Q2472" t="str">
        <f t="shared" si="230"/>
        <v>music</v>
      </c>
      <c r="R2472" t="str">
        <f t="shared" si="231"/>
        <v>indie rock</v>
      </c>
      <c r="S2472" s="11">
        <f t="shared" si="232"/>
        <v>41022.82471064815</v>
      </c>
      <c r="T2472" s="11">
        <f t="shared" si="233"/>
        <v>41052.82471064815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11">
        <f t="shared" si="232"/>
        <v>40893.742962962962</v>
      </c>
      <c r="T2473" s="11">
        <f t="shared" si="233"/>
        <v>40933.742962962962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11">
        <f t="shared" si="232"/>
        <v>40353.86550925926</v>
      </c>
      <c r="T2474" s="11">
        <f t="shared" si="233"/>
        <v>40424.793749999997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42.553191489361701</v>
      </c>
      <c r="Q2475" t="str">
        <f t="shared" si="230"/>
        <v>music</v>
      </c>
      <c r="R2475" t="str">
        <f t="shared" si="231"/>
        <v>indie rock</v>
      </c>
      <c r="S2475" s="11">
        <f t="shared" si="232"/>
        <v>41193.498483796298</v>
      </c>
      <c r="T2475" s="11">
        <f t="shared" si="233"/>
        <v>41223.540150462963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131.58368421052631</v>
      </c>
      <c r="Q2476" t="str">
        <f t="shared" si="230"/>
        <v>music</v>
      </c>
      <c r="R2476" t="str">
        <f t="shared" si="231"/>
        <v>indie rock</v>
      </c>
      <c r="S2476" s="11">
        <f t="shared" si="232"/>
        <v>40416.761296296296</v>
      </c>
      <c r="T2476" s="11">
        <f t="shared" si="233"/>
        <v>40461.761296296296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32.320987654320987</v>
      </c>
      <c r="Q2477" t="str">
        <f t="shared" si="230"/>
        <v>music</v>
      </c>
      <c r="R2477" t="str">
        <f t="shared" si="231"/>
        <v>indie rock</v>
      </c>
      <c r="S2477" s="11">
        <f t="shared" si="232"/>
        <v>40310.037673611107</v>
      </c>
      <c r="T2477" s="11">
        <f t="shared" si="233"/>
        <v>40369.666666666664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61.103999999999999</v>
      </c>
      <c r="Q2478" t="str">
        <f t="shared" si="230"/>
        <v>music</v>
      </c>
      <c r="R2478" t="str">
        <f t="shared" si="231"/>
        <v>indie rock</v>
      </c>
      <c r="S2478" s="11">
        <f t="shared" si="232"/>
        <v>41913.078356481477</v>
      </c>
      <c r="T2478" s="11">
        <f t="shared" si="233"/>
        <v>41946.120023148149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11">
        <f t="shared" si="232"/>
        <v>41088.441493055558</v>
      </c>
      <c r="T2479" s="11">
        <f t="shared" si="233"/>
        <v>41133.441493055558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11">
        <f t="shared" si="232"/>
        <v>41257.700381944444</v>
      </c>
      <c r="T2480" s="11">
        <f t="shared" si="233"/>
        <v>41287.700381944444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25.020624999999999</v>
      </c>
      <c r="Q2481" t="str">
        <f t="shared" si="230"/>
        <v>music</v>
      </c>
      <c r="R2481" t="str">
        <f t="shared" si="231"/>
        <v>indie rock</v>
      </c>
      <c r="S2481" s="11">
        <f t="shared" si="232"/>
        <v>41107.476782407408</v>
      </c>
      <c r="T2481" s="11">
        <f t="shared" si="233"/>
        <v>41117.833333333336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11">
        <f t="shared" si="232"/>
        <v>42227.686157407406</v>
      </c>
      <c r="T2482" s="11">
        <f t="shared" si="233"/>
        <v>42287.686157407406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47.541473684210523</v>
      </c>
      <c r="Q2483" t="str">
        <f t="shared" si="230"/>
        <v>music</v>
      </c>
      <c r="R2483" t="str">
        <f t="shared" si="231"/>
        <v>indie rock</v>
      </c>
      <c r="S2483" s="11">
        <f t="shared" si="232"/>
        <v>40999.395925925928</v>
      </c>
      <c r="T2483" s="11">
        <f t="shared" si="233"/>
        <v>41029.395925925928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11">
        <f t="shared" si="232"/>
        <v>40711.532210648147</v>
      </c>
      <c r="T2484" s="11">
        <f t="shared" si="233"/>
        <v>40756.532210648147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11">
        <f t="shared" si="232"/>
        <v>40970.500034722223</v>
      </c>
      <c r="T2485" s="11">
        <f t="shared" si="233"/>
        <v>41030.458368055552</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11">
        <f t="shared" si="232"/>
        <v>40771.666701388887</v>
      </c>
      <c r="T2486" s="11">
        <f t="shared" si="233"/>
        <v>40801.666701388887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11">
        <f t="shared" si="232"/>
        <v>40793.748599537037</v>
      </c>
      <c r="T2487" s="11">
        <f t="shared" si="233"/>
        <v>40828.748599537037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26.566666666666666</v>
      </c>
      <c r="Q2488" t="str">
        <f t="shared" si="230"/>
        <v>music</v>
      </c>
      <c r="R2488" t="str">
        <f t="shared" si="231"/>
        <v>indie rock</v>
      </c>
      <c r="S2488" s="11">
        <f t="shared" si="232"/>
        <v>40991.458055555559</v>
      </c>
      <c r="T2488" s="11">
        <f t="shared" si="233"/>
        <v>41021.458055555559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11">
        <f t="shared" si="232"/>
        <v>41025.833298611113</v>
      </c>
      <c r="T2489" s="11">
        <f t="shared" si="233"/>
        <v>41055.833298611113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11">
        <f t="shared" si="232"/>
        <v>40833.383194444446</v>
      </c>
      <c r="T2490" s="11">
        <f t="shared" si="233"/>
        <v>40863.424861111111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11">
        <f t="shared" si="232"/>
        <v>41373.440266203703</v>
      </c>
      <c r="T2491" s="11">
        <f t="shared" si="233"/>
        <v>41403.440266203703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37.9375</v>
      </c>
      <c r="Q2492" t="str">
        <f t="shared" si="230"/>
        <v>music</v>
      </c>
      <c r="R2492" t="str">
        <f t="shared" si="231"/>
        <v>indie rock</v>
      </c>
      <c r="S2492" s="11">
        <f t="shared" si="232"/>
        <v>41022.977731481486</v>
      </c>
      <c r="T2492" s="11">
        <f t="shared" si="233"/>
        <v>41082.977731481486</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11">
        <f t="shared" si="232"/>
        <v>40542.589282407411</v>
      </c>
      <c r="T2493" s="11">
        <f t="shared" si="233"/>
        <v>40558.827083333337</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11">
        <f t="shared" si="232"/>
        <v>41024.735972222225</v>
      </c>
      <c r="T2494" s="11">
        <f t="shared" si="233"/>
        <v>41076.165972222225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11">
        <f t="shared" si="232"/>
        <v>41347.918287037035</v>
      </c>
      <c r="T2495" s="11">
        <f t="shared" si="233"/>
        <v>41392.918287037035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38.848205128205123</v>
      </c>
      <c r="Q2496" t="str">
        <f t="shared" si="230"/>
        <v>music</v>
      </c>
      <c r="R2496" t="str">
        <f t="shared" si="231"/>
        <v>indie rock</v>
      </c>
      <c r="S2496" s="11">
        <f t="shared" si="232"/>
        <v>41022.395185185189</v>
      </c>
      <c r="T2496" s="11">
        <f t="shared" si="233"/>
        <v>41052.395185185189</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11">
        <f t="shared" si="232"/>
        <v>41036.696469907409</v>
      </c>
      <c r="T2497" s="11">
        <f t="shared" si="233"/>
        <v>41066.696469907409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f t="shared" si="229"/>
        <v>600</v>
      </c>
      <c r="Q2498" t="str">
        <f t="shared" si="230"/>
        <v>music</v>
      </c>
      <c r="R2498" t="str">
        <f t="shared" si="231"/>
        <v>indie rock</v>
      </c>
      <c r="S2498" s="11">
        <f t="shared" si="232"/>
        <v>41327.746435185181</v>
      </c>
      <c r="T2498" s="11">
        <f t="shared" si="233"/>
        <v>41362.704768518517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f t="shared" ref="P2499:P2562" si="235">E2499/L2499</f>
        <v>80.551071428571419</v>
      </c>
      <c r="Q2499" t="str">
        <f t="shared" ref="Q2499:Q2562" si="236">LEFT(N2499, SEARCH("/",N2499)-1)</f>
        <v>music</v>
      </c>
      <c r="R2499" t="str">
        <f t="shared" ref="R2499:R2562" si="237">RIGHT(N2499,LEN(N2499)-SEARCH("/", N2499))</f>
        <v>indie rock</v>
      </c>
      <c r="S2499" s="11">
        <f t="shared" ref="S2499:S2562" si="238">(J2499/86400)+25569+(-6/24)</f>
        <v>40730.628912037035</v>
      </c>
      <c r="T2499" s="11">
        <f t="shared" ref="T2499:T2562" si="239">(I2499/86400)+25569+(-6/24)</f>
        <v>40760.628912037035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11">
        <f t="shared" si="238"/>
        <v>42017.717442129629</v>
      </c>
      <c r="T2500" s="11">
        <f t="shared" si="239"/>
        <v>42031.717442129629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47.676470588235297</v>
      </c>
      <c r="Q2501" t="str">
        <f t="shared" si="236"/>
        <v>music</v>
      </c>
      <c r="R2501" t="str">
        <f t="shared" si="237"/>
        <v>indie rock</v>
      </c>
      <c r="S2501" s="11">
        <f t="shared" si="238"/>
        <v>41226.398576388892</v>
      </c>
      <c r="T2501" s="11">
        <f t="shared" si="239"/>
        <v>41274.5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11">
        <f t="shared" si="238"/>
        <v>41053.522858796292</v>
      </c>
      <c r="T2502" s="11">
        <f t="shared" si="239"/>
        <v>41083.522858796292</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40.142857142857146</v>
      </c>
      <c r="Q2503" t="str">
        <f t="shared" si="236"/>
        <v>food</v>
      </c>
      <c r="R2503" t="str">
        <f t="shared" si="237"/>
        <v>restaurants</v>
      </c>
      <c r="S2503" s="11">
        <f t="shared" si="238"/>
        <v>42244.526666666672</v>
      </c>
      <c r="T2503" s="11">
        <f t="shared" si="239"/>
        <v>42274.526666666672</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11">
        <f t="shared" si="238"/>
        <v>41858.575439814813</v>
      </c>
      <c r="T2504" s="11">
        <f t="shared" si="239"/>
        <v>41903.575439814813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11">
        <f t="shared" si="238"/>
        <v>42498.649398148147</v>
      </c>
      <c r="T2505" s="11">
        <f t="shared" si="239"/>
        <v>42528.629166666666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11">
        <f t="shared" si="238"/>
        <v>41927.765439814815</v>
      </c>
      <c r="T2506" s="11">
        <f t="shared" si="239"/>
        <v>41957.807106481487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11">
        <f t="shared" si="238"/>
        <v>42046.80574074074</v>
      </c>
      <c r="T2507" s="11">
        <f t="shared" si="239"/>
        <v>42076.764074074075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11">
        <f t="shared" si="238"/>
        <v>42258.047094907408</v>
      </c>
      <c r="T2508" s="11">
        <f t="shared" si="239"/>
        <v>42280.625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11">
        <f t="shared" si="238"/>
        <v>42104.822962962964</v>
      </c>
      <c r="T2509" s="11">
        <f t="shared" si="239"/>
        <v>42134.822962962964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11">
        <f t="shared" si="238"/>
        <v>41835.701782407406</v>
      </c>
      <c r="T2510" s="11">
        <f t="shared" si="239"/>
        <v>41865.701782407406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35.714285714285715</v>
      </c>
      <c r="Q2511" t="str">
        <f t="shared" si="236"/>
        <v>food</v>
      </c>
      <c r="R2511" t="str">
        <f t="shared" si="237"/>
        <v>restaurants</v>
      </c>
      <c r="S2511" s="11">
        <f t="shared" si="238"/>
        <v>42058.559594907405</v>
      </c>
      <c r="T2511" s="11">
        <f t="shared" si="239"/>
        <v>42114.517928240741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11">
        <f t="shared" si="238"/>
        <v>42078.747361111113</v>
      </c>
      <c r="T2512" s="11">
        <f t="shared" si="239"/>
        <v>42138.747361111113</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11">
        <f t="shared" si="238"/>
        <v>42371.196909722217</v>
      </c>
      <c r="T2513" s="11">
        <f t="shared" si="239"/>
        <v>42401.196909722217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11">
        <f t="shared" si="238"/>
        <v>41971.626863425925</v>
      </c>
      <c r="T2514" s="11">
        <f t="shared" si="239"/>
        <v>41986.626863425925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11">
        <f t="shared" si="238"/>
        <v>42731.75681712963</v>
      </c>
      <c r="T2515" s="11">
        <f t="shared" si="239"/>
        <v>42791.75681712963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11">
        <f t="shared" si="238"/>
        <v>41854.139780092592</v>
      </c>
      <c r="T2516" s="11">
        <f t="shared" si="239"/>
        <v>41871.139780092592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11">
        <f t="shared" si="238"/>
        <v>42027.589733796296</v>
      </c>
      <c r="T2517" s="11">
        <f t="shared" si="239"/>
        <v>42057.589733796296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11">
        <f t="shared" si="238"/>
        <v>41942.403379629628</v>
      </c>
      <c r="T2518" s="11">
        <f t="shared" si="239"/>
        <v>41972.4450462963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53.545454545454547</v>
      </c>
      <c r="Q2519" t="str">
        <f t="shared" si="236"/>
        <v>food</v>
      </c>
      <c r="R2519" t="str">
        <f t="shared" si="237"/>
        <v>restaurants</v>
      </c>
      <c r="S2519" s="11">
        <f t="shared" si="238"/>
        <v>42052.552430555559</v>
      </c>
      <c r="T2519" s="11">
        <f t="shared" si="239"/>
        <v>42082.510763888888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11">
        <f t="shared" si="238"/>
        <v>41926.430879629632</v>
      </c>
      <c r="T2520" s="11">
        <f t="shared" si="239"/>
        <v>41956.472546296296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11">
        <f t="shared" si="238"/>
        <v>41808.905138888891</v>
      </c>
      <c r="T2521" s="11">
        <f t="shared" si="239"/>
        <v>41838.905138888891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11">
        <f t="shared" si="238"/>
        <v>42612.350520833337</v>
      </c>
      <c r="T2522" s="11">
        <f t="shared" si="239"/>
        <v>42658.556250000001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103.68174242424243</v>
      </c>
      <c r="Q2523" t="str">
        <f t="shared" si="236"/>
        <v>music</v>
      </c>
      <c r="R2523" t="str">
        <f t="shared" si="237"/>
        <v>classical music</v>
      </c>
      <c r="S2523" s="11">
        <f t="shared" si="238"/>
        <v>42269.717835648145</v>
      </c>
      <c r="T2523" s="11">
        <f t="shared" si="239"/>
        <v>42290.717835648145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185.18518518518519</v>
      </c>
      <c r="Q2524" t="str">
        <f t="shared" si="236"/>
        <v>music</v>
      </c>
      <c r="R2524" t="str">
        <f t="shared" si="237"/>
        <v>classical music</v>
      </c>
      <c r="S2524" s="11">
        <f t="shared" si="238"/>
        <v>42460.323611111111</v>
      </c>
      <c r="T2524" s="11">
        <f t="shared" si="239"/>
        <v>42482.369444444441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54.153846153846153</v>
      </c>
      <c r="Q2525" t="str">
        <f t="shared" si="236"/>
        <v>music</v>
      </c>
      <c r="R2525" t="str">
        <f t="shared" si="237"/>
        <v>classical music</v>
      </c>
      <c r="S2525" s="11">
        <f t="shared" si="238"/>
        <v>41930.725601851853</v>
      </c>
      <c r="T2525" s="11">
        <f t="shared" si="239"/>
        <v>41960.767268518517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11">
        <f t="shared" si="238"/>
        <v>41961.557372685187</v>
      </c>
      <c r="T2526" s="11">
        <f t="shared" si="239"/>
        <v>41993.9375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11">
        <f t="shared" si="238"/>
        <v>41058.594571759255</v>
      </c>
      <c r="T2527" s="11">
        <f t="shared" si="239"/>
        <v>41088.594571759255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11">
        <f t="shared" si="238"/>
        <v>41952.841134259259</v>
      </c>
      <c r="T2528" s="11">
        <f t="shared" si="239"/>
        <v>41980.957638888889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11">
        <f t="shared" si="238"/>
        <v>41546.50105324074</v>
      </c>
      <c r="T2529" s="11">
        <f t="shared" si="239"/>
        <v>41564.915972222225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11">
        <f t="shared" si="238"/>
        <v>42217.584525462968</v>
      </c>
      <c r="T2530" s="11">
        <f t="shared" si="239"/>
        <v>42236.208333333328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11">
        <f t="shared" si="238"/>
        <v>40947.830729166664</v>
      </c>
      <c r="T2531" s="11">
        <f t="shared" si="239"/>
        <v>40992.7890625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135.41666666666666</v>
      </c>
      <c r="Q2532" t="str">
        <f t="shared" si="236"/>
        <v>music</v>
      </c>
      <c r="R2532" t="str">
        <f t="shared" si="237"/>
        <v>classical music</v>
      </c>
      <c r="S2532" s="11">
        <f t="shared" si="238"/>
        <v>42081.614641203705</v>
      </c>
      <c r="T2532" s="11">
        <f t="shared" si="239"/>
        <v>42113.951388888891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11">
        <f t="shared" si="238"/>
        <v>42208.430023148147</v>
      </c>
      <c r="T2533" s="11">
        <f t="shared" si="239"/>
        <v>42230.915972222225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11">
        <f t="shared" si="238"/>
        <v>41107.599143518521</v>
      </c>
      <c r="T2534" s="11">
        <f t="shared" si="239"/>
        <v>41137.599143518521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11">
        <f t="shared" si="238"/>
        <v>41304.501284722224</v>
      </c>
      <c r="T2535" s="11">
        <f t="shared" si="239"/>
        <v>41334.500787037039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11">
        <f t="shared" si="238"/>
        <v>40127.450370370367</v>
      </c>
      <c r="T2536" s="11">
        <f t="shared" si="239"/>
        <v>40179</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266.08974358974359</v>
      </c>
      <c r="Q2537" t="str">
        <f t="shared" si="236"/>
        <v>music</v>
      </c>
      <c r="R2537" t="str">
        <f t="shared" si="237"/>
        <v>classical music</v>
      </c>
      <c r="S2537" s="11">
        <f t="shared" si="238"/>
        <v>41943.541030092594</v>
      </c>
      <c r="T2537" s="11">
        <f t="shared" si="239"/>
        <v>41974.582696759258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11">
        <f t="shared" si="238"/>
        <v>41463.856087962966</v>
      </c>
      <c r="T2538" s="11">
        <f t="shared" si="239"/>
        <v>41484.856087962966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11">
        <f t="shared" si="238"/>
        <v>40696.398784722223</v>
      </c>
      <c r="T2539" s="11">
        <f t="shared" si="239"/>
        <v>40756.398784722223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109.96308108108107</v>
      </c>
      <c r="Q2540" t="str">
        <f t="shared" si="236"/>
        <v>music</v>
      </c>
      <c r="R2540" t="str">
        <f t="shared" si="237"/>
        <v>classical music</v>
      </c>
      <c r="S2540" s="11">
        <f t="shared" si="238"/>
        <v>41298.259965277779</v>
      </c>
      <c r="T2540" s="11">
        <f t="shared" si="239"/>
        <v>41328.957638888889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169.91525423728814</v>
      </c>
      <c r="Q2541" t="str">
        <f t="shared" si="236"/>
        <v>music</v>
      </c>
      <c r="R2541" t="str">
        <f t="shared" si="237"/>
        <v>classical music</v>
      </c>
      <c r="S2541" s="11">
        <f t="shared" si="238"/>
        <v>41977.652222222227</v>
      </c>
      <c r="T2541" s="11">
        <f t="shared" si="239"/>
        <v>42037.652222222227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11">
        <f t="shared" si="238"/>
        <v>40785.425011574072</v>
      </c>
      <c r="T2542" s="11">
        <f t="shared" si="239"/>
        <v>40845.425011574072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59.460317460317462</v>
      </c>
      <c r="Q2543" t="str">
        <f t="shared" si="236"/>
        <v>music</v>
      </c>
      <c r="R2543" t="str">
        <f t="shared" si="237"/>
        <v>classical music</v>
      </c>
      <c r="S2543" s="11">
        <f t="shared" si="238"/>
        <v>41483.199282407411</v>
      </c>
      <c r="T2543" s="11">
        <f t="shared" si="239"/>
        <v>41543.199282407411</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11">
        <f t="shared" si="238"/>
        <v>41509.176585648151</v>
      </c>
      <c r="T2544" s="11">
        <f t="shared" si="239"/>
        <v>41547.915972222225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30.076923076923077</v>
      </c>
      <c r="Q2545" t="str">
        <f t="shared" si="236"/>
        <v>music</v>
      </c>
      <c r="R2545" t="str">
        <f t="shared" si="237"/>
        <v>classical music</v>
      </c>
      <c r="S2545" s="11">
        <f t="shared" si="238"/>
        <v>40513.857615740737</v>
      </c>
      <c r="T2545" s="11">
        <f t="shared" si="239"/>
        <v>40544.875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11">
        <f t="shared" si="238"/>
        <v>41068.270474537036</v>
      </c>
      <c r="T2546" s="11">
        <f t="shared" si="239"/>
        <v>41098.270474537036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64.032786885245898</v>
      </c>
      <c r="Q2547" t="str">
        <f t="shared" si="236"/>
        <v>music</v>
      </c>
      <c r="R2547" t="str">
        <f t="shared" si="237"/>
        <v>classical music</v>
      </c>
      <c r="S2547" s="11">
        <f t="shared" si="238"/>
        <v>42026.888171296298</v>
      </c>
      <c r="T2547" s="11">
        <f t="shared" si="239"/>
        <v>42061.770833333328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11">
        <f t="shared" si="238"/>
        <v>41524.608553240745</v>
      </c>
      <c r="T2548" s="11">
        <f t="shared" si="239"/>
        <v>41551.958333333336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11">
        <f t="shared" si="238"/>
        <v>40973.523182870369</v>
      </c>
      <c r="T2549" s="11">
        <f t="shared" si="239"/>
        <v>41003.481516203705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11">
        <f t="shared" si="238"/>
        <v>42618.375428240739</v>
      </c>
      <c r="T2550" s="11">
        <f t="shared" si="239"/>
        <v>42642.935416666667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11">
        <f t="shared" si="238"/>
        <v>41390.507754629631</v>
      </c>
      <c r="T2551" s="11">
        <f t="shared" si="239"/>
        <v>41425.458333333336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11">
        <f t="shared" si="238"/>
        <v>42228.384328703702</v>
      </c>
      <c r="T2552" s="11">
        <f t="shared" si="239"/>
        <v>42284.915972222225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67.419642857142861</v>
      </c>
      <c r="Q2553" t="str">
        <f t="shared" si="236"/>
        <v>music</v>
      </c>
      <c r="R2553" t="str">
        <f t="shared" si="237"/>
        <v>classical music</v>
      </c>
      <c r="S2553" s="11">
        <f t="shared" si="238"/>
        <v>40961.002141203702</v>
      </c>
      <c r="T2553" s="11">
        <f t="shared" si="239"/>
        <v>40989.616666666669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11">
        <f t="shared" si="238"/>
        <v>42769.559965277775</v>
      </c>
      <c r="T2554" s="11">
        <f t="shared" si="239"/>
        <v>42799.559965277775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38.883333333333333</v>
      </c>
      <c r="Q2555" t="str">
        <f t="shared" si="236"/>
        <v>music</v>
      </c>
      <c r="R2555" t="str">
        <f t="shared" si="237"/>
        <v>classical music</v>
      </c>
      <c r="S2555" s="11">
        <f t="shared" si="238"/>
        <v>41112.949155092589</v>
      </c>
      <c r="T2555" s="11">
        <f t="shared" si="239"/>
        <v>41172.949155092589</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11">
        <f t="shared" si="238"/>
        <v>42124.828275462962</v>
      </c>
      <c r="T2556" s="11">
        <f t="shared" si="239"/>
        <v>42155.915972222225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61.342857142857142</v>
      </c>
      <c r="Q2557" t="str">
        <f t="shared" si="236"/>
        <v>music</v>
      </c>
      <c r="R2557" t="str">
        <f t="shared" si="237"/>
        <v>classical music</v>
      </c>
      <c r="S2557" s="11">
        <f t="shared" si="238"/>
        <v>41026.405011574076</v>
      </c>
      <c r="T2557" s="11">
        <f t="shared" si="239"/>
        <v>41057.405011574076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11">
        <f t="shared" si="238"/>
        <v>41222.741400462961</v>
      </c>
      <c r="T2558" s="11">
        <f t="shared" si="239"/>
        <v>41267.741400462961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11">
        <f t="shared" si="238"/>
        <v>41744.495208333334</v>
      </c>
      <c r="T2559" s="11">
        <f t="shared" si="239"/>
        <v>41774.495208333334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11">
        <f t="shared" si="238"/>
        <v>42093.610023148147</v>
      </c>
      <c r="T2560" s="11">
        <f t="shared" si="239"/>
        <v>42125.332638888889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11">
        <f t="shared" si="238"/>
        <v>40829.623657407406</v>
      </c>
      <c r="T2561" s="11">
        <f t="shared" si="239"/>
        <v>40862.567361111112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f t="shared" si="235"/>
        <v>143</v>
      </c>
      <c r="Q2562" t="str">
        <f t="shared" si="236"/>
        <v>music</v>
      </c>
      <c r="R2562" t="str">
        <f t="shared" si="237"/>
        <v>classical music</v>
      </c>
      <c r="S2562" s="11">
        <f t="shared" si="238"/>
        <v>42039.701087962967</v>
      </c>
      <c r="T2562" s="11">
        <f t="shared" si="239"/>
        <v>42069.701087962967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t="e">
        <f t="shared" ref="P2563:P2626" si="241">E2563/L2563</f>
        <v>#DIV/0!</v>
      </c>
      <c r="Q2563" t="str">
        <f t="shared" ref="Q2563:Q2626" si="242">LEFT(N2563, SEARCH("/",N2563)-1)</f>
        <v>food</v>
      </c>
      <c r="R2563" t="str">
        <f t="shared" ref="R2563:R2626" si="243">RIGHT(N2563,LEN(N2563)-SEARCH("/", N2563))</f>
        <v>food trucks</v>
      </c>
      <c r="S2563" s="11">
        <f t="shared" ref="S2563:S2626" si="244">(J2563/86400)+25569+(-6/24)</f>
        <v>42260.278807870374</v>
      </c>
      <c r="T2563" s="11">
        <f t="shared" ref="T2563:T2626" si="245">(I2563/86400)+25569+(-6/24)</f>
        <v>42290.278807870374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11">
        <f t="shared" si="244"/>
        <v>42594.274756944447</v>
      </c>
      <c r="T2564" s="11">
        <f t="shared" si="245"/>
        <v>42654.274756944447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11">
        <f t="shared" si="244"/>
        <v>42154.889479166668</v>
      </c>
      <c r="T2565" s="11">
        <f t="shared" si="245"/>
        <v>42214.889479166668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11">
        <f t="shared" si="244"/>
        <v>41821.790497685186</v>
      </c>
      <c r="T2566" s="11">
        <f t="shared" si="245"/>
        <v>41851.790497685186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11">
        <f t="shared" si="244"/>
        <v>42440.400335648148</v>
      </c>
      <c r="T2567" s="11">
        <f t="shared" si="245"/>
        <v>42499.618055555555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11">
        <f t="shared" si="244"/>
        <v>41842.730879629627</v>
      </c>
      <c r="T2568" s="11">
        <f t="shared" si="245"/>
        <v>41872.730879629627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11">
        <f t="shared" si="244"/>
        <v>42087.628912037035</v>
      </c>
      <c r="T2569" s="11">
        <f t="shared" si="245"/>
        <v>42117.628912037035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11">
        <f t="shared" si="244"/>
        <v>42584.416597222225</v>
      </c>
      <c r="T2570" s="11">
        <f t="shared" si="245"/>
        <v>42614.416597222225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11">
        <f t="shared" si="244"/>
        <v>42233.855462962965</v>
      </c>
      <c r="T2571" s="11">
        <f t="shared" si="245"/>
        <v>42263.855462962965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11">
        <f t="shared" si="244"/>
        <v>42744.653182870374</v>
      </c>
      <c r="T2572" s="11">
        <f t="shared" si="245"/>
        <v>42774.653182870374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11">
        <f t="shared" si="244"/>
        <v>42449.091678240744</v>
      </c>
      <c r="T2573" s="11">
        <f t="shared" si="245"/>
        <v>42509.091678240744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11">
        <f t="shared" si="244"/>
        <v>42076.869409722218</v>
      </c>
      <c r="T2574" s="11">
        <f t="shared" si="245"/>
        <v>42106.869409722218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11">
        <f t="shared" si="244"/>
        <v>41829.342002314814</v>
      </c>
      <c r="T2575" s="11">
        <f t="shared" si="245"/>
        <v>41874.342002314814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11">
        <f t="shared" si="244"/>
        <v>42487.575752314813</v>
      </c>
      <c r="T2576" s="11">
        <f t="shared" si="245"/>
        <v>42508.575752314813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11">
        <f t="shared" si="244"/>
        <v>41985.858726851853</v>
      </c>
      <c r="T2577" s="11">
        <f t="shared" si="245"/>
        <v>42015.858726851853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11">
        <f t="shared" si="244"/>
        <v>42059.75980324074</v>
      </c>
      <c r="T2578" s="11">
        <f t="shared" si="245"/>
        <v>42104.718136574069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11">
        <f t="shared" si="244"/>
        <v>41830.570567129631</v>
      </c>
      <c r="T2579" s="11">
        <f t="shared" si="245"/>
        <v>41855.570567129631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11">
        <f t="shared" si="244"/>
        <v>42237.772905092592</v>
      </c>
      <c r="T2580" s="11">
        <f t="shared" si="245"/>
        <v>42286.458333333328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23.083333333333332</v>
      </c>
      <c r="Q2581" t="str">
        <f t="shared" si="242"/>
        <v>food</v>
      </c>
      <c r="R2581" t="str">
        <f t="shared" si="243"/>
        <v>food trucks</v>
      </c>
      <c r="S2581" s="11">
        <f t="shared" si="244"/>
        <v>41837.579895833333</v>
      </c>
      <c r="T2581" s="11">
        <f t="shared" si="245"/>
        <v>41897.579895833333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11">
        <f t="shared" si="244"/>
        <v>42110.076423611114</v>
      </c>
      <c r="T2582" s="11">
        <f t="shared" si="245"/>
        <v>42139.875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48.18181818181818</v>
      </c>
      <c r="Q2583" t="str">
        <f t="shared" si="242"/>
        <v>food</v>
      </c>
      <c r="R2583" t="str">
        <f t="shared" si="243"/>
        <v>food trucks</v>
      </c>
      <c r="S2583" s="11">
        <f t="shared" si="244"/>
        <v>42294.378449074073</v>
      </c>
      <c r="T2583" s="11">
        <f t="shared" si="245"/>
        <v>42324.420115740737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11">
        <f t="shared" si="244"/>
        <v>42642.738819444443</v>
      </c>
      <c r="T2584" s="11">
        <f t="shared" si="245"/>
        <v>42672.738819444443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11">
        <f t="shared" si="244"/>
        <v>42019.51944444445</v>
      </c>
      <c r="T2585" s="11">
        <f t="shared" si="245"/>
        <v>42079.477777777778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11">
        <f t="shared" si="244"/>
        <v>42139.923252314809</v>
      </c>
      <c r="T2586" s="11">
        <f t="shared" si="245"/>
        <v>42169.923252314809</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11">
        <f t="shared" si="244"/>
        <v>41795.713333333333</v>
      </c>
      <c r="T2587" s="11">
        <f t="shared" si="245"/>
        <v>41825.713333333333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11">
        <f t="shared" si="244"/>
        <v>42333.080277777779</v>
      </c>
      <c r="T2588" s="11">
        <f t="shared" si="245"/>
        <v>42363.080277777779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202.83333333333334</v>
      </c>
      <c r="Q2589" t="str">
        <f t="shared" si="242"/>
        <v>food</v>
      </c>
      <c r="R2589" t="str">
        <f t="shared" si="243"/>
        <v>food trucks</v>
      </c>
      <c r="S2589" s="11">
        <f t="shared" si="244"/>
        <v>42338.425381944442</v>
      </c>
      <c r="T2589" s="11">
        <f t="shared" si="245"/>
        <v>42368.425381944442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29.125</v>
      </c>
      <c r="Q2590" t="str">
        <f t="shared" si="242"/>
        <v>food</v>
      </c>
      <c r="R2590" t="str">
        <f t="shared" si="243"/>
        <v>food trucks</v>
      </c>
      <c r="S2590" s="11">
        <f t="shared" si="244"/>
        <v>42042.426226851851</v>
      </c>
      <c r="T2590" s="11">
        <f t="shared" si="245"/>
        <v>42094.301388888889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11">
        <f t="shared" si="244"/>
        <v>42422.286192129628</v>
      </c>
      <c r="T2591" s="11">
        <f t="shared" si="245"/>
        <v>42452.244525462964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11">
        <f t="shared" si="244"/>
        <v>42388.339085648149</v>
      </c>
      <c r="T2592" s="11">
        <f t="shared" si="245"/>
        <v>42395.339085648149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11">
        <f t="shared" si="244"/>
        <v>42382.656527777777</v>
      </c>
      <c r="T2593" s="11">
        <f t="shared" si="245"/>
        <v>42442.614861111113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11">
        <f t="shared" si="244"/>
        <v>41887.551168981481</v>
      </c>
      <c r="T2594" s="11">
        <f t="shared" si="245"/>
        <v>41917.551168981481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11">
        <f t="shared" si="244"/>
        <v>42089.595208333332</v>
      </c>
      <c r="T2595" s="11">
        <f t="shared" si="245"/>
        <v>42119.595208333332</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11">
        <f t="shared" si="244"/>
        <v>41828.717916666668</v>
      </c>
      <c r="T2596" s="11">
        <f t="shared" si="245"/>
        <v>41858.717916666668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96.05263157894737</v>
      </c>
      <c r="Q2597" t="str">
        <f t="shared" si="242"/>
        <v>food</v>
      </c>
      <c r="R2597" t="str">
        <f t="shared" si="243"/>
        <v>food trucks</v>
      </c>
      <c r="S2597" s="11">
        <f t="shared" si="244"/>
        <v>42759.994212962964</v>
      </c>
      <c r="T2597" s="11">
        <f t="shared" si="245"/>
        <v>42789.994212962964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305.77777777777777</v>
      </c>
      <c r="Q2598" t="str">
        <f t="shared" si="242"/>
        <v>food</v>
      </c>
      <c r="R2598" t="str">
        <f t="shared" si="243"/>
        <v>food trucks</v>
      </c>
      <c r="S2598" s="11">
        <f t="shared" si="244"/>
        <v>41828.414456018516</v>
      </c>
      <c r="T2598" s="11">
        <f t="shared" si="245"/>
        <v>41858.414456018516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12.142857142857142</v>
      </c>
      <c r="Q2599" t="str">
        <f t="shared" si="242"/>
        <v>food</v>
      </c>
      <c r="R2599" t="str">
        <f t="shared" si="243"/>
        <v>food trucks</v>
      </c>
      <c r="S2599" s="11">
        <f t="shared" si="244"/>
        <v>42510.091631944444</v>
      </c>
      <c r="T2599" s="11">
        <f t="shared" si="245"/>
        <v>42540.091631944444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83.571428571428569</v>
      </c>
      <c r="Q2600" t="str">
        <f t="shared" si="242"/>
        <v>food</v>
      </c>
      <c r="R2600" t="str">
        <f t="shared" si="243"/>
        <v>food trucks</v>
      </c>
      <c r="S2600" s="11">
        <f t="shared" si="244"/>
        <v>42240.590289351851</v>
      </c>
      <c r="T2600" s="11">
        <f t="shared" si="245"/>
        <v>42270.590289351851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11">
        <f t="shared" si="244"/>
        <v>41809.504016203704</v>
      </c>
      <c r="T2601" s="11">
        <f t="shared" si="245"/>
        <v>41854.504016203704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115.53333333333333</v>
      </c>
      <c r="Q2602" t="str">
        <f t="shared" si="242"/>
        <v>food</v>
      </c>
      <c r="R2602" t="str">
        <f t="shared" si="243"/>
        <v>food trucks</v>
      </c>
      <c r="S2602" s="11">
        <f t="shared" si="244"/>
        <v>42394.650462962964</v>
      </c>
      <c r="T2602" s="11">
        <f t="shared" si="245"/>
        <v>42454.608796296292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21.900662251655628</v>
      </c>
      <c r="Q2603" t="str">
        <f t="shared" si="242"/>
        <v>technology</v>
      </c>
      <c r="R2603" t="str">
        <f t="shared" si="243"/>
        <v>space exploration</v>
      </c>
      <c r="S2603" s="11">
        <f t="shared" si="244"/>
        <v>41150.652187500003</v>
      </c>
      <c r="T2603" s="11">
        <f t="shared" si="245"/>
        <v>41164.915972222225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80.022494887525568</v>
      </c>
      <c r="Q2604" t="str">
        <f t="shared" si="242"/>
        <v>technology</v>
      </c>
      <c r="R2604" t="str">
        <f t="shared" si="243"/>
        <v>space exploration</v>
      </c>
      <c r="S2604" s="11">
        <f t="shared" si="244"/>
        <v>41915.497314814813</v>
      </c>
      <c r="T2604" s="11">
        <f t="shared" si="245"/>
        <v>41955.638888888891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11">
        <f t="shared" si="244"/>
        <v>41617.662662037037</v>
      </c>
      <c r="T2605" s="11">
        <f t="shared" si="245"/>
        <v>41631.662662037037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11">
        <f t="shared" si="244"/>
        <v>40997.801192129627</v>
      </c>
      <c r="T2606" s="11">
        <f t="shared" si="245"/>
        <v>41027.801192129627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60.965703745743475</v>
      </c>
      <c r="Q2607" t="str">
        <f t="shared" si="242"/>
        <v>technology</v>
      </c>
      <c r="R2607" t="str">
        <f t="shared" si="243"/>
        <v>space exploration</v>
      </c>
      <c r="S2607" s="11">
        <f t="shared" si="244"/>
        <v>42508.291550925926</v>
      </c>
      <c r="T2607" s="11">
        <f t="shared" si="245"/>
        <v>42538.291550925926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11">
        <f t="shared" si="244"/>
        <v>41726.462754629625</v>
      </c>
      <c r="T2608" s="11">
        <f t="shared" si="245"/>
        <v>41758.462754629625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11">
        <f t="shared" si="244"/>
        <v>42184.624675925923</v>
      </c>
      <c r="T2609" s="11">
        <f t="shared" si="245"/>
        <v>42227.833333333328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58.92763157894737</v>
      </c>
      <c r="Q2610" t="str">
        <f t="shared" si="242"/>
        <v>technology</v>
      </c>
      <c r="R2610" t="str">
        <f t="shared" si="243"/>
        <v>space exploration</v>
      </c>
      <c r="S2610" s="11">
        <f t="shared" si="244"/>
        <v>42767.551712962959</v>
      </c>
      <c r="T2610" s="11">
        <f t="shared" si="245"/>
        <v>42808.75</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157.29347633136095</v>
      </c>
      <c r="Q2611" t="str">
        <f t="shared" si="242"/>
        <v>technology</v>
      </c>
      <c r="R2611" t="str">
        <f t="shared" si="243"/>
        <v>space exploration</v>
      </c>
      <c r="S2611" s="11">
        <f t="shared" si="244"/>
        <v>41074.987858796296</v>
      </c>
      <c r="T2611" s="11">
        <f t="shared" si="245"/>
        <v>41104.987858796296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55.758509532062391</v>
      </c>
      <c r="Q2612" t="str">
        <f t="shared" si="242"/>
        <v>technology</v>
      </c>
      <c r="R2612" t="str">
        <f t="shared" si="243"/>
        <v>space exploration</v>
      </c>
      <c r="S2612" s="11">
        <f t="shared" si="244"/>
        <v>42564.631076388891</v>
      </c>
      <c r="T2612" s="11">
        <f t="shared" si="245"/>
        <v>42604.040972222225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83.802893802893806</v>
      </c>
      <c r="Q2613" t="str">
        <f t="shared" si="242"/>
        <v>technology</v>
      </c>
      <c r="R2613" t="str">
        <f t="shared" si="243"/>
        <v>space exploration</v>
      </c>
      <c r="S2613" s="11">
        <f t="shared" si="244"/>
        <v>42704.085810185185</v>
      </c>
      <c r="T2613" s="11">
        <f t="shared" si="245"/>
        <v>42737.707638888889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11">
        <f t="shared" si="244"/>
        <v>41981.893171296295</v>
      </c>
      <c r="T2614" s="11">
        <f t="shared" si="245"/>
        <v>42012.893171296295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270.57142857142856</v>
      </c>
      <c r="Q2615" t="str">
        <f t="shared" si="242"/>
        <v>technology</v>
      </c>
      <c r="R2615" t="str">
        <f t="shared" si="243"/>
        <v>space exploration</v>
      </c>
      <c r="S2615" s="11">
        <f t="shared" si="244"/>
        <v>41143.56821759259</v>
      </c>
      <c r="T2615" s="11">
        <f t="shared" si="245"/>
        <v>41173.56821759259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11">
        <f t="shared" si="244"/>
        <v>41730.458472222221</v>
      </c>
      <c r="T2616" s="11">
        <f t="shared" si="245"/>
        <v>41758.958333333336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11">
        <f t="shared" si="244"/>
        <v>42453.24726851852</v>
      </c>
      <c r="T2617" s="11">
        <f t="shared" si="245"/>
        <v>42490.25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120.30882352941177</v>
      </c>
      <c r="Q2618" t="str">
        <f t="shared" si="242"/>
        <v>technology</v>
      </c>
      <c r="R2618" t="str">
        <f t="shared" si="243"/>
        <v>space exploration</v>
      </c>
      <c r="S2618" s="11">
        <f t="shared" si="244"/>
        <v>42211.74454861111</v>
      </c>
      <c r="T2618" s="11">
        <f t="shared" si="245"/>
        <v>42241.74454861111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27.59748427672956</v>
      </c>
      <c r="Q2619" t="str">
        <f t="shared" si="242"/>
        <v>technology</v>
      </c>
      <c r="R2619" t="str">
        <f t="shared" si="243"/>
        <v>space exploration</v>
      </c>
      <c r="S2619" s="11">
        <f t="shared" si="244"/>
        <v>41902.624432870369</v>
      </c>
      <c r="T2619" s="11">
        <f t="shared" si="245"/>
        <v>41932.624432870369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11">
        <f t="shared" si="244"/>
        <v>42279.542372685188</v>
      </c>
      <c r="T2620" s="11">
        <f t="shared" si="245"/>
        <v>42339.584039351852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35.547169811320757</v>
      </c>
      <c r="Q2621" t="str">
        <f t="shared" si="242"/>
        <v>technology</v>
      </c>
      <c r="R2621" t="str">
        <f t="shared" si="243"/>
        <v>space exploration</v>
      </c>
      <c r="S2621" s="11">
        <f t="shared" si="244"/>
        <v>42273.634305555555</v>
      </c>
      <c r="T2621" s="11">
        <f t="shared" si="245"/>
        <v>42300.208333333328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74.639488409272587</v>
      </c>
      <c r="Q2622" t="str">
        <f t="shared" si="242"/>
        <v>technology</v>
      </c>
      <c r="R2622" t="str">
        <f t="shared" si="243"/>
        <v>space exploration</v>
      </c>
      <c r="S2622" s="11">
        <f t="shared" si="244"/>
        <v>42250.91715277778</v>
      </c>
      <c r="T2622" s="11">
        <f t="shared" si="245"/>
        <v>42287.791666666672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47.058064516129029</v>
      </c>
      <c r="Q2623" t="str">
        <f t="shared" si="242"/>
        <v>technology</v>
      </c>
      <c r="R2623" t="str">
        <f t="shared" si="243"/>
        <v>space exploration</v>
      </c>
      <c r="S2623" s="11">
        <f t="shared" si="244"/>
        <v>42115.497546296298</v>
      </c>
      <c r="T2623" s="11">
        <f t="shared" si="245"/>
        <v>42145.497546296298</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26.591351351351353</v>
      </c>
      <c r="Q2624" t="str">
        <f t="shared" si="242"/>
        <v>technology</v>
      </c>
      <c r="R2624" t="str">
        <f t="shared" si="243"/>
        <v>space exploration</v>
      </c>
      <c r="S2624" s="11">
        <f t="shared" si="244"/>
        <v>42689.49324074074</v>
      </c>
      <c r="T2624" s="11">
        <f t="shared" si="245"/>
        <v>42734.49324074074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11">
        <f t="shared" si="244"/>
        <v>42692.006550925929</v>
      </c>
      <c r="T2625" s="11">
        <f t="shared" si="245"/>
        <v>42706.006550925929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f t="shared" si="241"/>
        <v>31.820544982698959</v>
      </c>
      <c r="Q2626" t="str">
        <f t="shared" si="242"/>
        <v>technology</v>
      </c>
      <c r="R2626" t="str">
        <f t="shared" si="243"/>
        <v>space exploration</v>
      </c>
      <c r="S2626" s="11">
        <f t="shared" si="244"/>
        <v>41144.171550925923</v>
      </c>
      <c r="T2626" s="11">
        <f t="shared" si="245"/>
        <v>41165.171550925923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f t="shared" ref="P2627:P2690" si="247">E2627/L2627</f>
        <v>27.576923076923077</v>
      </c>
      <c r="Q2627" t="str">
        <f t="shared" ref="Q2627:Q2690" si="248">LEFT(N2627, SEARCH("/",N2627)-1)</f>
        <v>technology</v>
      </c>
      <c r="R2627" t="str">
        <f t="shared" ref="R2627:R2690" si="249">RIGHT(N2627,LEN(N2627)-SEARCH("/", N2627))</f>
        <v>space exploration</v>
      </c>
      <c r="S2627" s="11">
        <f t="shared" ref="S2627:S2690" si="250">(J2627/86400)+25569+(-6/24)</f>
        <v>42658.560277777782</v>
      </c>
      <c r="T2627" s="11">
        <f t="shared" ref="T2627:T2690" si="251">(I2627/86400)+25569+(-6/24)</f>
        <v>42683.601944444439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11">
        <f t="shared" si="250"/>
        <v>42128.378113425926</v>
      </c>
      <c r="T2628" s="11">
        <f t="shared" si="251"/>
        <v>42158.378113425926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21.555555555555557</v>
      </c>
      <c r="Q2629" t="str">
        <f t="shared" si="248"/>
        <v>technology</v>
      </c>
      <c r="R2629" t="str">
        <f t="shared" si="249"/>
        <v>space exploration</v>
      </c>
      <c r="S2629" s="11">
        <f t="shared" si="250"/>
        <v>42304.579409722224</v>
      </c>
      <c r="T2629" s="11">
        <f t="shared" si="251"/>
        <v>42334.621076388888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44.095238095238095</v>
      </c>
      <c r="Q2630" t="str">
        <f t="shared" si="248"/>
        <v>technology</v>
      </c>
      <c r="R2630" t="str">
        <f t="shared" si="249"/>
        <v>space exploration</v>
      </c>
      <c r="S2630" s="11">
        <f t="shared" si="250"/>
        <v>41953.716053240743</v>
      </c>
      <c r="T2630" s="11">
        <f t="shared" si="251"/>
        <v>41973.716053240743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11">
        <f t="shared" si="250"/>
        <v>42108.288449074069</v>
      </c>
      <c r="T2631" s="11">
        <f t="shared" si="251"/>
        <v>42138.288449074069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11">
        <f t="shared" si="250"/>
        <v>42523.855462962965</v>
      </c>
      <c r="T2632" s="11">
        <f t="shared" si="251"/>
        <v>42551.166666666672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11">
        <f t="shared" si="250"/>
        <v>42217.919293981482</v>
      </c>
      <c r="T2633" s="11">
        <f t="shared" si="251"/>
        <v>42245.919293981482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11">
        <f t="shared" si="250"/>
        <v>42493.811793981484</v>
      </c>
      <c r="T2634" s="11">
        <f t="shared" si="251"/>
        <v>42518.811793981484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89.100502512562812</v>
      </c>
      <c r="Q2635" t="str">
        <f t="shared" si="248"/>
        <v>technology</v>
      </c>
      <c r="R2635" t="str">
        <f t="shared" si="249"/>
        <v>space exploration</v>
      </c>
      <c r="S2635" s="11">
        <f t="shared" si="250"/>
        <v>41667.573287037041</v>
      </c>
      <c r="T2635" s="11">
        <f t="shared" si="251"/>
        <v>41697.708333333336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11">
        <f t="shared" si="250"/>
        <v>42612.406493055554</v>
      </c>
      <c r="T2636" s="11">
        <f t="shared" si="251"/>
        <v>42642.406493055554</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136.9047619047619</v>
      </c>
      <c r="Q2637" t="str">
        <f t="shared" si="248"/>
        <v>technology</v>
      </c>
      <c r="R2637" t="str">
        <f t="shared" si="249"/>
        <v>space exploration</v>
      </c>
      <c r="S2637" s="11">
        <f t="shared" si="250"/>
        <v>42037.700937500005</v>
      </c>
      <c r="T2637" s="11">
        <f t="shared" si="251"/>
        <v>42072.659270833334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11">
        <f t="shared" si="250"/>
        <v>42636.364745370374</v>
      </c>
      <c r="T2638" s="11">
        <f t="shared" si="251"/>
        <v>42658.791666666672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31.96153846153846</v>
      </c>
      <c r="Q2639" t="str">
        <f t="shared" si="248"/>
        <v>technology</v>
      </c>
      <c r="R2639" t="str">
        <f t="shared" si="249"/>
        <v>space exploration</v>
      </c>
      <c r="S2639" s="11">
        <f t="shared" si="250"/>
        <v>42639.299479166672</v>
      </c>
      <c r="T2639" s="11">
        <f t="shared" si="251"/>
        <v>42655.299479166672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11">
        <f t="shared" si="250"/>
        <v>41989.663136574076</v>
      </c>
      <c r="T2640" s="11">
        <f t="shared" si="251"/>
        <v>42019.663136574076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11">
        <f t="shared" si="250"/>
        <v>42024.61513888889</v>
      </c>
      <c r="T2641" s="11">
        <f t="shared" si="251"/>
        <v>42054.61513888889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11">
        <f t="shared" si="250"/>
        <v>42102.910578703704</v>
      </c>
      <c r="T2642" s="11">
        <f t="shared" si="251"/>
        <v>42162.910578703704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11">
        <f t="shared" si="250"/>
        <v>41880.577118055553</v>
      </c>
      <c r="T2643" s="11">
        <f t="shared" si="251"/>
        <v>41897.589583333334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11">
        <f t="shared" si="250"/>
        <v>42535.996620370366</v>
      </c>
      <c r="T2644" s="11">
        <f t="shared" si="251"/>
        <v>42566.039583333331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223.58248500999335</v>
      </c>
      <c r="Q2645" t="str">
        <f t="shared" si="248"/>
        <v>technology</v>
      </c>
      <c r="R2645" t="str">
        <f t="shared" si="249"/>
        <v>space exploration</v>
      </c>
      <c r="S2645" s="11">
        <f t="shared" si="250"/>
        <v>42689.332349537042</v>
      </c>
      <c r="T2645" s="11">
        <f t="shared" si="251"/>
        <v>42725.082638888889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39.480769230769234</v>
      </c>
      <c r="Q2646" t="str">
        <f t="shared" si="248"/>
        <v>technology</v>
      </c>
      <c r="R2646" t="str">
        <f t="shared" si="249"/>
        <v>space exploration</v>
      </c>
      <c r="S2646" s="11">
        <f t="shared" si="250"/>
        <v>42774.542071759264</v>
      </c>
      <c r="T2646" s="11">
        <f t="shared" si="251"/>
        <v>42804.542071759264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91.304347826086953</v>
      </c>
      <c r="Q2647" t="str">
        <f t="shared" si="248"/>
        <v>technology</v>
      </c>
      <c r="R2647" t="str">
        <f t="shared" si="249"/>
        <v>space exploration</v>
      </c>
      <c r="S2647" s="11">
        <f t="shared" si="250"/>
        <v>41921.592627314814</v>
      </c>
      <c r="T2647" s="11">
        <f t="shared" si="251"/>
        <v>41951.634293981479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78.666205607476627</v>
      </c>
      <c r="Q2648" t="str">
        <f t="shared" si="248"/>
        <v>technology</v>
      </c>
      <c r="R2648" t="str">
        <f t="shared" si="249"/>
        <v>space exploration</v>
      </c>
      <c r="S2648" s="11">
        <f t="shared" si="250"/>
        <v>42226.063298611116</v>
      </c>
      <c r="T2648" s="11">
        <f t="shared" si="251"/>
        <v>42256.063298611116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11">
        <f t="shared" si="250"/>
        <v>42200.011793981481</v>
      </c>
      <c r="T2649" s="11">
        <f t="shared" si="251"/>
        <v>42230.011793981481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17.666666666666668</v>
      </c>
      <c r="Q2650" t="str">
        <f t="shared" si="248"/>
        <v>technology</v>
      </c>
      <c r="R2650" t="str">
        <f t="shared" si="249"/>
        <v>space exploration</v>
      </c>
      <c r="S2650" s="11">
        <f t="shared" si="250"/>
        <v>42408.464814814812</v>
      </c>
      <c r="T2650" s="11">
        <f t="shared" si="251"/>
        <v>42438.464814814812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41.333333333333336</v>
      </c>
      <c r="Q2651" t="str">
        <f t="shared" si="248"/>
        <v>technology</v>
      </c>
      <c r="R2651" t="str">
        <f t="shared" si="249"/>
        <v>space exploration</v>
      </c>
      <c r="S2651" s="11">
        <f t="shared" si="250"/>
        <v>42341.74700231482</v>
      </c>
      <c r="T2651" s="11">
        <f t="shared" si="251"/>
        <v>42401.74700231482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11">
        <f t="shared" si="250"/>
        <v>42695.374340277776</v>
      </c>
      <c r="T2652" s="11">
        <f t="shared" si="251"/>
        <v>42725.374340277776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307.8235294117647</v>
      </c>
      <c r="Q2653" t="str">
        <f t="shared" si="248"/>
        <v>technology</v>
      </c>
      <c r="R2653" t="str">
        <f t="shared" si="249"/>
        <v>space exploration</v>
      </c>
      <c r="S2653" s="11">
        <f t="shared" si="250"/>
        <v>42327.555659722224</v>
      </c>
      <c r="T2653" s="11">
        <f t="shared" si="251"/>
        <v>42355.555659722224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80.454545454545453</v>
      </c>
      <c r="Q2654" t="str">
        <f t="shared" si="248"/>
        <v>technology</v>
      </c>
      <c r="R2654" t="str">
        <f t="shared" si="249"/>
        <v>space exploration</v>
      </c>
      <c r="S2654" s="11">
        <f t="shared" si="250"/>
        <v>41952.908854166672</v>
      </c>
      <c r="T2654" s="11">
        <f t="shared" si="251"/>
        <v>41982.908854166672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83.942857142857136</v>
      </c>
      <c r="Q2655" t="str">
        <f t="shared" si="248"/>
        <v>technology</v>
      </c>
      <c r="R2655" t="str">
        <f t="shared" si="249"/>
        <v>space exploration</v>
      </c>
      <c r="S2655" s="11">
        <f t="shared" si="250"/>
        <v>41771.401932870373</v>
      </c>
      <c r="T2655" s="11">
        <f t="shared" si="251"/>
        <v>41802.916666666664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11">
        <f t="shared" si="250"/>
        <v>42055.350995370369</v>
      </c>
      <c r="T2656" s="11">
        <f t="shared" si="251"/>
        <v>42115.309328703705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73.372093023255815</v>
      </c>
      <c r="Q2657" t="str">
        <f t="shared" si="248"/>
        <v>technology</v>
      </c>
      <c r="R2657" t="str">
        <f t="shared" si="249"/>
        <v>space exploration</v>
      </c>
      <c r="S2657" s="11">
        <f t="shared" si="250"/>
        <v>42381.616284722222</v>
      </c>
      <c r="T2657" s="11">
        <f t="shared" si="251"/>
        <v>42409.583333333328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112.86184210526316</v>
      </c>
      <c r="Q2658" t="str">
        <f t="shared" si="248"/>
        <v>technology</v>
      </c>
      <c r="R2658" t="str">
        <f t="shared" si="249"/>
        <v>space exploration</v>
      </c>
      <c r="S2658" s="11">
        <f t="shared" si="250"/>
        <v>42767.438518518524</v>
      </c>
      <c r="T2658" s="11">
        <f t="shared" si="251"/>
        <v>42806.541666666672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95.277627118644077</v>
      </c>
      <c r="Q2659" t="str">
        <f t="shared" si="248"/>
        <v>technology</v>
      </c>
      <c r="R2659" t="str">
        <f t="shared" si="249"/>
        <v>space exploration</v>
      </c>
      <c r="S2659" s="11">
        <f t="shared" si="250"/>
        <v>42551.678854166668</v>
      </c>
      <c r="T2659" s="11">
        <f t="shared" si="251"/>
        <v>42584.8125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11">
        <f t="shared" si="250"/>
        <v>42551.634189814809</v>
      </c>
      <c r="T2660" s="11">
        <f t="shared" si="251"/>
        <v>42581.634189814809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11">
        <f t="shared" si="250"/>
        <v>42081.819560185184</v>
      </c>
      <c r="T2661" s="11">
        <f t="shared" si="251"/>
        <v>42111.819560185184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11">
        <f t="shared" si="250"/>
        <v>42272.463171296295</v>
      </c>
      <c r="T2662" s="11">
        <f t="shared" si="251"/>
        <v>42332.504837962959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11">
        <f t="shared" si="250"/>
        <v>41542.708449074074</v>
      </c>
      <c r="T2663" s="11">
        <f t="shared" si="251"/>
        <v>41572.708449074074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11">
        <f t="shared" si="250"/>
        <v>42207.496678240743</v>
      </c>
      <c r="T2664" s="11">
        <f t="shared" si="251"/>
        <v>42237.496678240743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373.55803571428572</v>
      </c>
      <c r="Q2665" t="str">
        <f t="shared" si="248"/>
        <v>technology</v>
      </c>
      <c r="R2665" t="str">
        <f t="shared" si="249"/>
        <v>makerspaces</v>
      </c>
      <c r="S2665" s="11">
        <f t="shared" si="250"/>
        <v>42222.372766203705</v>
      </c>
      <c r="T2665" s="11">
        <f t="shared" si="251"/>
        <v>42251.375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11">
        <f t="shared" si="250"/>
        <v>42312.77542824074</v>
      </c>
      <c r="T2666" s="11">
        <f t="shared" si="251"/>
        <v>42347.040972222225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11">
        <f t="shared" si="250"/>
        <v>42083.645532407405</v>
      </c>
      <c r="T2667" s="11">
        <f t="shared" si="251"/>
        <v>42128.645532407405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77.327718446601949</v>
      </c>
      <c r="Q2668" t="str">
        <f t="shared" si="248"/>
        <v>technology</v>
      </c>
      <c r="R2668" t="str">
        <f t="shared" si="249"/>
        <v>makerspaces</v>
      </c>
      <c r="S2668" s="11">
        <f t="shared" si="250"/>
        <v>42235.514340277776</v>
      </c>
      <c r="T2668" s="11">
        <f t="shared" si="251"/>
        <v>42272.625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11">
        <f t="shared" si="250"/>
        <v>42380.676111111112</v>
      </c>
      <c r="T2669" s="11">
        <f t="shared" si="251"/>
        <v>42410.676111111112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60.964285714285715</v>
      </c>
      <c r="Q2670" t="str">
        <f t="shared" si="248"/>
        <v>technology</v>
      </c>
      <c r="R2670" t="str">
        <f t="shared" si="249"/>
        <v>makerspaces</v>
      </c>
      <c r="S2670" s="11">
        <f t="shared" si="250"/>
        <v>42275.33871527778</v>
      </c>
      <c r="T2670" s="11">
        <f t="shared" si="251"/>
        <v>42317.35555555555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11">
        <f t="shared" si="250"/>
        <v>42318.785833333328</v>
      </c>
      <c r="T2671" s="11">
        <f t="shared" si="251"/>
        <v>42378.785833333328</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41.583333333333336</v>
      </c>
      <c r="Q2672" t="str">
        <f t="shared" si="248"/>
        <v>technology</v>
      </c>
      <c r="R2672" t="str">
        <f t="shared" si="249"/>
        <v>makerspaces</v>
      </c>
      <c r="S2672" s="11">
        <f t="shared" si="250"/>
        <v>41820.770601851851</v>
      </c>
      <c r="T2672" s="11">
        <f t="shared" si="251"/>
        <v>41848.770601851851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33.761904761904759</v>
      </c>
      <c r="Q2673" t="str">
        <f t="shared" si="248"/>
        <v>technology</v>
      </c>
      <c r="R2673" t="str">
        <f t="shared" si="249"/>
        <v>makerspaces</v>
      </c>
      <c r="S2673" s="11">
        <f t="shared" si="250"/>
        <v>41962.499027777776</v>
      </c>
      <c r="T2673" s="11">
        <f t="shared" si="251"/>
        <v>41992.568055555559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70.61702127659575</v>
      </c>
      <c r="Q2674" t="str">
        <f t="shared" si="248"/>
        <v>technology</v>
      </c>
      <c r="R2674" t="str">
        <f t="shared" si="249"/>
        <v>makerspaces</v>
      </c>
      <c r="S2674" s="11">
        <f t="shared" si="250"/>
        <v>42344.634143518517</v>
      </c>
      <c r="T2674" s="11">
        <f t="shared" si="251"/>
        <v>42366</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167.15151515151516</v>
      </c>
      <c r="Q2675" t="str">
        <f t="shared" si="248"/>
        <v>technology</v>
      </c>
      <c r="R2675" t="str">
        <f t="shared" si="249"/>
        <v>makerspaces</v>
      </c>
      <c r="S2675" s="11">
        <f t="shared" si="250"/>
        <v>41912.291655092595</v>
      </c>
      <c r="T2675" s="11">
        <f t="shared" si="251"/>
        <v>41941.697916666664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128.61988304093566</v>
      </c>
      <c r="Q2676" t="str">
        <f t="shared" si="248"/>
        <v>technology</v>
      </c>
      <c r="R2676" t="str">
        <f t="shared" si="249"/>
        <v>makerspaces</v>
      </c>
      <c r="S2676" s="11">
        <f t="shared" si="250"/>
        <v>42529.382754629631</v>
      </c>
      <c r="T2676" s="11">
        <f t="shared" si="251"/>
        <v>42555.957638888889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65.41379310344827</v>
      </c>
      <c r="Q2677" t="str">
        <f t="shared" si="248"/>
        <v>technology</v>
      </c>
      <c r="R2677" t="str">
        <f t="shared" si="249"/>
        <v>makerspaces</v>
      </c>
      <c r="S2677" s="11">
        <f t="shared" si="250"/>
        <v>41923.607511574075</v>
      </c>
      <c r="T2677" s="11">
        <f t="shared" si="251"/>
        <v>41953.649178240739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117.55555555555556</v>
      </c>
      <c r="Q2678" t="str">
        <f t="shared" si="248"/>
        <v>technology</v>
      </c>
      <c r="R2678" t="str">
        <f t="shared" si="249"/>
        <v>makerspaces</v>
      </c>
      <c r="S2678" s="11">
        <f t="shared" si="250"/>
        <v>42482.374699074076</v>
      </c>
      <c r="T2678" s="11">
        <f t="shared" si="251"/>
        <v>42512.374699074076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126.48148148148148</v>
      </c>
      <c r="Q2679" t="str">
        <f t="shared" si="248"/>
        <v>technology</v>
      </c>
      <c r="R2679" t="str">
        <f t="shared" si="249"/>
        <v>makerspaces</v>
      </c>
      <c r="S2679" s="11">
        <f t="shared" si="250"/>
        <v>41792.779432870375</v>
      </c>
      <c r="T2679" s="11">
        <f t="shared" si="251"/>
        <v>41822.779432870375</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11">
        <f t="shared" si="250"/>
        <v>42241.548206018517</v>
      </c>
      <c r="T2680" s="11">
        <f t="shared" si="251"/>
        <v>42271.548206018517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11">
        <f t="shared" si="250"/>
        <v>42032.751087962963</v>
      </c>
      <c r="T2681" s="11">
        <f t="shared" si="251"/>
        <v>42062.751087962963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11">
        <f t="shared" si="250"/>
        <v>42435.961701388893</v>
      </c>
      <c r="T2682" s="11">
        <f t="shared" si="251"/>
        <v>42465.920034722221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11">
        <f t="shared" si="250"/>
        <v>41805.645254629628</v>
      </c>
      <c r="T2683" s="11">
        <f t="shared" si="251"/>
        <v>41830.645254629628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11">
        <f t="shared" si="250"/>
        <v>41932.621990740743</v>
      </c>
      <c r="T2684" s="11">
        <f t="shared" si="251"/>
        <v>41964.999305555553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11">
        <f t="shared" si="250"/>
        <v>42034.50509259259</v>
      </c>
      <c r="T2685" s="11">
        <f t="shared" si="251"/>
        <v>42064.50509259259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11">
        <f t="shared" si="250"/>
        <v>41820.664641203708</v>
      </c>
      <c r="T2686" s="11">
        <f t="shared" si="251"/>
        <v>41860.664641203708</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11">
        <f t="shared" si="250"/>
        <v>42061.44594907407</v>
      </c>
      <c r="T2687" s="11">
        <f t="shared" si="251"/>
        <v>42121.404282407406</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11">
        <f t="shared" si="250"/>
        <v>41892.724803240737</v>
      </c>
      <c r="T2688" s="11">
        <f t="shared" si="251"/>
        <v>41912.724803240737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11">
        <f t="shared" si="250"/>
        <v>42154.39025462963</v>
      </c>
      <c r="T2689" s="11">
        <f t="shared" si="251"/>
        <v>42184.39025462963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f t="shared" si="247"/>
        <v>5.2857142857142856</v>
      </c>
      <c r="Q2690" t="str">
        <f t="shared" si="248"/>
        <v>food</v>
      </c>
      <c r="R2690" t="str">
        <f t="shared" si="249"/>
        <v>food trucks</v>
      </c>
      <c r="S2690" s="11">
        <f t="shared" si="250"/>
        <v>42027.86886574074</v>
      </c>
      <c r="T2690" s="11">
        <f t="shared" si="251"/>
        <v>42058.875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f t="shared" ref="P2691:P2754" si="253">E2691/L2691</f>
        <v>1</v>
      </c>
      <c r="Q2691" t="str">
        <f t="shared" ref="Q2691:Q2754" si="254">LEFT(N2691, SEARCH("/",N2691)-1)</f>
        <v>food</v>
      </c>
      <c r="R2691" t="str">
        <f t="shared" ref="R2691:R2754" si="255">RIGHT(N2691,LEN(N2691)-SEARCH("/", N2691))</f>
        <v>food trucks</v>
      </c>
      <c r="S2691" s="11">
        <f t="shared" ref="S2691:S2754" si="256">(J2691/86400)+25569+(-6/24)</f>
        <v>42551.711689814816</v>
      </c>
      <c r="T2691" s="11">
        <f t="shared" ref="T2691:T2754" si="257">(I2691/86400)+25569+(-6/24)</f>
        <v>42581.711689814816</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72.762711864406782</v>
      </c>
      <c r="Q2692" t="str">
        <f t="shared" si="254"/>
        <v>food</v>
      </c>
      <c r="R2692" t="str">
        <f t="shared" si="255"/>
        <v>food trucks</v>
      </c>
      <c r="S2692" s="11">
        <f t="shared" si="256"/>
        <v>42112.855046296296</v>
      </c>
      <c r="T2692" s="11">
        <f t="shared" si="257"/>
        <v>42157.855046296296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11">
        <f t="shared" si="256"/>
        <v>42089.474039351851</v>
      </c>
      <c r="T2693" s="11">
        <f t="shared" si="257"/>
        <v>42134.474039351851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11">
        <f t="shared" si="256"/>
        <v>42058.084027777775</v>
      </c>
      <c r="T2694" s="11">
        <f t="shared" si="257"/>
        <v>42088.042361111111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13.333333333333334</v>
      </c>
      <c r="Q2695" t="str">
        <f t="shared" si="254"/>
        <v>food</v>
      </c>
      <c r="R2695" t="str">
        <f t="shared" si="255"/>
        <v>food trucks</v>
      </c>
      <c r="S2695" s="11">
        <f t="shared" si="256"/>
        <v>41833.888495370367</v>
      </c>
      <c r="T2695" s="11">
        <f t="shared" si="257"/>
        <v>41863.888495370367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11">
        <f t="shared" si="256"/>
        <v>41877.890497685185</v>
      </c>
      <c r="T2696" s="11">
        <f t="shared" si="257"/>
        <v>41907.890497685185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23.666666666666668</v>
      </c>
      <c r="Q2697" t="str">
        <f t="shared" si="254"/>
        <v>food</v>
      </c>
      <c r="R2697" t="str">
        <f t="shared" si="255"/>
        <v>food trucks</v>
      </c>
      <c r="S2697" s="11">
        <f t="shared" si="256"/>
        <v>42047.931921296295</v>
      </c>
      <c r="T2697" s="11">
        <f t="shared" si="257"/>
        <v>42107.89025462963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89.21052631578948</v>
      </c>
      <c r="Q2698" t="str">
        <f t="shared" si="254"/>
        <v>food</v>
      </c>
      <c r="R2698" t="str">
        <f t="shared" si="255"/>
        <v>food trucks</v>
      </c>
      <c r="S2698" s="11">
        <f t="shared" si="256"/>
        <v>41964.594444444447</v>
      </c>
      <c r="T2698" s="11">
        <f t="shared" si="257"/>
        <v>41998.594444444447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116.55769230769231</v>
      </c>
      <c r="Q2699" t="str">
        <f t="shared" si="254"/>
        <v>food</v>
      </c>
      <c r="R2699" t="str">
        <f t="shared" si="255"/>
        <v>food trucks</v>
      </c>
      <c r="S2699" s="11">
        <f t="shared" si="256"/>
        <v>42187.690081018518</v>
      </c>
      <c r="T2699" s="11">
        <f t="shared" si="257"/>
        <v>42218.666666666672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13.005000000000001</v>
      </c>
      <c r="Q2700" t="str">
        <f t="shared" si="254"/>
        <v>food</v>
      </c>
      <c r="R2700" t="str">
        <f t="shared" si="255"/>
        <v>food trucks</v>
      </c>
      <c r="S2700" s="11">
        <f t="shared" si="256"/>
        <v>41787.648240740738</v>
      </c>
      <c r="T2700" s="11">
        <f t="shared" si="257"/>
        <v>41817.648240740738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11">
        <f t="shared" si="256"/>
        <v>41829.646562499998</v>
      </c>
      <c r="T2701" s="11">
        <f t="shared" si="257"/>
        <v>41859.646562499998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11">
        <f t="shared" si="256"/>
        <v>41870.624675925923</v>
      </c>
      <c r="T2702" s="11">
        <f t="shared" si="257"/>
        <v>41900.624675925923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34.130434782608695</v>
      </c>
      <c r="Q2703" t="str">
        <f t="shared" si="254"/>
        <v>theater</v>
      </c>
      <c r="R2703" t="str">
        <f t="shared" si="255"/>
        <v>spaces</v>
      </c>
      <c r="S2703" s="11">
        <f t="shared" si="256"/>
        <v>42801.524699074071</v>
      </c>
      <c r="T2703" s="11">
        <f t="shared" si="257"/>
        <v>42832.483032407406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132.34615384615384</v>
      </c>
      <c r="Q2704" t="str">
        <f t="shared" si="254"/>
        <v>theater</v>
      </c>
      <c r="R2704" t="str">
        <f t="shared" si="255"/>
        <v>spaces</v>
      </c>
      <c r="S2704" s="11">
        <f t="shared" si="256"/>
        <v>42800.551817129628</v>
      </c>
      <c r="T2704" s="11">
        <f t="shared" si="257"/>
        <v>42830.510150462964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11">
        <f t="shared" si="256"/>
        <v>42756.440162037034</v>
      </c>
      <c r="T2705" s="11">
        <f t="shared" si="257"/>
        <v>42816.398495370369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163.57142857142858</v>
      </c>
      <c r="Q2706" t="str">
        <f t="shared" si="254"/>
        <v>theater</v>
      </c>
      <c r="R2706" t="str">
        <f t="shared" si="255"/>
        <v>spaces</v>
      </c>
      <c r="S2706" s="11">
        <f t="shared" si="256"/>
        <v>42787.612430555557</v>
      </c>
      <c r="T2706" s="11">
        <f t="shared" si="257"/>
        <v>42830.570763888885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217.375</v>
      </c>
      <c r="Q2707" t="str">
        <f t="shared" si="254"/>
        <v>theater</v>
      </c>
      <c r="R2707" t="str">
        <f t="shared" si="255"/>
        <v>spaces</v>
      </c>
      <c r="S2707" s="11">
        <f t="shared" si="256"/>
        <v>42773.666180555556</v>
      </c>
      <c r="T2707" s="11">
        <f t="shared" si="257"/>
        <v>42818.624513888892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149.44486692015209</v>
      </c>
      <c r="Q2708" t="str">
        <f t="shared" si="254"/>
        <v>theater</v>
      </c>
      <c r="R2708" t="str">
        <f t="shared" si="255"/>
        <v>spaces</v>
      </c>
      <c r="S2708" s="11">
        <f t="shared" si="256"/>
        <v>41899.044942129629</v>
      </c>
      <c r="T2708" s="11">
        <f t="shared" si="257"/>
        <v>41928.040972222225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71.237487309644663</v>
      </c>
      <c r="Q2709" t="str">
        <f t="shared" si="254"/>
        <v>theater</v>
      </c>
      <c r="R2709" t="str">
        <f t="shared" si="255"/>
        <v>spaces</v>
      </c>
      <c r="S2709" s="11">
        <f t="shared" si="256"/>
        <v>41391.532905092594</v>
      </c>
      <c r="T2709" s="11">
        <f t="shared" si="257"/>
        <v>41421.040972222225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11">
        <f t="shared" si="256"/>
        <v>42512.448217592595</v>
      </c>
      <c r="T2710" s="11">
        <f t="shared" si="257"/>
        <v>42572.448217592595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164.94480519480518</v>
      </c>
      <c r="Q2711" t="str">
        <f t="shared" si="254"/>
        <v>theater</v>
      </c>
      <c r="R2711" t="str">
        <f t="shared" si="255"/>
        <v>spaces</v>
      </c>
      <c r="S2711" s="11">
        <f t="shared" si="256"/>
        <v>42611.899780092594</v>
      </c>
      <c r="T2711" s="11">
        <f t="shared" si="257"/>
        <v>42646.915972222225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84.871516544117654</v>
      </c>
      <c r="Q2712" t="str">
        <f t="shared" si="254"/>
        <v>theater</v>
      </c>
      <c r="R2712" t="str">
        <f t="shared" si="255"/>
        <v>spaces</v>
      </c>
      <c r="S2712" s="11">
        <f t="shared" si="256"/>
        <v>41827.979490740741</v>
      </c>
      <c r="T2712" s="11">
        <f t="shared" si="257"/>
        <v>41859.833333333336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11">
        <f t="shared" si="256"/>
        <v>41780.495254629626</v>
      </c>
      <c r="T2713" s="11">
        <f t="shared" si="257"/>
        <v>41810.667361111111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11">
        <f t="shared" si="256"/>
        <v>41431.812037037038</v>
      </c>
      <c r="T2714" s="11">
        <f t="shared" si="257"/>
        <v>41468.5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11">
        <f t="shared" si="256"/>
        <v>42322.403749999998</v>
      </c>
      <c r="T2715" s="11">
        <f t="shared" si="257"/>
        <v>42362.403749999998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11">
        <f t="shared" si="256"/>
        <v>42629.405046296291</v>
      </c>
      <c r="T2716" s="11">
        <f t="shared" si="257"/>
        <v>42657.708333333328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57.631016333938291</v>
      </c>
      <c r="Q2717" t="str">
        <f t="shared" si="254"/>
        <v>theater</v>
      </c>
      <c r="R2717" t="str">
        <f t="shared" si="255"/>
        <v>spaces</v>
      </c>
      <c r="S2717" s="11">
        <f t="shared" si="256"/>
        <v>42387.148472222223</v>
      </c>
      <c r="T2717" s="11">
        <f t="shared" si="257"/>
        <v>42421.148472222223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11">
        <f t="shared" si="256"/>
        <v>42255.083252314813</v>
      </c>
      <c r="T2718" s="11">
        <f t="shared" si="257"/>
        <v>42285.083252314813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11">
        <f t="shared" si="256"/>
        <v>41934.664918981478</v>
      </c>
      <c r="T2719" s="11">
        <f t="shared" si="257"/>
        <v>41979.706585648149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11">
        <f t="shared" si="256"/>
        <v>42465.346585648149</v>
      </c>
      <c r="T2720" s="11">
        <f t="shared" si="257"/>
        <v>42493.708333333328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11">
        <f t="shared" si="256"/>
        <v>42417.781180555554</v>
      </c>
      <c r="T2721" s="11">
        <f t="shared" si="257"/>
        <v>42477.73951388889</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11">
        <f t="shared" si="256"/>
        <v>42655.215891203705</v>
      </c>
      <c r="T2722" s="11">
        <f t="shared" si="257"/>
        <v>42685.257557870369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11">
        <f t="shared" si="256"/>
        <v>41493.293958333335</v>
      </c>
      <c r="T2723" s="11">
        <f t="shared" si="257"/>
        <v>41523.541666666664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68.254054054054052</v>
      </c>
      <c r="Q2724" t="str">
        <f t="shared" si="254"/>
        <v>technology</v>
      </c>
      <c r="R2724" t="str">
        <f t="shared" si="255"/>
        <v>hardware</v>
      </c>
      <c r="S2724" s="11">
        <f t="shared" si="256"/>
        <v>42704.607094907406</v>
      </c>
      <c r="T2724" s="11">
        <f t="shared" si="257"/>
        <v>42764.607094907406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11">
        <f t="shared" si="256"/>
        <v>41944.58898148148</v>
      </c>
      <c r="T2725" s="11">
        <f t="shared" si="257"/>
        <v>42004.630648148144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7.1902649656526005</v>
      </c>
      <c r="Q2726" t="str">
        <f t="shared" si="254"/>
        <v>technology</v>
      </c>
      <c r="R2726" t="str">
        <f t="shared" si="255"/>
        <v>hardware</v>
      </c>
      <c r="S2726" s="11">
        <f t="shared" si="256"/>
        <v>42199.07707175926</v>
      </c>
      <c r="T2726" s="11">
        <f t="shared" si="257"/>
        <v>42231.07707175926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511.65486725663715</v>
      </c>
      <c r="Q2727" t="str">
        <f t="shared" si="254"/>
        <v>technology</v>
      </c>
      <c r="R2727" t="str">
        <f t="shared" si="255"/>
        <v>hardware</v>
      </c>
      <c r="S2727" s="11">
        <f t="shared" si="256"/>
        <v>42745.494618055556</v>
      </c>
      <c r="T2727" s="11">
        <f t="shared" si="257"/>
        <v>42795.494618055556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11">
        <f t="shared" si="256"/>
        <v>42452.329988425925</v>
      </c>
      <c r="T2728" s="11">
        <f t="shared" si="257"/>
        <v>42482.329988425925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69.760961810466767</v>
      </c>
      <c r="Q2729" t="str">
        <f t="shared" si="254"/>
        <v>technology</v>
      </c>
      <c r="R2729" t="str">
        <f t="shared" si="255"/>
        <v>hardware</v>
      </c>
      <c r="S2729" s="11">
        <f t="shared" si="256"/>
        <v>42198.426655092597</v>
      </c>
      <c r="T2729" s="11">
        <f t="shared" si="257"/>
        <v>42223.426655092597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77.229591836734699</v>
      </c>
      <c r="Q2730" t="str">
        <f t="shared" si="254"/>
        <v>technology</v>
      </c>
      <c r="R2730" t="str">
        <f t="shared" si="255"/>
        <v>hardware</v>
      </c>
      <c r="S2730" s="11">
        <f t="shared" si="256"/>
        <v>42333.34993055556</v>
      </c>
      <c r="T2730" s="11">
        <f t="shared" si="257"/>
        <v>42368.34993055556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11">
        <f t="shared" si="256"/>
        <v>42094.990706018521</v>
      </c>
      <c r="T2731" s="11">
        <f t="shared" si="257"/>
        <v>42124.990706018521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11">
        <f t="shared" si="256"/>
        <v>41351.291377314818</v>
      </c>
      <c r="T2732" s="11">
        <f t="shared" si="257"/>
        <v>41386.291377314818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11">
        <f t="shared" si="256"/>
        <v>41872.275717592594</v>
      </c>
      <c r="T2733" s="11">
        <f t="shared" si="257"/>
        <v>41929.916666666664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11">
        <f t="shared" si="256"/>
        <v>41389.558194444442</v>
      </c>
      <c r="T2734" s="11">
        <f t="shared" si="257"/>
        <v>41421.75</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11">
        <f t="shared" si="256"/>
        <v>42044.022847222222</v>
      </c>
      <c r="T2735" s="11">
        <f t="shared" si="257"/>
        <v>42103.981180555551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138.66871165644173</v>
      </c>
      <c r="Q2736" t="str">
        <f t="shared" si="254"/>
        <v>technology</v>
      </c>
      <c r="R2736" t="str">
        <f t="shared" si="255"/>
        <v>hardware</v>
      </c>
      <c r="S2736" s="11">
        <f t="shared" si="256"/>
        <v>42626.418888888889</v>
      </c>
      <c r="T2736" s="11">
        <f t="shared" si="257"/>
        <v>42656.665972222225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21.640147492625371</v>
      </c>
      <c r="Q2737" t="str">
        <f t="shared" si="254"/>
        <v>technology</v>
      </c>
      <c r="R2737" t="str">
        <f t="shared" si="255"/>
        <v>hardware</v>
      </c>
      <c r="S2737" s="11">
        <f t="shared" si="256"/>
        <v>41315.870949074073</v>
      </c>
      <c r="T2737" s="11">
        <f t="shared" si="257"/>
        <v>41346.583333333336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169.51724137931035</v>
      </c>
      <c r="Q2738" t="str">
        <f t="shared" si="254"/>
        <v>technology</v>
      </c>
      <c r="R2738" t="str">
        <f t="shared" si="255"/>
        <v>hardware</v>
      </c>
      <c r="S2738" s="11">
        <f t="shared" si="256"/>
        <v>41722.416354166664</v>
      </c>
      <c r="T2738" s="11">
        <f t="shared" si="257"/>
        <v>41752.416354166664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161.88210526315791</v>
      </c>
      <c r="Q2739" t="str">
        <f t="shared" si="254"/>
        <v>technology</v>
      </c>
      <c r="R2739" t="str">
        <f t="shared" si="255"/>
        <v>hardware</v>
      </c>
      <c r="S2739" s="11">
        <f t="shared" si="256"/>
        <v>41611.667673611111</v>
      </c>
      <c r="T2739" s="11">
        <f t="shared" si="257"/>
        <v>41654.541666666664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11">
        <f t="shared" si="256"/>
        <v>42619.893564814818</v>
      </c>
      <c r="T2740" s="11">
        <f t="shared" si="257"/>
        <v>42679.893564814818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22.120418848167539</v>
      </c>
      <c r="Q2741" t="str">
        <f t="shared" si="254"/>
        <v>technology</v>
      </c>
      <c r="R2741" t="str">
        <f t="shared" si="255"/>
        <v>hardware</v>
      </c>
      <c r="S2741" s="11">
        <f t="shared" si="256"/>
        <v>41719.637928240743</v>
      </c>
      <c r="T2741" s="11">
        <f t="shared" si="257"/>
        <v>41764.637928240743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11">
        <f t="shared" si="256"/>
        <v>42044.781851851847</v>
      </c>
      <c r="T2742" s="11">
        <f t="shared" si="257"/>
        <v>42074.74018518519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11">
        <f t="shared" si="256"/>
        <v>41911.407430555555</v>
      </c>
      <c r="T2743" s="11">
        <f t="shared" si="257"/>
        <v>41931.838194444441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40.611111111111114</v>
      </c>
      <c r="Q2744" t="str">
        <f t="shared" si="254"/>
        <v>publishing</v>
      </c>
      <c r="R2744" t="str">
        <f t="shared" si="255"/>
        <v>children's books</v>
      </c>
      <c r="S2744" s="11">
        <f t="shared" si="256"/>
        <v>41030.469756944447</v>
      </c>
      <c r="T2744" s="11">
        <f t="shared" si="257"/>
        <v>41044.469756944447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11">
        <f t="shared" si="256"/>
        <v>42632.078784722224</v>
      </c>
      <c r="T2745" s="11">
        <f t="shared" si="257"/>
        <v>42662.078784722224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37.954545454545453</v>
      </c>
      <c r="Q2746" t="str">
        <f t="shared" si="254"/>
        <v>publishing</v>
      </c>
      <c r="R2746" t="str">
        <f t="shared" si="255"/>
        <v>children's books</v>
      </c>
      <c r="S2746" s="11">
        <f t="shared" si="256"/>
        <v>40937.812476851854</v>
      </c>
      <c r="T2746" s="11">
        <f t="shared" si="257"/>
        <v>40967.812476851854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35.734693877551024</v>
      </c>
      <c r="Q2747" t="str">
        <f t="shared" si="254"/>
        <v>publishing</v>
      </c>
      <c r="R2747" t="str">
        <f t="shared" si="255"/>
        <v>children's books</v>
      </c>
      <c r="S2747" s="11">
        <f t="shared" si="256"/>
        <v>41044.738055555557</v>
      </c>
      <c r="T2747" s="11">
        <f t="shared" si="257"/>
        <v>41104.738055555557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42.157894736842103</v>
      </c>
      <c r="Q2748" t="str">
        <f t="shared" si="254"/>
        <v>publishing</v>
      </c>
      <c r="R2748" t="str">
        <f t="shared" si="255"/>
        <v>children's books</v>
      </c>
      <c r="S2748" s="11">
        <f t="shared" si="256"/>
        <v>41850.531377314815</v>
      </c>
      <c r="T2748" s="11">
        <f t="shared" si="257"/>
        <v>41880.531377314815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11">
        <f t="shared" si="256"/>
        <v>41044.398113425923</v>
      </c>
      <c r="T2749" s="11">
        <f t="shared" si="257"/>
        <v>41075.881944444445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11">
        <f t="shared" si="256"/>
        <v>42585.4606712963</v>
      </c>
      <c r="T2750" s="11">
        <f t="shared" si="257"/>
        <v>42615.4606712963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11">
        <f t="shared" si="256"/>
        <v>42068.549039351856</v>
      </c>
      <c r="T2751" s="11">
        <f t="shared" si="257"/>
        <v>42098.507372685184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11">
        <f t="shared" si="256"/>
        <v>41078.649826388893</v>
      </c>
      <c r="T2752" s="11">
        <f t="shared" si="257"/>
        <v>41090.583333333336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11">
        <f t="shared" si="256"/>
        <v>41747.637060185181</v>
      </c>
      <c r="T2753" s="11">
        <f t="shared" si="257"/>
        <v>41807.637060185181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f t="shared" si="253"/>
        <v>39.285714285714285</v>
      </c>
      <c r="Q2754" t="str">
        <f t="shared" si="254"/>
        <v>publishing</v>
      </c>
      <c r="R2754" t="str">
        <f t="shared" si="255"/>
        <v>children's books</v>
      </c>
      <c r="S2754" s="11">
        <f t="shared" si="256"/>
        <v>40855.515092592592</v>
      </c>
      <c r="T2754" s="11">
        <f t="shared" si="257"/>
        <v>40895.515092592592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f t="shared" ref="P2755:P2818" si="259">E2755/L2755</f>
        <v>47.5</v>
      </c>
      <c r="Q2755" t="str">
        <f t="shared" ref="Q2755:Q2818" si="260">LEFT(N2755, SEARCH("/",N2755)-1)</f>
        <v>publishing</v>
      </c>
      <c r="R2755" t="str">
        <f t="shared" ref="R2755:R2818" si="261">RIGHT(N2755,LEN(N2755)-SEARCH("/", N2755))</f>
        <v>children's books</v>
      </c>
      <c r="S2755" s="11">
        <f t="shared" ref="S2755:S2818" si="262">(J2755/86400)+25569+(-6/24)</f>
        <v>41117.650729166664</v>
      </c>
      <c r="T2755" s="11">
        <f t="shared" ref="T2755:T2818" si="263">(I2755/86400)+25569+(-6/24)</f>
        <v>41147.650729166664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11">
        <f t="shared" si="262"/>
        <v>41863.386006944442</v>
      </c>
      <c r="T2756" s="11">
        <f t="shared" si="263"/>
        <v>41893.386006944442</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17.333333333333332</v>
      </c>
      <c r="Q2757" t="str">
        <f t="shared" si="260"/>
        <v>publishing</v>
      </c>
      <c r="R2757" t="str">
        <f t="shared" si="261"/>
        <v>children's books</v>
      </c>
      <c r="S2757" s="11">
        <f t="shared" si="262"/>
        <v>42072.540821759263</v>
      </c>
      <c r="T2757" s="11">
        <f t="shared" si="263"/>
        <v>42102.540821759263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31.757575757575758</v>
      </c>
      <c r="Q2758" t="str">
        <f t="shared" si="260"/>
        <v>publishing</v>
      </c>
      <c r="R2758" t="str">
        <f t="shared" si="261"/>
        <v>children's books</v>
      </c>
      <c r="S2758" s="11">
        <f t="shared" si="262"/>
        <v>41620.650474537033</v>
      </c>
      <c r="T2758" s="11">
        <f t="shared" si="263"/>
        <v>41650.650474537033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11">
        <f t="shared" si="262"/>
        <v>42573.40662037037</v>
      </c>
      <c r="T2759" s="11">
        <f t="shared" si="263"/>
        <v>42588.40662037037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11">
        <f t="shared" si="262"/>
        <v>42639.191932870366</v>
      </c>
      <c r="T2760" s="11">
        <f t="shared" si="263"/>
        <v>42653.191932870366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11">
        <f t="shared" si="262"/>
        <v>42524.11650462963</v>
      </c>
      <c r="T2761" s="11">
        <f t="shared" si="263"/>
        <v>42567.11650462963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11">
        <f t="shared" si="262"/>
        <v>41415.211319444446</v>
      </c>
      <c r="T2762" s="11">
        <f t="shared" si="263"/>
        <v>41445.211319444446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11">
        <f t="shared" si="262"/>
        <v>41246.813576388886</v>
      </c>
      <c r="T2763" s="11">
        <f t="shared" si="263"/>
        <v>41276.813576388886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11">
        <f t="shared" si="262"/>
        <v>40926.786979166667</v>
      </c>
      <c r="T2764" s="11">
        <f t="shared" si="263"/>
        <v>40986.745312500003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11">
        <f t="shared" si="262"/>
        <v>41373.329675925925</v>
      </c>
      <c r="T2765" s="11">
        <f t="shared" si="263"/>
        <v>41418.329675925925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11">
        <f t="shared" si="262"/>
        <v>41030.042025462964</v>
      </c>
      <c r="T2766" s="11">
        <f t="shared" si="263"/>
        <v>41059.541666666664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11">
        <f t="shared" si="262"/>
        <v>41194.329027777778</v>
      </c>
      <c r="T2767" s="11">
        <f t="shared" si="263"/>
        <v>41210.329027777778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11">
        <f t="shared" si="262"/>
        <v>40736.418032407411</v>
      </c>
      <c r="T2768" s="11">
        <f t="shared" si="263"/>
        <v>40766.418032407411</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11.333333333333334</v>
      </c>
      <c r="Q2769" t="str">
        <f t="shared" si="260"/>
        <v>publishing</v>
      </c>
      <c r="R2769" t="str">
        <f t="shared" si="261"/>
        <v>children's books</v>
      </c>
      <c r="S2769" s="11">
        <f t="shared" si="262"/>
        <v>42172.708912037036</v>
      </c>
      <c r="T2769" s="11">
        <f t="shared" si="263"/>
        <v>42232.708912037036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29.470588235294116</v>
      </c>
      <c r="Q2770" t="str">
        <f t="shared" si="260"/>
        <v>publishing</v>
      </c>
      <c r="R2770" t="str">
        <f t="shared" si="261"/>
        <v>children's books</v>
      </c>
      <c r="S2770" s="11">
        <f t="shared" si="262"/>
        <v>40967.364849537036</v>
      </c>
      <c r="T2770" s="11">
        <f t="shared" si="263"/>
        <v>40997.323182870372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11">
        <f t="shared" si="262"/>
        <v>41745.576273148152</v>
      </c>
      <c r="T2771" s="11">
        <f t="shared" si="263"/>
        <v>41795.576273148152</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63.098484848484851</v>
      </c>
      <c r="Q2772" t="str">
        <f t="shared" si="260"/>
        <v>publishing</v>
      </c>
      <c r="R2772" t="str">
        <f t="shared" si="261"/>
        <v>children's books</v>
      </c>
      <c r="S2772" s="11">
        <f t="shared" si="262"/>
        <v>41686.455208333333</v>
      </c>
      <c r="T2772" s="11">
        <f t="shared" si="263"/>
        <v>41716.413541666669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11">
        <f t="shared" si="262"/>
        <v>41257.281712962962</v>
      </c>
      <c r="T2773" s="11">
        <f t="shared" si="263"/>
        <v>41306.458333333336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11">
        <f t="shared" si="262"/>
        <v>41537.619143518517</v>
      </c>
      <c r="T2774" s="11">
        <f t="shared" si="263"/>
        <v>41552.619143518517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11">
        <f t="shared" si="262"/>
        <v>42474.61482638889</v>
      </c>
      <c r="T2775" s="11">
        <f t="shared" si="263"/>
        <v>42484.61482638889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43.846153846153847</v>
      </c>
      <c r="Q2776" t="str">
        <f t="shared" si="260"/>
        <v>publishing</v>
      </c>
      <c r="R2776" t="str">
        <f t="shared" si="261"/>
        <v>children's books</v>
      </c>
      <c r="S2776" s="11">
        <f t="shared" si="262"/>
        <v>41310.876481481479</v>
      </c>
      <c r="T2776" s="11">
        <f t="shared" si="263"/>
        <v>41340.876481481479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11">
        <f t="shared" si="262"/>
        <v>40862.763356481482</v>
      </c>
      <c r="T2777" s="11">
        <f t="shared" si="263"/>
        <v>40892.763356481482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45.972222222222221</v>
      </c>
      <c r="Q2778" t="str">
        <f t="shared" si="260"/>
        <v>publishing</v>
      </c>
      <c r="R2778" t="str">
        <f t="shared" si="261"/>
        <v>children's books</v>
      </c>
      <c r="S2778" s="11">
        <f t="shared" si="262"/>
        <v>42136.047175925924</v>
      </c>
      <c r="T2778" s="11">
        <f t="shared" si="263"/>
        <v>42167.047175925924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11">
        <f t="shared" si="262"/>
        <v>42172.419027777782</v>
      </c>
      <c r="T2779" s="11">
        <f t="shared" si="263"/>
        <v>42202.419027777782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93.666666666666671</v>
      </c>
      <c r="Q2780" t="str">
        <f t="shared" si="260"/>
        <v>publishing</v>
      </c>
      <c r="R2780" t="str">
        <f t="shared" si="261"/>
        <v>children's books</v>
      </c>
      <c r="S2780" s="11">
        <f t="shared" si="262"/>
        <v>41846.728078703702</v>
      </c>
      <c r="T2780" s="11">
        <f t="shared" si="263"/>
        <v>41876.728078703702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11">
        <f t="shared" si="262"/>
        <v>42300.335891203707</v>
      </c>
      <c r="T2781" s="11">
        <f t="shared" si="263"/>
        <v>42330.377557870372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11">
        <f t="shared" si="262"/>
        <v>42774.197777777779</v>
      </c>
      <c r="T2782" s="11">
        <f t="shared" si="263"/>
        <v>42804.197777777779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11">
        <f t="shared" si="262"/>
        <v>42018.69159722222</v>
      </c>
      <c r="T2783" s="11">
        <f t="shared" si="263"/>
        <v>42047.041666666672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66.666666666666671</v>
      </c>
      <c r="Q2784" t="str">
        <f t="shared" si="260"/>
        <v>theater</v>
      </c>
      <c r="R2784" t="str">
        <f t="shared" si="261"/>
        <v>plays</v>
      </c>
      <c r="S2784" s="11">
        <f t="shared" si="262"/>
        <v>42026.674976851849</v>
      </c>
      <c r="T2784" s="11">
        <f t="shared" si="263"/>
        <v>42051.957638888889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11">
        <f t="shared" si="262"/>
        <v>42103.285254629634</v>
      </c>
      <c r="T2785" s="11">
        <f t="shared" si="263"/>
        <v>42117.285254629634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11">
        <f t="shared" si="262"/>
        <v>41920.537534722222</v>
      </c>
      <c r="T2786" s="11">
        <f t="shared" si="263"/>
        <v>41941.537534722222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36.859154929577464</v>
      </c>
      <c r="Q2787" t="str">
        <f t="shared" si="260"/>
        <v>theater</v>
      </c>
      <c r="R2787" t="str">
        <f t="shared" si="261"/>
        <v>plays</v>
      </c>
      <c r="S2787" s="11">
        <f t="shared" si="262"/>
        <v>42557.939432870371</v>
      </c>
      <c r="T2787" s="11">
        <f t="shared" si="263"/>
        <v>42587.625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11">
        <f t="shared" si="262"/>
        <v>41815.319212962961</v>
      </c>
      <c r="T2788" s="11">
        <f t="shared" si="263"/>
        <v>41829.319212962961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11">
        <f t="shared" si="262"/>
        <v>41807.948518518519</v>
      </c>
      <c r="T2789" s="11">
        <f t="shared" si="263"/>
        <v>41837.948518518519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11">
        <f t="shared" si="262"/>
        <v>42550.451886574076</v>
      </c>
      <c r="T2790" s="11">
        <f t="shared" si="263"/>
        <v>42580.451886574076</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11">
        <f t="shared" si="262"/>
        <v>42055.763124999998</v>
      </c>
      <c r="T2791" s="11">
        <f t="shared" si="263"/>
        <v>42074.916666666672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47.878787878787875</v>
      </c>
      <c r="Q2792" t="str">
        <f t="shared" si="260"/>
        <v>theater</v>
      </c>
      <c r="R2792" t="str">
        <f t="shared" si="261"/>
        <v>plays</v>
      </c>
      <c r="S2792" s="11">
        <f t="shared" si="262"/>
        <v>42016.688692129625</v>
      </c>
      <c r="T2792" s="11">
        <f t="shared" si="263"/>
        <v>42046.688692129625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11">
        <f t="shared" si="262"/>
        <v>42591.649988425925</v>
      </c>
      <c r="T2793" s="11">
        <f t="shared" si="263"/>
        <v>42621.916666666672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11">
        <f t="shared" si="262"/>
        <v>42182.981006944443</v>
      </c>
      <c r="T2794" s="11">
        <f t="shared" si="263"/>
        <v>42227.981006944443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11">
        <f t="shared" si="262"/>
        <v>42176.169039351851</v>
      </c>
      <c r="T2795" s="11">
        <f t="shared" si="263"/>
        <v>42206.169039351851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11">
        <f t="shared" si="262"/>
        <v>42416.441655092596</v>
      </c>
      <c r="T2796" s="11">
        <f t="shared" si="263"/>
        <v>42432.541666666672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11">
        <f t="shared" si="262"/>
        <v>41780.275937500002</v>
      </c>
      <c r="T2797" s="11">
        <f t="shared" si="263"/>
        <v>41796.708333333336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11">
        <f t="shared" si="262"/>
        <v>41795.278101851851</v>
      </c>
      <c r="T2798" s="11">
        <f t="shared" si="263"/>
        <v>41825.278101851851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87.357553191489373</v>
      </c>
      <c r="Q2799" t="str">
        <f t="shared" si="260"/>
        <v>theater</v>
      </c>
      <c r="R2799" t="str">
        <f t="shared" si="261"/>
        <v>plays</v>
      </c>
      <c r="S2799" s="11">
        <f t="shared" si="262"/>
        <v>41798.69027777778</v>
      </c>
      <c r="T2799" s="11">
        <f t="shared" si="263"/>
        <v>41828.69027777778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11">
        <f t="shared" si="262"/>
        <v>42201.425011574072</v>
      </c>
      <c r="T2800" s="11">
        <f t="shared" si="263"/>
        <v>42216.416666666672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44.859538461538463</v>
      </c>
      <c r="Q2801" t="str">
        <f t="shared" si="260"/>
        <v>theater</v>
      </c>
      <c r="R2801" t="str">
        <f t="shared" si="261"/>
        <v>plays</v>
      </c>
      <c r="S2801" s="11">
        <f t="shared" si="262"/>
        <v>42507.014699074076</v>
      </c>
      <c r="T2801" s="11">
        <f t="shared" si="263"/>
        <v>42538.416666666672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11">
        <f t="shared" si="262"/>
        <v>41948.302847222221</v>
      </c>
      <c r="T2802" s="11">
        <f t="shared" si="263"/>
        <v>42008.302847222221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51.230769230769234</v>
      </c>
      <c r="Q2803" t="str">
        <f t="shared" si="260"/>
        <v>theater</v>
      </c>
      <c r="R2803" t="str">
        <f t="shared" si="261"/>
        <v>plays</v>
      </c>
      <c r="S2803" s="11">
        <f t="shared" si="262"/>
        <v>41899.993159722224</v>
      </c>
      <c r="T2803" s="11">
        <f t="shared" si="263"/>
        <v>41922.208333333336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11">
        <f t="shared" si="262"/>
        <v>42192.39707175926</v>
      </c>
      <c r="T2804" s="11">
        <f t="shared" si="263"/>
        <v>42222.39707175926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90.744680851063833</v>
      </c>
      <c r="Q2805" t="str">
        <f t="shared" si="260"/>
        <v>theater</v>
      </c>
      <c r="R2805" t="str">
        <f t="shared" si="261"/>
        <v>plays</v>
      </c>
      <c r="S2805" s="11">
        <f t="shared" si="262"/>
        <v>42157.815694444449</v>
      </c>
      <c r="T2805" s="11">
        <f t="shared" si="263"/>
        <v>42200.75</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11">
        <f t="shared" si="262"/>
        <v>41881.203587962962</v>
      </c>
      <c r="T2806" s="11">
        <f t="shared" si="263"/>
        <v>41911.203587962962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11">
        <f t="shared" si="262"/>
        <v>42213.255474537036</v>
      </c>
      <c r="T2807" s="11">
        <f t="shared" si="263"/>
        <v>42238.255474537036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11">
        <f t="shared" si="262"/>
        <v>42185.017245370371</v>
      </c>
      <c r="T2808" s="11">
        <f t="shared" si="263"/>
        <v>42221.208333333328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11">
        <f t="shared" si="262"/>
        <v>42154.623124999998</v>
      </c>
      <c r="T2809" s="11">
        <f t="shared" si="263"/>
        <v>42184.623124999998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65.376811594202906</v>
      </c>
      <c r="Q2810" t="str">
        <f t="shared" si="260"/>
        <v>theater</v>
      </c>
      <c r="R2810" t="str">
        <f t="shared" si="261"/>
        <v>plays</v>
      </c>
      <c r="S2810" s="11">
        <f t="shared" si="262"/>
        <v>42208.59646990741</v>
      </c>
      <c r="T2810" s="11">
        <f t="shared" si="263"/>
        <v>42238.59646990741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11">
        <f t="shared" si="262"/>
        <v>42451.246817129635</v>
      </c>
      <c r="T2811" s="11">
        <f t="shared" si="263"/>
        <v>42459.360416666663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47.456140350877192</v>
      </c>
      <c r="Q2812" t="str">
        <f t="shared" si="260"/>
        <v>theater</v>
      </c>
      <c r="R2812" t="str">
        <f t="shared" si="261"/>
        <v>plays</v>
      </c>
      <c r="S2812" s="11">
        <f t="shared" si="262"/>
        <v>41758.88962962963</v>
      </c>
      <c r="T2812" s="11">
        <f t="shared" si="263"/>
        <v>41790.915972222225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92.842592592592595</v>
      </c>
      <c r="Q2813" t="str">
        <f t="shared" si="260"/>
        <v>theater</v>
      </c>
      <c r="R2813" t="str">
        <f t="shared" si="261"/>
        <v>plays</v>
      </c>
      <c r="S2813" s="11">
        <f t="shared" si="262"/>
        <v>42028.246562500004</v>
      </c>
      <c r="T2813" s="11">
        <f t="shared" si="263"/>
        <v>42058.246562500004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11">
        <f t="shared" si="262"/>
        <v>42054.49418981481</v>
      </c>
      <c r="T2814" s="11">
        <f t="shared" si="263"/>
        <v>42099.916666666672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11">
        <f t="shared" si="262"/>
        <v>42693.492604166662</v>
      </c>
      <c r="T2815" s="11">
        <f t="shared" si="263"/>
        <v>42718.492604166662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11">
        <f t="shared" si="262"/>
        <v>42103.149479166663</v>
      </c>
      <c r="T2816" s="11">
        <f t="shared" si="263"/>
        <v>42133.149479166663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11">
        <f t="shared" si="262"/>
        <v>42559.526724537034</v>
      </c>
      <c r="T2817" s="11">
        <f t="shared" si="263"/>
        <v>42589.526724537034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11">
        <f t="shared" si="262"/>
        <v>42188.217499999999</v>
      </c>
      <c r="T2818" s="11">
        <f t="shared" si="263"/>
        <v>42218.416666666672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f t="shared" ref="P2819:P2882" si="265">E2819/L2819</f>
        <v>23.636363636363637</v>
      </c>
      <c r="Q2819" t="str">
        <f t="shared" ref="Q2819:Q2882" si="266">LEFT(N2819, SEARCH("/",N2819)-1)</f>
        <v>theater</v>
      </c>
      <c r="R2819" t="str">
        <f t="shared" ref="R2819:R2882" si="267">RIGHT(N2819,LEN(N2819)-SEARCH("/", N2819))</f>
        <v>plays</v>
      </c>
      <c r="S2819" s="11">
        <f t="shared" ref="S2819:S2882" si="268">(J2819/86400)+25569+(-6/24)</f>
        <v>42023.384976851856</v>
      </c>
      <c r="T2819" s="11">
        <f t="shared" ref="T2819:T2882" si="269">(I2819/86400)+25569+(-6/24)</f>
        <v>42063.384976851856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11">
        <f t="shared" si="268"/>
        <v>42250.348217592589</v>
      </c>
      <c r="T2820" s="11">
        <f t="shared" si="269"/>
        <v>42270.348217592589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50.384615384615387</v>
      </c>
      <c r="Q2821" t="str">
        <f t="shared" si="266"/>
        <v>theater</v>
      </c>
      <c r="R2821" t="str">
        <f t="shared" si="267"/>
        <v>plays</v>
      </c>
      <c r="S2821" s="11">
        <f t="shared" si="268"/>
        <v>42139.275567129633</v>
      </c>
      <c r="T2821" s="11">
        <f t="shared" si="269"/>
        <v>42169.275567129633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11">
        <f t="shared" si="268"/>
        <v>42401.360983796301</v>
      </c>
      <c r="T2822" s="11">
        <f t="shared" si="269"/>
        <v>42425.75</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28.571428571428573</v>
      </c>
      <c r="Q2823" t="str">
        <f t="shared" si="266"/>
        <v>theater</v>
      </c>
      <c r="R2823" t="str">
        <f t="shared" si="267"/>
        <v>plays</v>
      </c>
      <c r="S2823" s="11">
        <f t="shared" si="268"/>
        <v>41875.672858796301</v>
      </c>
      <c r="T2823" s="11">
        <f t="shared" si="269"/>
        <v>41905.672858796301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63.829787234042556</v>
      </c>
      <c r="Q2824" t="str">
        <f t="shared" si="266"/>
        <v>theater</v>
      </c>
      <c r="R2824" t="str">
        <f t="shared" si="267"/>
        <v>plays</v>
      </c>
      <c r="S2824" s="11">
        <f t="shared" si="268"/>
        <v>42060.433935185181</v>
      </c>
      <c r="T2824" s="11">
        <f t="shared" si="269"/>
        <v>42090.392268518517</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11">
        <f t="shared" si="268"/>
        <v>42066.761643518519</v>
      </c>
      <c r="T2825" s="11">
        <f t="shared" si="269"/>
        <v>42094.707638888889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11">
        <f t="shared" si="268"/>
        <v>42136.020787037036</v>
      </c>
      <c r="T2826" s="11">
        <f t="shared" si="269"/>
        <v>42167.821527777778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11">
        <f t="shared" si="268"/>
        <v>42312.542662037042</v>
      </c>
      <c r="T2827" s="11">
        <f t="shared" si="269"/>
        <v>42342.542662037042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11">
        <f t="shared" si="268"/>
        <v>42170.784861111111</v>
      </c>
      <c r="T2828" s="11">
        <f t="shared" si="269"/>
        <v>42195.041666666672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11">
        <f t="shared" si="268"/>
        <v>42494.433634259258</v>
      </c>
      <c r="T2829" s="11">
        <f t="shared" si="269"/>
        <v>42524.4375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98.30927835051547</v>
      </c>
      <c r="Q2830" t="str">
        <f t="shared" si="266"/>
        <v>theater</v>
      </c>
      <c r="R2830" t="str">
        <f t="shared" si="267"/>
        <v>plays</v>
      </c>
      <c r="S2830" s="11">
        <f t="shared" si="268"/>
        <v>42254.014687499999</v>
      </c>
      <c r="T2830" s="11">
        <f t="shared" si="269"/>
        <v>42279.708333333328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35.039473684210527</v>
      </c>
      <c r="Q2831" t="str">
        <f t="shared" si="266"/>
        <v>theater</v>
      </c>
      <c r="R2831" t="str">
        <f t="shared" si="267"/>
        <v>plays</v>
      </c>
      <c r="S2831" s="11">
        <f t="shared" si="268"/>
        <v>42495.184236111112</v>
      </c>
      <c r="T2831" s="11">
        <f t="shared" si="269"/>
        <v>42523.184236111112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272.72727272727275</v>
      </c>
      <c r="Q2832" t="str">
        <f t="shared" si="266"/>
        <v>theater</v>
      </c>
      <c r="R2832" t="str">
        <f t="shared" si="267"/>
        <v>plays</v>
      </c>
      <c r="S2832" s="11">
        <f t="shared" si="268"/>
        <v>41758.589675925927</v>
      </c>
      <c r="T2832" s="11">
        <f t="shared" si="269"/>
        <v>41770.915972222225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11">
        <f t="shared" si="268"/>
        <v>42171.574884259258</v>
      </c>
      <c r="T2833" s="11">
        <f t="shared" si="269"/>
        <v>42201.574884259258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11">
        <f t="shared" si="268"/>
        <v>41938.459421296298</v>
      </c>
      <c r="T2834" s="11">
        <f t="shared" si="269"/>
        <v>41966.666666666672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83.51428571428572</v>
      </c>
      <c r="Q2835" t="str">
        <f t="shared" si="266"/>
        <v>theater</v>
      </c>
      <c r="R2835" t="str">
        <f t="shared" si="267"/>
        <v>plays</v>
      </c>
      <c r="S2835" s="11">
        <f t="shared" si="268"/>
        <v>42267.877696759257</v>
      </c>
      <c r="T2835" s="11">
        <f t="shared" si="269"/>
        <v>42287.833333333328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64.761904761904759</v>
      </c>
      <c r="Q2836" t="str">
        <f t="shared" si="266"/>
        <v>theater</v>
      </c>
      <c r="R2836" t="str">
        <f t="shared" si="267"/>
        <v>plays</v>
      </c>
      <c r="S2836" s="11">
        <f t="shared" si="268"/>
        <v>42019.709837962961</v>
      </c>
      <c r="T2836" s="11">
        <f t="shared" si="269"/>
        <v>42034.709837962961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11">
        <f t="shared" si="268"/>
        <v>42313.453900462962</v>
      </c>
      <c r="T2837" s="11">
        <f t="shared" si="269"/>
        <v>42342.75</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11">
        <f t="shared" si="268"/>
        <v>42746.011782407411</v>
      </c>
      <c r="T2838" s="11">
        <f t="shared" si="269"/>
        <v>42783.957638888889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40.476190476190474</v>
      </c>
      <c r="Q2839" t="str">
        <f t="shared" si="266"/>
        <v>theater</v>
      </c>
      <c r="R2839" t="str">
        <f t="shared" si="267"/>
        <v>plays</v>
      </c>
      <c r="S2839" s="11">
        <f t="shared" si="268"/>
        <v>42307.658379629633</v>
      </c>
      <c r="T2839" s="11">
        <f t="shared" si="269"/>
        <v>42347.700046296297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11">
        <f t="shared" si="268"/>
        <v>41842.357592592591</v>
      </c>
      <c r="T2840" s="11">
        <f t="shared" si="269"/>
        <v>41864.666666666664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11">
        <f t="shared" si="268"/>
        <v>41852.990208333329</v>
      </c>
      <c r="T2841" s="11">
        <f t="shared" si="269"/>
        <v>41875.957638888889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11">
        <f t="shared" si="268"/>
        <v>42059.785636574074</v>
      </c>
      <c r="T2842" s="11">
        <f t="shared" si="269"/>
        <v>42081.458333333328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11">
        <f t="shared" si="268"/>
        <v>42291.489548611113</v>
      </c>
      <c r="T2843" s="11">
        <f t="shared" si="269"/>
        <v>42351.531215277777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11">
        <f t="shared" si="268"/>
        <v>41784.70248842593</v>
      </c>
      <c r="T2844" s="11">
        <f t="shared" si="269"/>
        <v>41811.208333333336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11">
        <f t="shared" si="268"/>
        <v>42492.487847222219</v>
      </c>
      <c r="T2845" s="11">
        <f t="shared" si="269"/>
        <v>42533.916666666672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11">
        <f t="shared" si="268"/>
        <v>42709.296064814815</v>
      </c>
      <c r="T2846" s="11">
        <f t="shared" si="269"/>
        <v>42739.296064814815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60.666666666666664</v>
      </c>
      <c r="Q2847" t="str">
        <f t="shared" si="266"/>
        <v>theater</v>
      </c>
      <c r="R2847" t="str">
        <f t="shared" si="267"/>
        <v>plays</v>
      </c>
      <c r="S2847" s="11">
        <f t="shared" si="268"/>
        <v>42102.766585648147</v>
      </c>
      <c r="T2847" s="11">
        <f t="shared" si="269"/>
        <v>42162.766585648147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11">
        <f t="shared" si="268"/>
        <v>42108.442060185189</v>
      </c>
      <c r="T2848" s="11">
        <f t="shared" si="269"/>
        <v>42153.442060185189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11">
        <f t="shared" si="268"/>
        <v>42453.556307870371</v>
      </c>
      <c r="T2849" s="11">
        <f t="shared" si="269"/>
        <v>42513.556307870371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23.333333333333332</v>
      </c>
      <c r="Q2850" t="str">
        <f t="shared" si="266"/>
        <v>theater</v>
      </c>
      <c r="R2850" t="str">
        <f t="shared" si="267"/>
        <v>plays</v>
      </c>
      <c r="S2850" s="11">
        <f t="shared" si="268"/>
        <v>42123.398831018523</v>
      </c>
      <c r="T2850" s="11">
        <f t="shared" si="269"/>
        <v>42153.398831018523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11">
        <f t="shared" si="268"/>
        <v>42453.178240740745</v>
      </c>
      <c r="T2851" s="11">
        <f t="shared" si="269"/>
        <v>42483.178240740745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23.923076923076923</v>
      </c>
      <c r="Q2852" t="str">
        <f t="shared" si="266"/>
        <v>theater</v>
      </c>
      <c r="R2852" t="str">
        <f t="shared" si="267"/>
        <v>plays</v>
      </c>
      <c r="S2852" s="11">
        <f t="shared" si="268"/>
        <v>41857.757071759261</v>
      </c>
      <c r="T2852" s="11">
        <f t="shared" si="269"/>
        <v>41887.757071759261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11">
        <f t="shared" si="268"/>
        <v>42389.752650462964</v>
      </c>
      <c r="T2853" s="11">
        <f t="shared" si="269"/>
        <v>42398.720138888893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15.833333333333334</v>
      </c>
      <c r="Q2854" t="str">
        <f t="shared" si="266"/>
        <v>theater</v>
      </c>
      <c r="R2854" t="str">
        <f t="shared" si="267"/>
        <v>plays</v>
      </c>
      <c r="S2854" s="11">
        <f t="shared" si="268"/>
        <v>41780.795173611114</v>
      </c>
      <c r="T2854" s="11">
        <f t="shared" si="269"/>
        <v>41810.795173611114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11">
        <f t="shared" si="268"/>
        <v>41835.940937499996</v>
      </c>
      <c r="T2855" s="11">
        <f t="shared" si="269"/>
        <v>41895.940937499996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29.785714285714285</v>
      </c>
      <c r="Q2856" t="str">
        <f t="shared" si="266"/>
        <v>theater</v>
      </c>
      <c r="R2856" t="str">
        <f t="shared" si="267"/>
        <v>plays</v>
      </c>
      <c r="S2856" s="11">
        <f t="shared" si="268"/>
        <v>42111.46665509259</v>
      </c>
      <c r="T2856" s="11">
        <f t="shared" si="269"/>
        <v>42131.46665509259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11">
        <f t="shared" si="268"/>
        <v>42369.757766203707</v>
      </c>
      <c r="T2857" s="11">
        <f t="shared" si="269"/>
        <v>42398.731944444444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24.333333333333332</v>
      </c>
      <c r="Q2858" t="str">
        <f t="shared" si="266"/>
        <v>theater</v>
      </c>
      <c r="R2858" t="str">
        <f t="shared" si="267"/>
        <v>plays</v>
      </c>
      <c r="S2858" s="11">
        <f t="shared" si="268"/>
        <v>42164.787581018521</v>
      </c>
      <c r="T2858" s="11">
        <f t="shared" si="269"/>
        <v>42224.648611111115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11">
        <f t="shared" si="268"/>
        <v>42726.670081018514</v>
      </c>
      <c r="T2859" s="11">
        <f t="shared" si="269"/>
        <v>42786.5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11">
        <f t="shared" si="268"/>
        <v>41954.295081018514</v>
      </c>
      <c r="T2860" s="11">
        <f t="shared" si="269"/>
        <v>41978.227777777778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11">
        <f t="shared" si="268"/>
        <v>42233.112314814818</v>
      </c>
      <c r="T2861" s="11">
        <f t="shared" si="269"/>
        <v>42293.112314814818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29.555555555555557</v>
      </c>
      <c r="Q2862" t="str">
        <f t="shared" si="266"/>
        <v>theater</v>
      </c>
      <c r="R2862" t="str">
        <f t="shared" si="267"/>
        <v>plays</v>
      </c>
      <c r="S2862" s="11">
        <f t="shared" si="268"/>
        <v>42480.55064814815</v>
      </c>
      <c r="T2862" s="11">
        <f t="shared" si="269"/>
        <v>42540.55064814815</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26.666666666666668</v>
      </c>
      <c r="Q2863" t="str">
        <f t="shared" si="266"/>
        <v>theater</v>
      </c>
      <c r="R2863" t="str">
        <f t="shared" si="267"/>
        <v>plays</v>
      </c>
      <c r="S2863" s="11">
        <f t="shared" si="268"/>
        <v>42257.340833333335</v>
      </c>
      <c r="T2863" s="11">
        <f t="shared" si="269"/>
        <v>42271.340833333335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18.333333333333332</v>
      </c>
      <c r="Q2864" t="str">
        <f t="shared" si="266"/>
        <v>theater</v>
      </c>
      <c r="R2864" t="str">
        <f t="shared" si="267"/>
        <v>plays</v>
      </c>
      <c r="S2864" s="11">
        <f t="shared" si="268"/>
        <v>41784.539687500001</v>
      </c>
      <c r="T2864" s="11">
        <f t="shared" si="269"/>
        <v>41814.539687500001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11">
        <f t="shared" si="268"/>
        <v>41831.425034722226</v>
      </c>
      <c r="T2865" s="11">
        <f t="shared" si="269"/>
        <v>41891.425034722226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13.333333333333334</v>
      </c>
      <c r="Q2866" t="str">
        <f t="shared" si="266"/>
        <v>theater</v>
      </c>
      <c r="R2866" t="str">
        <f t="shared" si="267"/>
        <v>plays</v>
      </c>
      <c r="S2866" s="11">
        <f t="shared" si="268"/>
        <v>42172.363506944443</v>
      </c>
      <c r="T2866" s="11">
        <f t="shared" si="269"/>
        <v>42202.304166666669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11">
        <f t="shared" si="268"/>
        <v>41949.864108796297</v>
      </c>
      <c r="T2867" s="11">
        <f t="shared" si="269"/>
        <v>42009.864108796297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11">
        <f t="shared" si="268"/>
        <v>42627.705104166671</v>
      </c>
      <c r="T2868" s="11">
        <f t="shared" si="269"/>
        <v>42657.666666666672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11">
        <f t="shared" si="268"/>
        <v>42530.945277777777</v>
      </c>
      <c r="T2869" s="11">
        <f t="shared" si="269"/>
        <v>42554.916666666672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105.02933333333334</v>
      </c>
      <c r="Q2870" t="str">
        <f t="shared" si="266"/>
        <v>theater</v>
      </c>
      <c r="R2870" t="str">
        <f t="shared" si="267"/>
        <v>plays</v>
      </c>
      <c r="S2870" s="11">
        <f t="shared" si="268"/>
        <v>42618.577013888891</v>
      </c>
      <c r="T2870" s="11">
        <f t="shared" si="269"/>
        <v>42648.577013888891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11">
        <f t="shared" si="268"/>
        <v>42540.343530092592</v>
      </c>
      <c r="T2871" s="11">
        <f t="shared" si="269"/>
        <v>42570.343530092592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83.333333333333329</v>
      </c>
      <c r="Q2872" t="str">
        <f t="shared" si="266"/>
        <v>theater</v>
      </c>
      <c r="R2872" t="str">
        <f t="shared" si="267"/>
        <v>plays</v>
      </c>
      <c r="S2872" s="11">
        <f t="shared" si="268"/>
        <v>41745.939409722225</v>
      </c>
      <c r="T2872" s="11">
        <f t="shared" si="269"/>
        <v>41775.939409722225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35.92307692307692</v>
      </c>
      <c r="Q2873" t="str">
        <f t="shared" si="266"/>
        <v>theater</v>
      </c>
      <c r="R2873" t="str">
        <f t="shared" si="267"/>
        <v>plays</v>
      </c>
      <c r="S2873" s="11">
        <f t="shared" si="268"/>
        <v>41974.488576388889</v>
      </c>
      <c r="T2873" s="11">
        <f t="shared" si="269"/>
        <v>41994.488576388889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11">
        <f t="shared" si="268"/>
        <v>42114.86618055556</v>
      </c>
      <c r="T2874" s="11">
        <f t="shared" si="269"/>
        <v>42174.86618055556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119.125</v>
      </c>
      <c r="Q2875" t="str">
        <f t="shared" si="266"/>
        <v>theater</v>
      </c>
      <c r="R2875" t="str">
        <f t="shared" si="267"/>
        <v>plays</v>
      </c>
      <c r="S2875" s="11">
        <f t="shared" si="268"/>
        <v>42002.567488425921</v>
      </c>
      <c r="T2875" s="11">
        <f t="shared" si="269"/>
        <v>42032.567488425921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90.333333333333329</v>
      </c>
      <c r="Q2876" t="str">
        <f t="shared" si="266"/>
        <v>theater</v>
      </c>
      <c r="R2876" t="str">
        <f t="shared" si="267"/>
        <v>plays</v>
      </c>
      <c r="S2876" s="11">
        <f t="shared" si="268"/>
        <v>42722.59474537037</v>
      </c>
      <c r="T2876" s="11">
        <f t="shared" si="269"/>
        <v>42752.59474537037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2.3333333333333335</v>
      </c>
      <c r="Q2877" t="str">
        <f t="shared" si="266"/>
        <v>theater</v>
      </c>
      <c r="R2877" t="str">
        <f t="shared" si="267"/>
        <v>plays</v>
      </c>
      <c r="S2877" s="11">
        <f t="shared" si="268"/>
        <v>42464.878391203703</v>
      </c>
      <c r="T2877" s="11">
        <f t="shared" si="269"/>
        <v>42494.878391203703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11">
        <f t="shared" si="268"/>
        <v>42171.493969907402</v>
      </c>
      <c r="T2878" s="11">
        <f t="shared" si="269"/>
        <v>42201.493969907402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108.33333333333333</v>
      </c>
      <c r="Q2879" t="str">
        <f t="shared" si="266"/>
        <v>theater</v>
      </c>
      <c r="R2879" t="str">
        <f t="shared" si="267"/>
        <v>plays</v>
      </c>
      <c r="S2879" s="11">
        <f t="shared" si="268"/>
        <v>42672.705138888894</v>
      </c>
      <c r="T2879" s="11">
        <f t="shared" si="269"/>
        <v>42704.458333333328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11">
        <f t="shared" si="268"/>
        <v>42128.365682870368</v>
      </c>
      <c r="T2880" s="11">
        <f t="shared" si="269"/>
        <v>42188.365682870368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11">
        <f t="shared" si="268"/>
        <v>42359.475243055553</v>
      </c>
      <c r="T2881" s="11">
        <f t="shared" si="269"/>
        <v>42389.475243055553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f t="shared" si="265"/>
        <v>96.551724137931032</v>
      </c>
      <c r="Q2882" t="str">
        <f t="shared" si="266"/>
        <v>theater</v>
      </c>
      <c r="R2882" t="str">
        <f t="shared" si="267"/>
        <v>plays</v>
      </c>
      <c r="S2882" s="11">
        <f t="shared" si="268"/>
        <v>42192.655694444446</v>
      </c>
      <c r="T2882" s="11">
        <f t="shared" si="269"/>
        <v>42236.461805555555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t="e">
        <f t="shared" ref="P2883:P2946" si="271">E2883/L2883</f>
        <v>#DIV/0!</v>
      </c>
      <c r="Q2883" t="str">
        <f t="shared" ref="Q2883:Q2946" si="272">LEFT(N2883, SEARCH("/",N2883)-1)</f>
        <v>theater</v>
      </c>
      <c r="R2883" t="str">
        <f t="shared" ref="R2883:R2946" si="273">RIGHT(N2883,LEN(N2883)-SEARCH("/", N2883))</f>
        <v>plays</v>
      </c>
      <c r="S2883" s="11">
        <f t="shared" ref="S2883:S2946" si="274">(J2883/86400)+25569+(-6/24)</f>
        <v>41916.347638888888</v>
      </c>
      <c r="T2883" s="11">
        <f t="shared" ref="T2883:T2946" si="275">(I2883/86400)+25569+(-6/24)</f>
        <v>41976.389305555553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11">
        <f t="shared" si="274"/>
        <v>42461.346273148149</v>
      </c>
      <c r="T2884" s="11">
        <f t="shared" si="275"/>
        <v>42491.346273148149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11">
        <f t="shared" si="274"/>
        <v>42370.65320601852</v>
      </c>
      <c r="T2885" s="11">
        <f t="shared" si="275"/>
        <v>42405.957638888889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11">
        <f t="shared" si="274"/>
        <v>41948.477256944447</v>
      </c>
      <c r="T2886" s="11">
        <f t="shared" si="275"/>
        <v>41978.477256944447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11">
        <f t="shared" si="274"/>
        <v>42046.82640046296</v>
      </c>
      <c r="T2887" s="11">
        <f t="shared" si="275"/>
        <v>42076.784733796296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11">
        <f t="shared" si="274"/>
        <v>42261.382916666669</v>
      </c>
      <c r="T2888" s="11">
        <f t="shared" si="275"/>
        <v>42265.915972222225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11">
        <f t="shared" si="274"/>
        <v>41985.177361111113</v>
      </c>
      <c r="T2889" s="11">
        <f t="shared" si="275"/>
        <v>42015.177361111113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11">
        <f t="shared" si="274"/>
        <v>41922.285185185188</v>
      </c>
      <c r="T2890" s="11">
        <f t="shared" si="275"/>
        <v>41929.957638888889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81.571428571428569</v>
      </c>
      <c r="Q2891" t="str">
        <f t="shared" si="272"/>
        <v>theater</v>
      </c>
      <c r="R2891" t="str">
        <f t="shared" si="273"/>
        <v>plays</v>
      </c>
      <c r="S2891" s="11">
        <f t="shared" si="274"/>
        <v>41850.613252314812</v>
      </c>
      <c r="T2891" s="11">
        <f t="shared" si="275"/>
        <v>41880.613252314812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11">
        <f t="shared" si="274"/>
        <v>41831.492962962962</v>
      </c>
      <c r="T2892" s="11">
        <f t="shared" si="275"/>
        <v>41859.875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11">
        <f t="shared" si="274"/>
        <v>42415.633425925931</v>
      </c>
      <c r="T2893" s="11">
        <f t="shared" si="275"/>
        <v>42475.59175925926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29.411764705882351</v>
      </c>
      <c r="Q2894" t="str">
        <f t="shared" si="272"/>
        <v>theater</v>
      </c>
      <c r="R2894" t="str">
        <f t="shared" si="273"/>
        <v>plays</v>
      </c>
      <c r="S2894" s="11">
        <f t="shared" si="274"/>
        <v>41869.464166666665</v>
      </c>
      <c r="T2894" s="11">
        <f t="shared" si="275"/>
        <v>41876.625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11">
        <f t="shared" si="274"/>
        <v>41953.523090277777</v>
      </c>
      <c r="T2895" s="11">
        <f t="shared" si="275"/>
        <v>42012.833333333328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11">
        <f t="shared" si="274"/>
        <v>42037.736284722225</v>
      </c>
      <c r="T2896" s="11">
        <f t="shared" si="275"/>
        <v>42097.694618055553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11">
        <f t="shared" si="274"/>
        <v>41811.305462962962</v>
      </c>
      <c r="T2897" s="11">
        <f t="shared" si="275"/>
        <v>41812.625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52.083333333333336</v>
      </c>
      <c r="Q2898" t="str">
        <f t="shared" si="272"/>
        <v>theater</v>
      </c>
      <c r="R2898" t="str">
        <f t="shared" si="273"/>
        <v>plays</v>
      </c>
      <c r="S2898" s="11">
        <f t="shared" si="274"/>
        <v>42701.658807870372</v>
      </c>
      <c r="T2898" s="11">
        <f t="shared" si="275"/>
        <v>42716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183.33333333333334</v>
      </c>
      <c r="Q2899" t="str">
        <f t="shared" si="272"/>
        <v>theater</v>
      </c>
      <c r="R2899" t="str">
        <f t="shared" si="273"/>
        <v>plays</v>
      </c>
      <c r="S2899" s="11">
        <f t="shared" si="274"/>
        <v>42258.396504629629</v>
      </c>
      <c r="T2899" s="11">
        <f t="shared" si="275"/>
        <v>42288.395196759258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26.333333333333332</v>
      </c>
      <c r="Q2900" t="str">
        <f t="shared" si="272"/>
        <v>theater</v>
      </c>
      <c r="R2900" t="str">
        <f t="shared" si="273"/>
        <v>plays</v>
      </c>
      <c r="S2900" s="11">
        <f t="shared" si="274"/>
        <v>42278.414965277778</v>
      </c>
      <c r="T2900" s="11">
        <f t="shared" si="275"/>
        <v>42308.414965277778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11">
        <f t="shared" si="274"/>
        <v>42514.828217592592</v>
      </c>
      <c r="T2901" s="11">
        <f t="shared" si="275"/>
        <v>42574.828217592592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486.42857142857144</v>
      </c>
      <c r="Q2902" t="str">
        <f t="shared" si="272"/>
        <v>theater</v>
      </c>
      <c r="R2902" t="str">
        <f t="shared" si="273"/>
        <v>plays</v>
      </c>
      <c r="S2902" s="11">
        <f t="shared" si="274"/>
        <v>41829.984166666669</v>
      </c>
      <c r="T2902" s="11">
        <f t="shared" si="275"/>
        <v>41859.984166666669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11">
        <f t="shared" si="274"/>
        <v>41982.654386574075</v>
      </c>
      <c r="T2903" s="11">
        <f t="shared" si="275"/>
        <v>42042.654386574075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11">
        <f t="shared" si="274"/>
        <v>42210.189768518518</v>
      </c>
      <c r="T2904" s="11">
        <f t="shared" si="275"/>
        <v>42240.189768518518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11">
        <f t="shared" si="274"/>
        <v>42195.916874999995</v>
      </c>
      <c r="T2905" s="11">
        <f t="shared" si="275"/>
        <v>42255.916874999995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11">
        <f t="shared" si="274"/>
        <v>41940.717951388891</v>
      </c>
      <c r="T2906" s="11">
        <f t="shared" si="275"/>
        <v>41952.25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36.588235294117645</v>
      </c>
      <c r="Q2907" t="str">
        <f t="shared" si="272"/>
        <v>theater</v>
      </c>
      <c r="R2907" t="str">
        <f t="shared" si="273"/>
        <v>plays</v>
      </c>
      <c r="S2907" s="11">
        <f t="shared" si="274"/>
        <v>42605.806863425925</v>
      </c>
      <c r="T2907" s="11">
        <f t="shared" si="275"/>
        <v>42619.806863425925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80.714285714285708</v>
      </c>
      <c r="Q2908" t="str">
        <f t="shared" si="272"/>
        <v>theater</v>
      </c>
      <c r="R2908" t="str">
        <f t="shared" si="273"/>
        <v>plays</v>
      </c>
      <c r="S2908" s="11">
        <f t="shared" si="274"/>
        <v>42199.398912037039</v>
      </c>
      <c r="T2908" s="11">
        <f t="shared" si="275"/>
        <v>42216.791666666672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11">
        <f t="shared" si="274"/>
        <v>42444.627743055556</v>
      </c>
      <c r="T2909" s="11">
        <f t="shared" si="275"/>
        <v>42504.627743055556</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11">
        <f t="shared" si="274"/>
        <v>42499.48170138889</v>
      </c>
      <c r="T2910" s="11">
        <f t="shared" si="275"/>
        <v>42529.48170138889</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11">
        <f t="shared" si="274"/>
        <v>41929.016215277778</v>
      </c>
      <c r="T2911" s="11">
        <f t="shared" si="275"/>
        <v>41968.573611111111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11">
        <f t="shared" si="274"/>
        <v>42107.591284722221</v>
      </c>
      <c r="T2912" s="11">
        <f t="shared" si="275"/>
        <v>42167.591284722221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46.928571428571431</v>
      </c>
      <c r="Q2913" t="str">
        <f t="shared" si="272"/>
        <v>theater</v>
      </c>
      <c r="R2913" t="str">
        <f t="shared" si="273"/>
        <v>plays</v>
      </c>
      <c r="S2913" s="11">
        <f t="shared" si="274"/>
        <v>42142.518819444449</v>
      </c>
      <c r="T2913" s="11">
        <f t="shared" si="275"/>
        <v>42182.518819444449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78.07692307692308</v>
      </c>
      <c r="Q2914" t="str">
        <f t="shared" si="272"/>
        <v>theater</v>
      </c>
      <c r="R2914" t="str">
        <f t="shared" si="273"/>
        <v>plays</v>
      </c>
      <c r="S2914" s="11">
        <f t="shared" si="274"/>
        <v>42353.881643518514</v>
      </c>
      <c r="T2914" s="11">
        <f t="shared" si="275"/>
        <v>42383.881643518514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11">
        <f t="shared" si="274"/>
        <v>41828.672905092593</v>
      </c>
      <c r="T2915" s="11">
        <f t="shared" si="275"/>
        <v>41888.672905092593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11">
        <f t="shared" si="274"/>
        <v>42017.657337962963</v>
      </c>
      <c r="T2916" s="11">
        <f t="shared" si="275"/>
        <v>42077.615671296298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203.66666666666666</v>
      </c>
      <c r="Q2917" t="str">
        <f t="shared" si="272"/>
        <v>theater</v>
      </c>
      <c r="R2917" t="str">
        <f t="shared" si="273"/>
        <v>plays</v>
      </c>
      <c r="S2917" s="11">
        <f t="shared" si="274"/>
        <v>42415.148032407407</v>
      </c>
      <c r="T2917" s="11">
        <f t="shared" si="275"/>
        <v>42445.106365740736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20.714285714285715</v>
      </c>
      <c r="Q2918" t="str">
        <f t="shared" si="272"/>
        <v>theater</v>
      </c>
      <c r="R2918" t="str">
        <f t="shared" si="273"/>
        <v>plays</v>
      </c>
      <c r="S2918" s="11">
        <f t="shared" si="274"/>
        <v>41755.226724537039</v>
      </c>
      <c r="T2918" s="11">
        <f t="shared" si="275"/>
        <v>41778.226724537039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48.555555555555557</v>
      </c>
      <c r="Q2919" t="str">
        <f t="shared" si="272"/>
        <v>theater</v>
      </c>
      <c r="R2919" t="str">
        <f t="shared" si="273"/>
        <v>plays</v>
      </c>
      <c r="S2919" s="11">
        <f t="shared" si="274"/>
        <v>42244.984340277777</v>
      </c>
      <c r="T2919" s="11">
        <f t="shared" si="275"/>
        <v>42262.984340277777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11">
        <f t="shared" si="274"/>
        <v>42278.379710648151</v>
      </c>
      <c r="T2920" s="11">
        <f t="shared" si="275"/>
        <v>42306.379710648151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11">
        <f t="shared" si="274"/>
        <v>41826.36954861111</v>
      </c>
      <c r="T2921" s="11">
        <f t="shared" si="275"/>
        <v>41856.36954861111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51.615384615384613</v>
      </c>
      <c r="Q2922" t="str">
        <f t="shared" si="272"/>
        <v>theater</v>
      </c>
      <c r="R2922" t="str">
        <f t="shared" si="273"/>
        <v>plays</v>
      </c>
      <c r="S2922" s="11">
        <f t="shared" si="274"/>
        <v>42058.542476851857</v>
      </c>
      <c r="T2922" s="11">
        <f t="shared" si="275"/>
        <v>42088.500810185185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11">
        <f t="shared" si="274"/>
        <v>41877.636620370373</v>
      </c>
      <c r="T2923" s="11">
        <f t="shared" si="275"/>
        <v>41907.636620370373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83.333333333333329</v>
      </c>
      <c r="Q2924" t="str">
        <f t="shared" si="272"/>
        <v>theater</v>
      </c>
      <c r="R2924" t="str">
        <f t="shared" si="273"/>
        <v>musical</v>
      </c>
      <c r="S2924" s="11">
        <f t="shared" si="274"/>
        <v>42097.624155092592</v>
      </c>
      <c r="T2924" s="11">
        <f t="shared" si="275"/>
        <v>42142.624155092592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11">
        <f t="shared" si="274"/>
        <v>42012.90253472222</v>
      </c>
      <c r="T2925" s="11">
        <f t="shared" si="275"/>
        <v>42027.875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11">
        <f t="shared" si="274"/>
        <v>42103.306828703702</v>
      </c>
      <c r="T2926" s="11">
        <f t="shared" si="275"/>
        <v>42132.915972222225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11">
        <f t="shared" si="274"/>
        <v>41863.334120370375</v>
      </c>
      <c r="T2927" s="11">
        <f t="shared" si="275"/>
        <v>41893.334120370375</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11">
        <f t="shared" si="274"/>
        <v>42044.515960648147</v>
      </c>
      <c r="T2928" s="11">
        <f t="shared" si="275"/>
        <v>42058.515960648147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112.14285714285714</v>
      </c>
      <c r="Q2929" t="str">
        <f t="shared" si="272"/>
        <v>theater</v>
      </c>
      <c r="R2929" t="str">
        <f t="shared" si="273"/>
        <v>musical</v>
      </c>
      <c r="S2929" s="11">
        <f t="shared" si="274"/>
        <v>41806.419317129628</v>
      </c>
      <c r="T2929" s="11">
        <f t="shared" si="275"/>
        <v>41834.958333333336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41.666666666666664</v>
      </c>
      <c r="Q2930" t="str">
        <f t="shared" si="272"/>
        <v>theater</v>
      </c>
      <c r="R2930" t="str">
        <f t="shared" si="273"/>
        <v>musical</v>
      </c>
      <c r="S2930" s="11">
        <f t="shared" si="274"/>
        <v>42403.748217592598</v>
      </c>
      <c r="T2930" s="11">
        <f t="shared" si="275"/>
        <v>42433.748217592598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255.17343750000001</v>
      </c>
      <c r="Q2931" t="str">
        <f t="shared" si="272"/>
        <v>theater</v>
      </c>
      <c r="R2931" t="str">
        <f t="shared" si="273"/>
        <v>musical</v>
      </c>
      <c r="S2931" s="11">
        <f t="shared" si="274"/>
        <v>41754.314328703702</v>
      </c>
      <c r="T2931" s="11">
        <f t="shared" si="275"/>
        <v>41784.314328703702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162.7741935483871</v>
      </c>
      <c r="Q2932" t="str">
        <f t="shared" si="272"/>
        <v>theater</v>
      </c>
      <c r="R2932" t="str">
        <f t="shared" si="273"/>
        <v>musical</v>
      </c>
      <c r="S2932" s="11">
        <f t="shared" si="274"/>
        <v>42101.334074074075</v>
      </c>
      <c r="T2932" s="11">
        <f t="shared" si="275"/>
        <v>42131.334074074075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11">
        <f t="shared" si="274"/>
        <v>41872.041238425925</v>
      </c>
      <c r="T2933" s="11">
        <f t="shared" si="275"/>
        <v>41897.005555555559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85.736842105263165</v>
      </c>
      <c r="Q2934" t="str">
        <f t="shared" si="272"/>
        <v>theater</v>
      </c>
      <c r="R2934" t="str">
        <f t="shared" si="273"/>
        <v>musical</v>
      </c>
      <c r="S2934" s="11">
        <f t="shared" si="274"/>
        <v>42024.914780092593</v>
      </c>
      <c r="T2934" s="11">
        <f t="shared" si="275"/>
        <v>42056.208333333328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47.574074074074076</v>
      </c>
      <c r="Q2935" t="str">
        <f t="shared" si="272"/>
        <v>theater</v>
      </c>
      <c r="R2935" t="str">
        <f t="shared" si="273"/>
        <v>musical</v>
      </c>
      <c r="S2935" s="11">
        <f t="shared" si="274"/>
        <v>42495.706631944442</v>
      </c>
      <c r="T2935" s="11">
        <f t="shared" si="275"/>
        <v>42525.706631944442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11">
        <f t="shared" si="274"/>
        <v>41775.386157407411</v>
      </c>
      <c r="T2936" s="11">
        <f t="shared" si="275"/>
        <v>41805.386157407411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11">
        <f t="shared" si="274"/>
        <v>42553.333425925928</v>
      </c>
      <c r="T2937" s="11">
        <f t="shared" si="275"/>
        <v>42611.458333333328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11">
        <f t="shared" si="274"/>
        <v>41912.400729166664</v>
      </c>
      <c r="T2938" s="11">
        <f t="shared" si="275"/>
        <v>41924.957638888889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36.363636363636367</v>
      </c>
      <c r="Q2939" t="str">
        <f t="shared" si="272"/>
        <v>theater</v>
      </c>
      <c r="R2939" t="str">
        <f t="shared" si="273"/>
        <v>musical</v>
      </c>
      <c r="S2939" s="11">
        <f t="shared" si="274"/>
        <v>41803.207326388889</v>
      </c>
      <c r="T2939" s="11">
        <f t="shared" si="275"/>
        <v>41833.207326388889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126.71875</v>
      </c>
      <c r="Q2940" t="str">
        <f t="shared" si="272"/>
        <v>theater</v>
      </c>
      <c r="R2940" t="str">
        <f t="shared" si="273"/>
        <v>musical</v>
      </c>
      <c r="S2940" s="11">
        <f t="shared" si="274"/>
        <v>42004.453865740739</v>
      </c>
      <c r="T2940" s="11">
        <f t="shared" si="275"/>
        <v>42034.453865740739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11">
        <f t="shared" si="274"/>
        <v>41845.559166666666</v>
      </c>
      <c r="T2941" s="11">
        <f t="shared" si="275"/>
        <v>41878.791666666664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81.242424242424249</v>
      </c>
      <c r="Q2942" t="str">
        <f t="shared" si="272"/>
        <v>theater</v>
      </c>
      <c r="R2942" t="str">
        <f t="shared" si="273"/>
        <v>musical</v>
      </c>
      <c r="S2942" s="11">
        <f t="shared" si="274"/>
        <v>41982.523356481484</v>
      </c>
      <c r="T2942" s="11">
        <f t="shared" si="275"/>
        <v>42022.523356481484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11">
        <f t="shared" si="274"/>
        <v>42034.710127314815</v>
      </c>
      <c r="T2943" s="11">
        <f t="shared" si="275"/>
        <v>42064.710127314815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202.22772277227722</v>
      </c>
      <c r="Q2944" t="str">
        <f t="shared" si="272"/>
        <v>theater</v>
      </c>
      <c r="R2944" t="str">
        <f t="shared" si="273"/>
        <v>spaces</v>
      </c>
      <c r="S2944" s="11">
        <f t="shared" si="274"/>
        <v>42334.553923611107</v>
      </c>
      <c r="T2944" s="11">
        <f t="shared" si="275"/>
        <v>42354.595833333333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11">
        <f t="shared" si="274"/>
        <v>42076.879398148143</v>
      </c>
      <c r="T2945" s="11">
        <f t="shared" si="275"/>
        <v>42106.879398148143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f t="shared" si="271"/>
        <v>100</v>
      </c>
      <c r="Q2946" t="str">
        <f t="shared" si="272"/>
        <v>theater</v>
      </c>
      <c r="R2946" t="str">
        <f t="shared" si="273"/>
        <v>spaces</v>
      </c>
      <c r="S2946" s="11">
        <f t="shared" si="274"/>
        <v>42132.6643287037</v>
      </c>
      <c r="T2946" s="11">
        <f t="shared" si="275"/>
        <v>42162.6643287037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t="e">
        <f t="shared" ref="P2947:P3010" si="277">E2947/L2947</f>
        <v>#DIV/0!</v>
      </c>
      <c r="Q2947" t="str">
        <f t="shared" ref="Q2947:Q3010" si="278">LEFT(N2947, SEARCH("/",N2947)-1)</f>
        <v>theater</v>
      </c>
      <c r="R2947" t="str">
        <f t="shared" ref="R2947:R3010" si="279">RIGHT(N2947,LEN(N2947)-SEARCH("/", N2947))</f>
        <v>spaces</v>
      </c>
      <c r="S2947" s="11">
        <f t="shared" ref="S2947:S3010" si="280">(J2947/86400)+25569+(-6/24)</f>
        <v>42117.889583333337</v>
      </c>
      <c r="T2947" s="11">
        <f t="shared" ref="T2947:T3010" si="281">(I2947/86400)+25569+(-6/24)</f>
        <v>42147.889583333337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11">
        <f t="shared" si="280"/>
        <v>42567.281157407408</v>
      </c>
      <c r="T2948" s="11">
        <f t="shared" si="281"/>
        <v>42597.281157407408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82.461538461538467</v>
      </c>
      <c r="Q2949" t="str">
        <f t="shared" si="278"/>
        <v>theater</v>
      </c>
      <c r="R2949" t="str">
        <f t="shared" si="279"/>
        <v>spaces</v>
      </c>
      <c r="S2949" s="11">
        <f t="shared" si="280"/>
        <v>42649.312118055561</v>
      </c>
      <c r="T2949" s="11">
        <f t="shared" si="281"/>
        <v>42698.46597222222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2.6666666666666665</v>
      </c>
      <c r="Q2950" t="str">
        <f t="shared" si="278"/>
        <v>theater</v>
      </c>
      <c r="R2950" t="str">
        <f t="shared" si="279"/>
        <v>spaces</v>
      </c>
      <c r="S2950" s="11">
        <f t="shared" si="280"/>
        <v>42097.399224537032</v>
      </c>
      <c r="T2950" s="11">
        <f t="shared" si="281"/>
        <v>42157.399224537032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11">
        <f t="shared" si="280"/>
        <v>42297.573113425926</v>
      </c>
      <c r="T2951" s="11">
        <f t="shared" si="281"/>
        <v>42327.614780092597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11">
        <f t="shared" si="280"/>
        <v>42362.11518518519</v>
      </c>
      <c r="T2952" s="11">
        <f t="shared" si="281"/>
        <v>42392.11518518519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18.896551724137932</v>
      </c>
      <c r="Q2953" t="str">
        <f t="shared" si="278"/>
        <v>theater</v>
      </c>
      <c r="R2953" t="str">
        <f t="shared" si="279"/>
        <v>spaces</v>
      </c>
      <c r="S2953" s="11">
        <f t="shared" si="280"/>
        <v>41872.552928240737</v>
      </c>
      <c r="T2953" s="11">
        <f t="shared" si="281"/>
        <v>41917.552928240737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200.625</v>
      </c>
      <c r="Q2954" t="str">
        <f t="shared" si="278"/>
        <v>theater</v>
      </c>
      <c r="R2954" t="str">
        <f t="shared" si="279"/>
        <v>spaces</v>
      </c>
      <c r="S2954" s="11">
        <f t="shared" si="280"/>
        <v>42628.440266203703</v>
      </c>
      <c r="T2954" s="11">
        <f t="shared" si="281"/>
        <v>42659.916666666672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201.66666666666666</v>
      </c>
      <c r="Q2955" t="str">
        <f t="shared" si="278"/>
        <v>theater</v>
      </c>
      <c r="R2955" t="str">
        <f t="shared" si="279"/>
        <v>spaces</v>
      </c>
      <c r="S2955" s="11">
        <f t="shared" si="280"/>
        <v>42255.541909722218</v>
      </c>
      <c r="T2955" s="11">
        <f t="shared" si="281"/>
        <v>42285.541909722218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11">
        <f t="shared" si="280"/>
        <v>42790.333368055552</v>
      </c>
      <c r="T2956" s="11">
        <f t="shared" si="281"/>
        <v>42810.291701388887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11">
        <f t="shared" si="280"/>
        <v>42141.491307870368</v>
      </c>
      <c r="T2957" s="11">
        <f t="shared" si="281"/>
        <v>42171.491307870368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11">
        <f t="shared" si="280"/>
        <v>42464.708912037036</v>
      </c>
      <c r="T2958" s="11">
        <f t="shared" si="281"/>
        <v>42494.708912037036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93.333333333333329</v>
      </c>
      <c r="Q2959" t="str">
        <f t="shared" si="278"/>
        <v>theater</v>
      </c>
      <c r="R2959" t="str">
        <f t="shared" si="279"/>
        <v>spaces</v>
      </c>
      <c r="S2959" s="11">
        <f t="shared" si="280"/>
        <v>42030.761249999996</v>
      </c>
      <c r="T2959" s="11">
        <f t="shared" si="281"/>
        <v>42090.719583333332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11">
        <f t="shared" si="280"/>
        <v>42438.529131944444</v>
      </c>
      <c r="T2960" s="11">
        <f t="shared" si="281"/>
        <v>42498.48746527778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11">
        <f t="shared" si="280"/>
        <v>42497.758391203708</v>
      </c>
      <c r="T2961" s="11">
        <f t="shared" si="281"/>
        <v>42527.758391203708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11">
        <f t="shared" si="280"/>
        <v>41863.507210648146</v>
      </c>
      <c r="T2962" s="11">
        <f t="shared" si="281"/>
        <v>41893.507210648146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11">
        <f t="shared" si="280"/>
        <v>42060.962488425925</v>
      </c>
      <c r="T2963" s="11">
        <f t="shared" si="281"/>
        <v>42088.916666666672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11">
        <f t="shared" si="280"/>
        <v>42035.99428240741</v>
      </c>
      <c r="T2964" s="11">
        <f t="shared" si="281"/>
        <v>42064.040972222225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11">
        <f t="shared" si="280"/>
        <v>42157.220185185186</v>
      </c>
      <c r="T2965" s="11">
        <f t="shared" si="281"/>
        <v>42187.220185185186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11">
        <f t="shared" si="280"/>
        <v>41827.659942129627</v>
      </c>
      <c r="T2966" s="11">
        <f t="shared" si="281"/>
        <v>41857.647222222222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11">
        <f t="shared" si="280"/>
        <v>42162.479548611111</v>
      </c>
      <c r="T2967" s="11">
        <f t="shared" si="281"/>
        <v>42192.479548611111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11">
        <f t="shared" si="280"/>
        <v>42233.488564814819</v>
      </c>
      <c r="T2968" s="11">
        <f t="shared" si="281"/>
        <v>42263.488564814819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11">
        <f t="shared" si="280"/>
        <v>42041.947824074072</v>
      </c>
      <c r="T2969" s="11">
        <f t="shared" si="281"/>
        <v>42071.906157407408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11">
        <f t="shared" si="280"/>
        <v>42585.273842592593</v>
      </c>
      <c r="T2970" s="11">
        <f t="shared" si="281"/>
        <v>42598.915972222225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11">
        <f t="shared" si="280"/>
        <v>42097.536493055552</v>
      </c>
      <c r="T2971" s="11">
        <f t="shared" si="281"/>
        <v>42127.702083333337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11">
        <f t="shared" si="280"/>
        <v>41808.419571759259</v>
      </c>
      <c r="T2972" s="11">
        <f t="shared" si="281"/>
        <v>41838.419571759259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11">
        <f t="shared" si="280"/>
        <v>41852.408310185187</v>
      </c>
      <c r="T2973" s="11">
        <f t="shared" si="281"/>
        <v>41882.408310185187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11">
        <f t="shared" si="280"/>
        <v>42693.860185185185</v>
      </c>
      <c r="T2974" s="11">
        <f t="shared" si="281"/>
        <v>42708.791666666672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11">
        <f t="shared" si="280"/>
        <v>42341.568379629629</v>
      </c>
      <c r="T2975" s="11">
        <f t="shared" si="281"/>
        <v>42369.916666666672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11">
        <f t="shared" si="280"/>
        <v>41879.811006944445</v>
      </c>
      <c r="T2976" s="11">
        <f t="shared" si="281"/>
        <v>41907.815972222219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11">
        <f t="shared" si="280"/>
        <v>41941.433865740742</v>
      </c>
      <c r="T2977" s="11">
        <f t="shared" si="281"/>
        <v>41969.875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11">
        <f t="shared" si="280"/>
        <v>42425.480671296296</v>
      </c>
      <c r="T2978" s="11">
        <f t="shared" si="281"/>
        <v>42442.25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11">
        <f t="shared" si="280"/>
        <v>42026.63118055556</v>
      </c>
      <c r="T2979" s="11">
        <f t="shared" si="281"/>
        <v>42085.843055555553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60.6875</v>
      </c>
      <c r="Q2980" t="str">
        <f t="shared" si="278"/>
        <v>theater</v>
      </c>
      <c r="R2980" t="str">
        <f t="shared" si="279"/>
        <v>plays</v>
      </c>
      <c r="S2980" s="11">
        <f t="shared" si="280"/>
        <v>41922.390590277777</v>
      </c>
      <c r="T2980" s="11">
        <f t="shared" si="281"/>
        <v>41931.999305555553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11">
        <f t="shared" si="280"/>
        <v>41993.574340277773</v>
      </c>
      <c r="T2981" s="11">
        <f t="shared" si="281"/>
        <v>42010</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11">
        <f t="shared" si="280"/>
        <v>42219.665856481486</v>
      </c>
      <c r="T2982" s="11">
        <f t="shared" si="281"/>
        <v>42239.833333333328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53.164948453608247</v>
      </c>
      <c r="Q2983" t="str">
        <f t="shared" si="278"/>
        <v>theater</v>
      </c>
      <c r="R2983" t="str">
        <f t="shared" si="279"/>
        <v>spaces</v>
      </c>
      <c r="S2983" s="11">
        <f t="shared" si="280"/>
        <v>42225.309675925921</v>
      </c>
      <c r="T2983" s="11">
        <f t="shared" si="281"/>
        <v>42270.309675925921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11">
        <f t="shared" si="280"/>
        <v>42381.436840277776</v>
      </c>
      <c r="T2984" s="11">
        <f t="shared" si="281"/>
        <v>42411.436840277776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155.23827397260274</v>
      </c>
      <c r="Q2985" t="str">
        <f t="shared" si="278"/>
        <v>theater</v>
      </c>
      <c r="R2985" t="str">
        <f t="shared" si="279"/>
        <v>spaces</v>
      </c>
      <c r="S2985" s="11">
        <f t="shared" si="280"/>
        <v>41894.382361111115</v>
      </c>
      <c r="T2985" s="11">
        <f t="shared" si="281"/>
        <v>41954.424027777779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11">
        <f t="shared" si="280"/>
        <v>42576.028715277775</v>
      </c>
      <c r="T2986" s="11">
        <f t="shared" si="281"/>
        <v>42606.028715277775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11">
        <f t="shared" si="280"/>
        <v>42654.723703703705</v>
      </c>
      <c r="T2987" s="11">
        <f t="shared" si="281"/>
        <v>42673.916666666672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45.214285714285715</v>
      </c>
      <c r="Q2988" t="str">
        <f t="shared" si="278"/>
        <v>theater</v>
      </c>
      <c r="R2988" t="str">
        <f t="shared" si="279"/>
        <v>spaces</v>
      </c>
      <c r="S2988" s="11">
        <f t="shared" si="280"/>
        <v>42431.250069444446</v>
      </c>
      <c r="T2988" s="11">
        <f t="shared" si="281"/>
        <v>42491.208402777775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104.15169811320754</v>
      </c>
      <c r="Q2989" t="str">
        <f t="shared" si="278"/>
        <v>theater</v>
      </c>
      <c r="R2989" t="str">
        <f t="shared" si="279"/>
        <v>spaces</v>
      </c>
      <c r="S2989" s="11">
        <f t="shared" si="280"/>
        <v>42627.057303240741</v>
      </c>
      <c r="T2989" s="11">
        <f t="shared" si="281"/>
        <v>42655.75</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35.714285714285715</v>
      </c>
      <c r="Q2990" t="str">
        <f t="shared" si="278"/>
        <v>theater</v>
      </c>
      <c r="R2990" t="str">
        <f t="shared" si="279"/>
        <v>spaces</v>
      </c>
      <c r="S2990" s="11">
        <f t="shared" si="280"/>
        <v>42511.11204861111</v>
      </c>
      <c r="T2990" s="11">
        <f t="shared" si="281"/>
        <v>42541.11204861111</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11">
        <f t="shared" si="280"/>
        <v>42336.77039351852</v>
      </c>
      <c r="T2991" s="11">
        <f t="shared" si="281"/>
        <v>42358.957638888889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370.37037037037038</v>
      </c>
      <c r="Q2992" t="str">
        <f t="shared" si="278"/>
        <v>theater</v>
      </c>
      <c r="R2992" t="str">
        <f t="shared" si="279"/>
        <v>spaces</v>
      </c>
      <c r="S2992" s="11">
        <f t="shared" si="280"/>
        <v>42341.32430555555</v>
      </c>
      <c r="T2992" s="11">
        <f t="shared" si="281"/>
        <v>42376.32430555555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11">
        <f t="shared" si="280"/>
        <v>42740.587152777778</v>
      </c>
      <c r="T2993" s="11">
        <f t="shared" si="281"/>
        <v>42762.587152777778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48.984375</v>
      </c>
      <c r="Q2994" t="str">
        <f t="shared" si="278"/>
        <v>theater</v>
      </c>
      <c r="R2994" t="str">
        <f t="shared" si="279"/>
        <v>spaces</v>
      </c>
      <c r="S2994" s="11">
        <f t="shared" si="280"/>
        <v>42622.517476851848</v>
      </c>
      <c r="T2994" s="11">
        <f t="shared" si="281"/>
        <v>42652.517476851848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45.590909090909093</v>
      </c>
      <c r="Q2995" t="str">
        <f t="shared" si="278"/>
        <v>theater</v>
      </c>
      <c r="R2995" t="str">
        <f t="shared" si="279"/>
        <v>spaces</v>
      </c>
      <c r="S2995" s="11">
        <f t="shared" si="280"/>
        <v>42390.588738425926</v>
      </c>
      <c r="T2995" s="11">
        <f t="shared" si="281"/>
        <v>42420.588738425926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23.275254237288134</v>
      </c>
      <c r="Q2996" t="str">
        <f t="shared" si="278"/>
        <v>theater</v>
      </c>
      <c r="R2996" t="str">
        <f t="shared" si="279"/>
        <v>spaces</v>
      </c>
      <c r="S2996" s="11">
        <f t="shared" si="280"/>
        <v>41885.228842592594</v>
      </c>
      <c r="T2996" s="11">
        <f t="shared" si="281"/>
        <v>41915.228842592594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11">
        <f t="shared" si="280"/>
        <v>42724.415173611109</v>
      </c>
      <c r="T2997" s="11">
        <f t="shared" si="281"/>
        <v>42754.415173611109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11">
        <f t="shared" si="280"/>
        <v>42090.662499999999</v>
      </c>
      <c r="T2998" s="11">
        <f t="shared" si="281"/>
        <v>42150.662499999999</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11">
        <f t="shared" si="280"/>
        <v>42775.483715277776</v>
      </c>
      <c r="T2999" s="11">
        <f t="shared" si="281"/>
        <v>42792.957638888889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118.97113163972287</v>
      </c>
      <c r="Q3000" t="str">
        <f t="shared" si="278"/>
        <v>theater</v>
      </c>
      <c r="R3000" t="str">
        <f t="shared" si="279"/>
        <v>spaces</v>
      </c>
      <c r="S3000" s="11">
        <f t="shared" si="280"/>
        <v>41777.943622685183</v>
      </c>
      <c r="T3000" s="11">
        <f t="shared" si="281"/>
        <v>41805.934027777781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11">
        <f t="shared" si="280"/>
        <v>42780.490277777775</v>
      </c>
      <c r="T3001" s="11">
        <f t="shared" si="281"/>
        <v>42794.833333333328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11">
        <f t="shared" si="280"/>
        <v>42752.577199074076</v>
      </c>
      <c r="T3002" s="11">
        <f t="shared" si="281"/>
        <v>42766.5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131.37719999999999</v>
      </c>
      <c r="Q3003" t="str">
        <f t="shared" si="278"/>
        <v>theater</v>
      </c>
      <c r="R3003" t="str">
        <f t="shared" si="279"/>
        <v>spaces</v>
      </c>
      <c r="S3003" s="11">
        <f t="shared" si="280"/>
        <v>42534.645625000005</v>
      </c>
      <c r="T3003" s="11">
        <f t="shared" si="281"/>
        <v>42564.645625000005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11">
        <f t="shared" si="280"/>
        <v>41239.58625</v>
      </c>
      <c r="T3004" s="11">
        <f t="shared" si="281"/>
        <v>41269.58625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11">
        <f t="shared" si="280"/>
        <v>42398.599259259259</v>
      </c>
      <c r="T3005" s="11">
        <f t="shared" si="281"/>
        <v>42429.999305555553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11">
        <f t="shared" si="280"/>
        <v>41928.631064814814</v>
      </c>
      <c r="T3006" s="11">
        <f t="shared" si="281"/>
        <v>41958.672731481478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11">
        <f t="shared" si="280"/>
        <v>41888.424826388888</v>
      </c>
      <c r="T3007" s="11">
        <f t="shared" si="281"/>
        <v>41918.424826388888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11">
        <f t="shared" si="280"/>
        <v>41957.506840277776</v>
      </c>
      <c r="T3008" s="11">
        <f t="shared" si="281"/>
        <v>41987.506840277776</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11">
        <f t="shared" si="280"/>
        <v>42097.966238425928</v>
      </c>
      <c r="T3009" s="11">
        <f t="shared" si="281"/>
        <v>42118.966238425928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11">
        <f t="shared" si="280"/>
        <v>42359.962025462963</v>
      </c>
      <c r="T3010" s="11">
        <f t="shared" si="281"/>
        <v>42389.962025462963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f t="shared" ref="P3011:P3074" si="283">E3011/L3011</f>
        <v>233.8984375</v>
      </c>
      <c r="Q3011" t="str">
        <f t="shared" ref="Q3011:Q3074" si="284">LEFT(N3011, SEARCH("/",N3011)-1)</f>
        <v>theater</v>
      </c>
      <c r="R3011" t="str">
        <f t="shared" ref="R3011:R3074" si="285">RIGHT(N3011,LEN(N3011)-SEARCH("/", N3011))</f>
        <v>spaces</v>
      </c>
      <c r="S3011" s="11">
        <f t="shared" ref="S3011:S3074" si="286">(J3011/86400)+25569+(-6/24)</f>
        <v>41939.319907407407</v>
      </c>
      <c r="T3011" s="11">
        <f t="shared" ref="T3011:T3074" si="287">(I3011/86400)+25569+(-6/24)</f>
        <v>41969.361574074079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11">
        <f t="shared" si="286"/>
        <v>41996.582395833335</v>
      </c>
      <c r="T3012" s="11">
        <f t="shared" si="287"/>
        <v>42056.582395833335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11">
        <f t="shared" si="286"/>
        <v>42334.218935185185</v>
      </c>
      <c r="T3013" s="11">
        <f t="shared" si="287"/>
        <v>42361.707638888889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11">
        <f t="shared" si="286"/>
        <v>42024.452893518523</v>
      </c>
      <c r="T3014" s="11">
        <f t="shared" si="287"/>
        <v>42045.452893518523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146.69158878504672</v>
      </c>
      <c r="Q3015" t="str">
        <f t="shared" si="284"/>
        <v>theater</v>
      </c>
      <c r="R3015" t="str">
        <f t="shared" si="285"/>
        <v>spaces</v>
      </c>
      <c r="S3015" s="11">
        <f t="shared" si="286"/>
        <v>42146.586215277777</v>
      </c>
      <c r="T3015" s="11">
        <f t="shared" si="287"/>
        <v>42176.586215277777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11">
        <f t="shared" si="286"/>
        <v>41919.873611111107</v>
      </c>
      <c r="T3016" s="11">
        <f t="shared" si="287"/>
        <v>41947.958333333336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11">
        <f t="shared" si="286"/>
        <v>41785.47729166667</v>
      </c>
      <c r="T3017" s="11">
        <f t="shared" si="287"/>
        <v>41800.916666666664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11">
        <f t="shared" si="286"/>
        <v>41778.298055555555</v>
      </c>
      <c r="T3018" s="11">
        <f t="shared" si="287"/>
        <v>41838.298055555555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146.44654088050314</v>
      </c>
      <c r="Q3019" t="str">
        <f t="shared" si="284"/>
        <v>theater</v>
      </c>
      <c r="R3019" t="str">
        <f t="shared" si="285"/>
        <v>spaces</v>
      </c>
      <c r="S3019" s="11">
        <f t="shared" si="286"/>
        <v>41841.600034722222</v>
      </c>
      <c r="T3019" s="11">
        <f t="shared" si="287"/>
        <v>41871.600034722222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11">
        <f t="shared" si="286"/>
        <v>42163.048333333332</v>
      </c>
      <c r="T3020" s="11">
        <f t="shared" si="287"/>
        <v>42205.666666666672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80.464601769911511</v>
      </c>
      <c r="Q3021" t="str">
        <f t="shared" si="284"/>
        <v>theater</v>
      </c>
      <c r="R3021" t="str">
        <f t="shared" si="285"/>
        <v>spaces</v>
      </c>
      <c r="S3021" s="11">
        <f t="shared" si="286"/>
        <v>41758.583564814813</v>
      </c>
      <c r="T3021" s="11">
        <f t="shared" si="287"/>
        <v>41785.875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11">
        <f t="shared" si="286"/>
        <v>42170.596446759257</v>
      </c>
      <c r="T3022" s="11">
        <f t="shared" si="287"/>
        <v>42230.596446759257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11">
        <f t="shared" si="286"/>
        <v>42660.368854166663</v>
      </c>
      <c r="T3023" s="11">
        <f t="shared" si="287"/>
        <v>42695.999305555553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162.70967741935485</v>
      </c>
      <c r="Q3024" t="str">
        <f t="shared" si="284"/>
        <v>theater</v>
      </c>
      <c r="R3024" t="str">
        <f t="shared" si="285"/>
        <v>spaces</v>
      </c>
      <c r="S3024" s="11">
        <f t="shared" si="286"/>
        <v>42564.70380787037</v>
      </c>
      <c r="T3024" s="11">
        <f t="shared" si="287"/>
        <v>42609.70380787037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11">
        <f t="shared" si="286"/>
        <v>42121.425763888888</v>
      </c>
      <c r="T3025" s="11">
        <f t="shared" si="287"/>
        <v>42166.425763888888</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67.697802197802204</v>
      </c>
      <c r="Q3026" t="str">
        <f t="shared" si="284"/>
        <v>theater</v>
      </c>
      <c r="R3026" t="str">
        <f t="shared" si="285"/>
        <v>spaces</v>
      </c>
      <c r="S3026" s="11">
        <f t="shared" si="286"/>
        <v>41158.743923611109</v>
      </c>
      <c r="T3026" s="11">
        <f t="shared" si="287"/>
        <v>41188.743923611109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52.103448275862071</v>
      </c>
      <c r="Q3027" t="str">
        <f t="shared" si="284"/>
        <v>theater</v>
      </c>
      <c r="R3027" t="str">
        <f t="shared" si="285"/>
        <v>spaces</v>
      </c>
      <c r="S3027" s="11">
        <f t="shared" si="286"/>
        <v>41761.259409722225</v>
      </c>
      <c r="T3027" s="11">
        <f t="shared" si="287"/>
        <v>41789.416666666664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11">
        <f t="shared" si="286"/>
        <v>42783.209398148145</v>
      </c>
      <c r="T3028" s="11">
        <f t="shared" si="287"/>
        <v>42797.209398148145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11">
        <f t="shared" si="286"/>
        <v>42053.454293981486</v>
      </c>
      <c r="T3029" s="11">
        <f t="shared" si="287"/>
        <v>42083.412627314814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84.858585858585855</v>
      </c>
      <c r="Q3030" t="str">
        <f t="shared" si="284"/>
        <v>theater</v>
      </c>
      <c r="R3030" t="str">
        <f t="shared" si="285"/>
        <v>spaces</v>
      </c>
      <c r="S3030" s="11">
        <f t="shared" si="286"/>
        <v>42567.014178240745</v>
      </c>
      <c r="T3030" s="11">
        <f t="shared" si="287"/>
        <v>42597.014178240745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94.548850574712645</v>
      </c>
      <c r="Q3031" t="str">
        <f t="shared" si="284"/>
        <v>theater</v>
      </c>
      <c r="R3031" t="str">
        <f t="shared" si="285"/>
        <v>spaces</v>
      </c>
      <c r="S3031" s="11">
        <f t="shared" si="286"/>
        <v>41932.458877314813</v>
      </c>
      <c r="T3031" s="11">
        <f t="shared" si="287"/>
        <v>41960.940972222219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45.536585365853661</v>
      </c>
      <c r="Q3032" t="str">
        <f t="shared" si="284"/>
        <v>theater</v>
      </c>
      <c r="R3032" t="str">
        <f t="shared" si="285"/>
        <v>spaces</v>
      </c>
      <c r="S3032" s="11">
        <f t="shared" si="286"/>
        <v>42233.497349537036</v>
      </c>
      <c r="T3032" s="11">
        <f t="shared" si="287"/>
        <v>42263.497349537036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51.724137931034484</v>
      </c>
      <c r="Q3033" t="str">
        <f t="shared" si="284"/>
        <v>theater</v>
      </c>
      <c r="R3033" t="str">
        <f t="shared" si="285"/>
        <v>spaces</v>
      </c>
      <c r="S3033" s="11">
        <f t="shared" si="286"/>
        <v>42597.632488425923</v>
      </c>
      <c r="T3033" s="11">
        <f t="shared" si="287"/>
        <v>42657.632488425923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11">
        <f t="shared" si="286"/>
        <v>42227.794664351852</v>
      </c>
      <c r="T3034" s="11">
        <f t="shared" si="287"/>
        <v>42257.794664351852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191.13043478260869</v>
      </c>
      <c r="Q3035" t="str">
        <f t="shared" si="284"/>
        <v>theater</v>
      </c>
      <c r="R3035" t="str">
        <f t="shared" si="285"/>
        <v>spaces</v>
      </c>
      <c r="S3035" s="11">
        <f t="shared" si="286"/>
        <v>42569.860243055555</v>
      </c>
      <c r="T3035" s="11">
        <f t="shared" si="287"/>
        <v>42599.860243055555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11">
        <f t="shared" si="286"/>
        <v>42644.285358796296</v>
      </c>
      <c r="T3036" s="11">
        <f t="shared" si="287"/>
        <v>42674.915972222225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11">
        <f t="shared" si="286"/>
        <v>41368.310289351852</v>
      </c>
      <c r="T3037" s="11">
        <f t="shared" si="287"/>
        <v>41398.310289351852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11">
        <f t="shared" si="286"/>
        <v>41466.535231481481</v>
      </c>
      <c r="T3038" s="11">
        <f t="shared" si="287"/>
        <v>41502.249305555553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33.3125</v>
      </c>
      <c r="Q3039" t="str">
        <f t="shared" si="284"/>
        <v>theater</v>
      </c>
      <c r="R3039" t="str">
        <f t="shared" si="285"/>
        <v>spaces</v>
      </c>
      <c r="S3039" s="11">
        <f t="shared" si="286"/>
        <v>40378.643206018518</v>
      </c>
      <c r="T3039" s="11">
        <f t="shared" si="287"/>
        <v>40452.957638888889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11">
        <f t="shared" si="286"/>
        <v>42373.002280092594</v>
      </c>
      <c r="T3040" s="11">
        <f t="shared" si="287"/>
        <v>42433.002280092594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92.130423728813554</v>
      </c>
      <c r="Q3041" t="str">
        <f t="shared" si="284"/>
        <v>theater</v>
      </c>
      <c r="R3041" t="str">
        <f t="shared" si="285"/>
        <v>spaces</v>
      </c>
      <c r="S3041" s="11">
        <f t="shared" si="286"/>
        <v>41610.544421296298</v>
      </c>
      <c r="T3041" s="11">
        <f t="shared" si="287"/>
        <v>41637.082638888889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11">
        <f t="shared" si="286"/>
        <v>42177.541909722218</v>
      </c>
      <c r="T3042" s="11">
        <f t="shared" si="287"/>
        <v>42181.708333333328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11">
        <f t="shared" si="286"/>
        <v>42359.618611111116</v>
      </c>
      <c r="T3043" s="11">
        <f t="shared" si="287"/>
        <v>42389.618611111116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11">
        <f t="shared" si="286"/>
        <v>42253.438043981485</v>
      </c>
      <c r="T3044" s="11">
        <f t="shared" si="287"/>
        <v>42283.438043981485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11">
        <f t="shared" si="286"/>
        <v>42082.820590277777</v>
      </c>
      <c r="T3045" s="11">
        <f t="shared" si="287"/>
        <v>42109.868055555555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11">
        <f t="shared" si="286"/>
        <v>42387.4768287037</v>
      </c>
      <c r="T3046" s="11">
        <f t="shared" si="287"/>
        <v>42402.4768287037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82.941562500000003</v>
      </c>
      <c r="Q3047" t="str">
        <f t="shared" si="284"/>
        <v>theater</v>
      </c>
      <c r="R3047" t="str">
        <f t="shared" si="285"/>
        <v>spaces</v>
      </c>
      <c r="S3047" s="11">
        <f t="shared" si="286"/>
        <v>41842.905729166669</v>
      </c>
      <c r="T3047" s="11">
        <f t="shared" si="287"/>
        <v>41872.905729166669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259.94827586206895</v>
      </c>
      <c r="Q3048" t="str">
        <f t="shared" si="284"/>
        <v>theater</v>
      </c>
      <c r="R3048" t="str">
        <f t="shared" si="285"/>
        <v>spaces</v>
      </c>
      <c r="S3048" s="11">
        <f t="shared" si="286"/>
        <v>41862.553078703706</v>
      </c>
      <c r="T3048" s="11">
        <f t="shared" si="287"/>
        <v>41891.952777777777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11">
        <f t="shared" si="286"/>
        <v>42443.739050925928</v>
      </c>
      <c r="T3049" s="11">
        <f t="shared" si="287"/>
        <v>42487.302777777775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177.02127659574469</v>
      </c>
      <c r="Q3050" t="str">
        <f t="shared" si="284"/>
        <v>theater</v>
      </c>
      <c r="R3050" t="str">
        <f t="shared" si="285"/>
        <v>spaces</v>
      </c>
      <c r="S3050" s="11">
        <f t="shared" si="286"/>
        <v>41975.651180555556</v>
      </c>
      <c r="T3050" s="11">
        <f t="shared" si="287"/>
        <v>42004.640277777777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11">
        <f t="shared" si="286"/>
        <v>42138.764525462961</v>
      </c>
      <c r="T3051" s="11">
        <f t="shared" si="287"/>
        <v>42168.764525462961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11">
        <f t="shared" si="286"/>
        <v>42464.91851851852</v>
      </c>
      <c r="T3052" s="11">
        <f t="shared" si="287"/>
        <v>42494.91851851852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23.62857142857143</v>
      </c>
      <c r="Q3053" t="str">
        <f t="shared" si="284"/>
        <v>theater</v>
      </c>
      <c r="R3053" t="str">
        <f t="shared" si="285"/>
        <v>spaces</v>
      </c>
      <c r="S3053" s="11">
        <f t="shared" si="286"/>
        <v>42744.166030092594</v>
      </c>
      <c r="T3053" s="11">
        <f t="shared" si="287"/>
        <v>42774.166030092594</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11">
        <f t="shared" si="286"/>
        <v>42122.420069444444</v>
      </c>
      <c r="T3054" s="11">
        <f t="shared" si="287"/>
        <v>42152.415972222225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13.333333333333334</v>
      </c>
      <c r="Q3055" t="str">
        <f t="shared" si="284"/>
        <v>theater</v>
      </c>
      <c r="R3055" t="str">
        <f t="shared" si="285"/>
        <v>spaces</v>
      </c>
      <c r="S3055" s="11">
        <f t="shared" si="286"/>
        <v>41862.511724537035</v>
      </c>
      <c r="T3055" s="11">
        <f t="shared" si="287"/>
        <v>41913.915972222225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11">
        <f t="shared" si="286"/>
        <v>42027.582800925928</v>
      </c>
      <c r="T3056" s="11">
        <f t="shared" si="287"/>
        <v>42064.794444444444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11">
        <f t="shared" si="286"/>
        <v>41953.70821759259</v>
      </c>
      <c r="T3057" s="11">
        <f t="shared" si="287"/>
        <v>42013.70821759259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11">
        <f t="shared" si="286"/>
        <v>41851.386388888888</v>
      </c>
      <c r="T3058" s="11">
        <f t="shared" si="287"/>
        <v>41911.386388888888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11">
        <f t="shared" si="286"/>
        <v>42433.400590277779</v>
      </c>
      <c r="T3059" s="11">
        <f t="shared" si="287"/>
        <v>42463.358923611115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11">
        <f t="shared" si="286"/>
        <v>42460.124305555553</v>
      </c>
      <c r="T3060" s="11">
        <f t="shared" si="287"/>
        <v>42510.124305555553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11">
        <f t="shared" si="286"/>
        <v>41829.685717592591</v>
      </c>
      <c r="T3061" s="11">
        <f t="shared" si="287"/>
        <v>41859.685717592591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55.833333333333336</v>
      </c>
      <c r="Q3062" t="str">
        <f t="shared" si="284"/>
        <v>theater</v>
      </c>
      <c r="R3062" t="str">
        <f t="shared" si="285"/>
        <v>spaces</v>
      </c>
      <c r="S3062" s="11">
        <f t="shared" si="286"/>
        <v>42245.024699074071</v>
      </c>
      <c r="T3062" s="11">
        <f t="shared" si="287"/>
        <v>42275.024699074071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11">
        <f t="shared" si="286"/>
        <v>41834.534120370372</v>
      </c>
      <c r="T3063" s="11">
        <f t="shared" si="287"/>
        <v>41864.534120370372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99.761194029850742</v>
      </c>
      <c r="Q3064" t="str">
        <f t="shared" si="284"/>
        <v>theater</v>
      </c>
      <c r="R3064" t="str">
        <f t="shared" si="285"/>
        <v>spaces</v>
      </c>
      <c r="S3064" s="11">
        <f t="shared" si="286"/>
        <v>42248.285787037035</v>
      </c>
      <c r="T3064" s="11">
        <f t="shared" si="287"/>
        <v>42277.5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25.521739130434781</v>
      </c>
      <c r="Q3065" t="str">
        <f t="shared" si="284"/>
        <v>theater</v>
      </c>
      <c r="R3065" t="str">
        <f t="shared" si="285"/>
        <v>spaces</v>
      </c>
      <c r="S3065" s="11">
        <f t="shared" si="286"/>
        <v>42630.672893518524</v>
      </c>
      <c r="T3065" s="11">
        <f t="shared" si="287"/>
        <v>42665.672893518524</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117.65277777777777</v>
      </c>
      <c r="Q3066" t="str">
        <f t="shared" si="284"/>
        <v>theater</v>
      </c>
      <c r="R3066" t="str">
        <f t="shared" si="285"/>
        <v>spaces</v>
      </c>
      <c r="S3066" s="11">
        <f t="shared" si="286"/>
        <v>42298.880162037036</v>
      </c>
      <c r="T3066" s="11">
        <f t="shared" si="287"/>
        <v>42330.040972222225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11">
        <f t="shared" si="286"/>
        <v>41824.805231481485</v>
      </c>
      <c r="T3067" s="11">
        <f t="shared" si="287"/>
        <v>41849.805231481485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2796.6666666666665</v>
      </c>
      <c r="Q3068" t="str">
        <f t="shared" si="284"/>
        <v>theater</v>
      </c>
      <c r="R3068" t="str">
        <f t="shared" si="285"/>
        <v>spaces</v>
      </c>
      <c r="S3068" s="11">
        <f t="shared" si="286"/>
        <v>42530.978437500002</v>
      </c>
      <c r="T3068" s="11">
        <f t="shared" si="287"/>
        <v>42560.978437500002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11">
        <f t="shared" si="286"/>
        <v>42226.688414351855</v>
      </c>
      <c r="T3069" s="11">
        <f t="shared" si="287"/>
        <v>42256.688414351855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11">
        <f t="shared" si="286"/>
        <v>42263.441574074073</v>
      </c>
      <c r="T3070" s="11">
        <f t="shared" si="287"/>
        <v>42293.441574074073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20.142857142857142</v>
      </c>
      <c r="Q3071" t="str">
        <f t="shared" si="284"/>
        <v>theater</v>
      </c>
      <c r="R3071" t="str">
        <f t="shared" si="285"/>
        <v>spaces</v>
      </c>
      <c r="S3071" s="11">
        <f t="shared" si="286"/>
        <v>41957.583726851852</v>
      </c>
      <c r="T3071" s="11">
        <f t="shared" si="287"/>
        <v>41987.583726851852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20.875</v>
      </c>
      <c r="Q3072" t="str">
        <f t="shared" si="284"/>
        <v>theater</v>
      </c>
      <c r="R3072" t="str">
        <f t="shared" si="285"/>
        <v>spaces</v>
      </c>
      <c r="S3072" s="11">
        <f t="shared" si="286"/>
        <v>42690.483437499999</v>
      </c>
      <c r="T3072" s="11">
        <f t="shared" si="287"/>
        <v>42711.483437499999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61.307692307692307</v>
      </c>
      <c r="Q3073" t="str">
        <f t="shared" si="284"/>
        <v>theater</v>
      </c>
      <c r="R3073" t="str">
        <f t="shared" si="285"/>
        <v>spaces</v>
      </c>
      <c r="S3073" s="11">
        <f t="shared" si="286"/>
        <v>42097.482418981483</v>
      </c>
      <c r="T3073" s="11">
        <f t="shared" si="287"/>
        <v>42114.999305555553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f t="shared" si="283"/>
        <v>1</v>
      </c>
      <c r="Q3074" t="str">
        <f t="shared" si="284"/>
        <v>theater</v>
      </c>
      <c r="R3074" t="str">
        <f t="shared" si="285"/>
        <v>spaces</v>
      </c>
      <c r="S3074" s="11">
        <f t="shared" si="286"/>
        <v>42658.440532407403</v>
      </c>
      <c r="T3074" s="11">
        <f t="shared" si="287"/>
        <v>42672.823611111111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f t="shared" ref="P3075:P3138" si="289">E3075/L3075</f>
        <v>92.142857142857139</v>
      </c>
      <c r="Q3075" t="str">
        <f t="shared" ref="Q3075:Q3138" si="290">LEFT(N3075, SEARCH("/",N3075)-1)</f>
        <v>theater</v>
      </c>
      <c r="R3075" t="str">
        <f t="shared" ref="R3075:R3138" si="291">RIGHT(N3075,LEN(N3075)-SEARCH("/", N3075))</f>
        <v>spaces</v>
      </c>
      <c r="S3075" s="11">
        <f t="shared" ref="S3075:S3138" si="292">(J3075/86400)+25569+(-6/24)</f>
        <v>42111.434027777781</v>
      </c>
      <c r="T3075" s="11">
        <f t="shared" ref="T3075:T3138" si="293">(I3075/86400)+25569+(-6/24)</f>
        <v>42169.554861111115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7.333333333333333</v>
      </c>
      <c r="Q3076" t="str">
        <f t="shared" si="290"/>
        <v>theater</v>
      </c>
      <c r="R3076" t="str">
        <f t="shared" si="291"/>
        <v>spaces</v>
      </c>
      <c r="S3076" s="11">
        <f t="shared" si="292"/>
        <v>42409.321284722224</v>
      </c>
      <c r="T3076" s="11">
        <f t="shared" si="293"/>
        <v>42439.321284722224</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11">
        <f t="shared" si="292"/>
        <v>42550.852314814816</v>
      </c>
      <c r="T3077" s="11">
        <f t="shared" si="293"/>
        <v>42600.852314814816</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11">
        <f t="shared" si="292"/>
        <v>42226.401886574073</v>
      </c>
      <c r="T3078" s="11">
        <f t="shared" si="293"/>
        <v>42286.401886574073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11">
        <f t="shared" si="292"/>
        <v>42766.706921296296</v>
      </c>
      <c r="T3079" s="11">
        <f t="shared" si="293"/>
        <v>42796.706921296296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23.666666666666668</v>
      </c>
      <c r="Q3080" t="str">
        <f t="shared" si="290"/>
        <v>theater</v>
      </c>
      <c r="R3080" t="str">
        <f t="shared" si="291"/>
        <v>spaces</v>
      </c>
      <c r="S3080" s="11">
        <f t="shared" si="292"/>
        <v>42030.888831018514</v>
      </c>
      <c r="T3080" s="11">
        <f t="shared" si="293"/>
        <v>42060.888831018514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415.77777777777777</v>
      </c>
      <c r="Q3081" t="str">
        <f t="shared" si="290"/>
        <v>theater</v>
      </c>
      <c r="R3081" t="str">
        <f t="shared" si="291"/>
        <v>spaces</v>
      </c>
      <c r="S3081" s="11">
        <f t="shared" si="292"/>
        <v>42055.463368055556</v>
      </c>
      <c r="T3081" s="11">
        <f t="shared" si="293"/>
        <v>42085.421701388885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53.714285714285715</v>
      </c>
      <c r="Q3082" t="str">
        <f t="shared" si="290"/>
        <v>theater</v>
      </c>
      <c r="R3082" t="str">
        <f t="shared" si="291"/>
        <v>spaces</v>
      </c>
      <c r="S3082" s="11">
        <f t="shared" si="292"/>
        <v>41939.778287037036</v>
      </c>
      <c r="T3082" s="11">
        <f t="shared" si="293"/>
        <v>41999.8199537037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11">
        <f t="shared" si="292"/>
        <v>42236.931608796294</v>
      </c>
      <c r="T3083" s="11">
        <f t="shared" si="293"/>
        <v>42266.931608796294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11">
        <f t="shared" si="292"/>
        <v>42293.672986111109</v>
      </c>
      <c r="T3084" s="11">
        <f t="shared" si="293"/>
        <v>42323.71465277778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18.666666666666668</v>
      </c>
      <c r="Q3085" t="str">
        <f t="shared" si="290"/>
        <v>theater</v>
      </c>
      <c r="R3085" t="str">
        <f t="shared" si="291"/>
        <v>spaces</v>
      </c>
      <c r="S3085" s="11">
        <f t="shared" si="292"/>
        <v>41853.313402777778</v>
      </c>
      <c r="T3085" s="11">
        <f t="shared" si="293"/>
        <v>41882.958333333336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78.333333333333329</v>
      </c>
      <c r="Q3086" t="str">
        <f t="shared" si="290"/>
        <v>theater</v>
      </c>
      <c r="R3086" t="str">
        <f t="shared" si="291"/>
        <v>spaces</v>
      </c>
      <c r="S3086" s="11">
        <f t="shared" si="292"/>
        <v>42100.473738425921</v>
      </c>
      <c r="T3086" s="11">
        <f t="shared" si="293"/>
        <v>42129.533333333333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67.777777777777771</v>
      </c>
      <c r="Q3087" t="str">
        <f t="shared" si="290"/>
        <v>theater</v>
      </c>
      <c r="R3087" t="str">
        <f t="shared" si="291"/>
        <v>spaces</v>
      </c>
      <c r="S3087" s="11">
        <f t="shared" si="292"/>
        <v>42246.633784722224</v>
      </c>
      <c r="T3087" s="11">
        <f t="shared" si="293"/>
        <v>42276.633784722224</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16.666666666666668</v>
      </c>
      <c r="Q3088" t="str">
        <f t="shared" si="290"/>
        <v>theater</v>
      </c>
      <c r="R3088" t="str">
        <f t="shared" si="291"/>
        <v>spaces</v>
      </c>
      <c r="S3088" s="11">
        <f t="shared" si="292"/>
        <v>42173.42082175926</v>
      </c>
      <c r="T3088" s="11">
        <f t="shared" si="293"/>
        <v>42233.42082175926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11">
        <f t="shared" si="292"/>
        <v>42664.900347222225</v>
      </c>
      <c r="T3089" s="11">
        <f t="shared" si="293"/>
        <v>42724.942013888889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11">
        <f t="shared" si="292"/>
        <v>41981.32230324074</v>
      </c>
      <c r="T3090" s="11">
        <f t="shared" si="293"/>
        <v>42012.320138888885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130.0888888888889</v>
      </c>
      <c r="Q3091" t="str">
        <f t="shared" si="290"/>
        <v>theater</v>
      </c>
      <c r="R3091" t="str">
        <f t="shared" si="291"/>
        <v>spaces</v>
      </c>
      <c r="S3091" s="11">
        <f t="shared" si="292"/>
        <v>42528.292627314819</v>
      </c>
      <c r="T3091" s="11">
        <f t="shared" si="293"/>
        <v>42559.832638888889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1270.2222222222222</v>
      </c>
      <c r="Q3092" t="str">
        <f t="shared" si="290"/>
        <v>theater</v>
      </c>
      <c r="R3092" t="str">
        <f t="shared" si="291"/>
        <v>spaces</v>
      </c>
      <c r="S3092" s="11">
        <f t="shared" si="292"/>
        <v>42065.568807870368</v>
      </c>
      <c r="T3092" s="11">
        <f t="shared" si="293"/>
        <v>42125.527141203704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88.444444444444443</v>
      </c>
      <c r="Q3093" t="str">
        <f t="shared" si="290"/>
        <v>theater</v>
      </c>
      <c r="R3093" t="str">
        <f t="shared" si="291"/>
        <v>spaces</v>
      </c>
      <c r="S3093" s="11">
        <f t="shared" si="292"/>
        <v>42566.698414351849</v>
      </c>
      <c r="T3093" s="11">
        <f t="shared" si="293"/>
        <v>42596.698414351849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56.342380952380957</v>
      </c>
      <c r="Q3094" t="str">
        <f t="shared" si="290"/>
        <v>theater</v>
      </c>
      <c r="R3094" t="str">
        <f t="shared" si="291"/>
        <v>spaces</v>
      </c>
      <c r="S3094" s="11">
        <f t="shared" si="292"/>
        <v>42255.369351851856</v>
      </c>
      <c r="T3094" s="11">
        <f t="shared" si="293"/>
        <v>42292.666666666672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53.529411764705884</v>
      </c>
      <c r="Q3095" t="str">
        <f t="shared" si="290"/>
        <v>theater</v>
      </c>
      <c r="R3095" t="str">
        <f t="shared" si="291"/>
        <v>spaces</v>
      </c>
      <c r="S3095" s="11">
        <f t="shared" si="292"/>
        <v>41760.659039351856</v>
      </c>
      <c r="T3095" s="11">
        <f t="shared" si="293"/>
        <v>41790.915972222225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11">
        <f t="shared" si="292"/>
        <v>42207.545787037037</v>
      </c>
      <c r="T3096" s="11">
        <f t="shared" si="293"/>
        <v>42267.545787037037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11">
        <f t="shared" si="292"/>
        <v>42522.775231481486</v>
      </c>
      <c r="T3097" s="11">
        <f t="shared" si="293"/>
        <v>42582.775231481486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56.785714285714285</v>
      </c>
      <c r="Q3098" t="str">
        <f t="shared" si="290"/>
        <v>theater</v>
      </c>
      <c r="R3098" t="str">
        <f t="shared" si="291"/>
        <v>spaces</v>
      </c>
      <c r="S3098" s="11">
        <f t="shared" si="292"/>
        <v>42114.575532407413</v>
      </c>
      <c r="T3098" s="11">
        <f t="shared" si="293"/>
        <v>42144.575532407413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40.833333333333336</v>
      </c>
      <c r="Q3099" t="str">
        <f t="shared" si="290"/>
        <v>theater</v>
      </c>
      <c r="R3099" t="str">
        <f t="shared" si="291"/>
        <v>spaces</v>
      </c>
      <c r="S3099" s="11">
        <f t="shared" si="292"/>
        <v>42629.253483796296</v>
      </c>
      <c r="T3099" s="11">
        <f t="shared" si="293"/>
        <v>42650.333333333328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65.111111111111114</v>
      </c>
      <c r="Q3100" t="str">
        <f t="shared" si="290"/>
        <v>theater</v>
      </c>
      <c r="R3100" t="str">
        <f t="shared" si="291"/>
        <v>spaces</v>
      </c>
      <c r="S3100" s="11">
        <f t="shared" si="292"/>
        <v>42359.542233796295</v>
      </c>
      <c r="T3100" s="11">
        <f t="shared" si="293"/>
        <v>42407.76180555555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11">
        <f t="shared" si="292"/>
        <v>42381.939710648148</v>
      </c>
      <c r="T3101" s="11">
        <f t="shared" si="293"/>
        <v>42411.939710648148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140.53846153846155</v>
      </c>
      <c r="Q3102" t="str">
        <f t="shared" si="290"/>
        <v>theater</v>
      </c>
      <c r="R3102" t="str">
        <f t="shared" si="291"/>
        <v>spaces</v>
      </c>
      <c r="S3102" s="11">
        <f t="shared" si="292"/>
        <v>41902.372395833336</v>
      </c>
      <c r="T3102" s="11">
        <f t="shared" si="293"/>
        <v>41932.372395833336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11">
        <f t="shared" si="292"/>
        <v>42171.133530092593</v>
      </c>
      <c r="T3103" s="11">
        <f t="shared" si="293"/>
        <v>42201.080555555556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69.533333333333331</v>
      </c>
      <c r="Q3104" t="str">
        <f t="shared" si="290"/>
        <v>theater</v>
      </c>
      <c r="R3104" t="str">
        <f t="shared" si="291"/>
        <v>spaces</v>
      </c>
      <c r="S3104" s="11">
        <f t="shared" si="292"/>
        <v>42555.090486111112</v>
      </c>
      <c r="T3104" s="11">
        <f t="shared" si="293"/>
        <v>42605.090486111112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11">
        <f t="shared" si="292"/>
        <v>42106.906319444446</v>
      </c>
      <c r="T3105" s="11">
        <f t="shared" si="293"/>
        <v>42166.906319444446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11">
        <f t="shared" si="292"/>
        <v>42006.658692129626</v>
      </c>
      <c r="T3106" s="11">
        <f t="shared" si="293"/>
        <v>42037.833333333328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79.870967741935488</v>
      </c>
      <c r="Q3107" t="str">
        <f t="shared" si="290"/>
        <v>theater</v>
      </c>
      <c r="R3107" t="str">
        <f t="shared" si="291"/>
        <v>spaces</v>
      </c>
      <c r="S3107" s="11">
        <f t="shared" si="292"/>
        <v>41876.468935185185</v>
      </c>
      <c r="T3107" s="11">
        <f t="shared" si="293"/>
        <v>41930.958333333336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11">
        <f t="shared" si="292"/>
        <v>42241.179120370369</v>
      </c>
      <c r="T3108" s="11">
        <f t="shared" si="293"/>
        <v>42263.666666666672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272.58620689655174</v>
      </c>
      <c r="Q3109" t="str">
        <f t="shared" si="290"/>
        <v>theater</v>
      </c>
      <c r="R3109" t="str">
        <f t="shared" si="291"/>
        <v>spaces</v>
      </c>
      <c r="S3109" s="11">
        <f t="shared" si="292"/>
        <v>42128.564247685186</v>
      </c>
      <c r="T3109" s="11">
        <f t="shared" si="293"/>
        <v>42135.564247685186</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11">
        <f t="shared" si="292"/>
        <v>42062.430486111116</v>
      </c>
      <c r="T3110" s="11">
        <f t="shared" si="293"/>
        <v>42122.388819444444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58.184210526315788</v>
      </c>
      <c r="Q3111" t="str">
        <f t="shared" si="290"/>
        <v>theater</v>
      </c>
      <c r="R3111" t="str">
        <f t="shared" si="291"/>
        <v>spaces</v>
      </c>
      <c r="S3111" s="11">
        <f t="shared" si="292"/>
        <v>41843.875115740739</v>
      </c>
      <c r="T3111" s="11">
        <f t="shared" si="293"/>
        <v>41878.875115740739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11">
        <f t="shared" si="292"/>
        <v>42744.781469907408</v>
      </c>
      <c r="T3112" s="11">
        <f t="shared" si="293"/>
        <v>42784.781469907408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70.10526315789474</v>
      </c>
      <c r="Q3113" t="str">
        <f t="shared" si="290"/>
        <v>theater</v>
      </c>
      <c r="R3113" t="str">
        <f t="shared" si="291"/>
        <v>spaces</v>
      </c>
      <c r="S3113" s="11">
        <f t="shared" si="292"/>
        <v>41885.345138888893</v>
      </c>
      <c r="T3113" s="11">
        <f t="shared" si="293"/>
        <v>41916.345138888893</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57.888888888888886</v>
      </c>
      <c r="Q3114" t="str">
        <f t="shared" si="290"/>
        <v>theater</v>
      </c>
      <c r="R3114" t="str">
        <f t="shared" si="291"/>
        <v>spaces</v>
      </c>
      <c r="S3114" s="11">
        <f t="shared" si="292"/>
        <v>42614.871921296297</v>
      </c>
      <c r="T3114" s="11">
        <f t="shared" si="293"/>
        <v>42674.871921296297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125.27027027027027</v>
      </c>
      <c r="Q3115" t="str">
        <f t="shared" si="290"/>
        <v>theater</v>
      </c>
      <c r="R3115" t="str">
        <f t="shared" si="291"/>
        <v>spaces</v>
      </c>
      <c r="S3115" s="11">
        <f t="shared" si="292"/>
        <v>42081.481273148151</v>
      </c>
      <c r="T3115" s="11">
        <f t="shared" si="293"/>
        <v>42111.481273148151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11">
        <f t="shared" si="292"/>
        <v>41843.382523148146</v>
      </c>
      <c r="T3116" s="11">
        <f t="shared" si="293"/>
        <v>41903.382523148146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11">
        <f t="shared" si="292"/>
        <v>42496.197071759263</v>
      </c>
      <c r="T3117" s="11">
        <f t="shared" si="293"/>
        <v>42526.197071759263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11">
        <f t="shared" si="292"/>
        <v>42081.265335648146</v>
      </c>
      <c r="T3118" s="11">
        <f t="shared" si="293"/>
        <v>42095.265335648146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11">
        <f t="shared" si="292"/>
        <v>42509.124537037038</v>
      </c>
      <c r="T3119" s="11">
        <f t="shared" si="293"/>
        <v>42517.3</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11">
        <f t="shared" si="292"/>
        <v>42534.399571759262</v>
      </c>
      <c r="T3120" s="11">
        <f t="shared" si="293"/>
        <v>42553.399571759262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11">
        <f t="shared" si="292"/>
        <v>42059.79550925926</v>
      </c>
      <c r="T3121" s="11">
        <f t="shared" si="293"/>
        <v>42089.753842592589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11">
        <f t="shared" si="292"/>
        <v>42435.692083333328</v>
      </c>
      <c r="T3122" s="11">
        <f t="shared" si="293"/>
        <v>42495.650416666671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11">
        <f t="shared" si="292"/>
        <v>41848.429803240739</v>
      </c>
      <c r="T3123" s="11">
        <f t="shared" si="293"/>
        <v>41908.429803240739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11">
        <f t="shared" si="292"/>
        <v>42678.682083333333</v>
      </c>
      <c r="T3124" s="11">
        <f t="shared" si="293"/>
        <v>42683.723750000005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244.80459770114942</v>
      </c>
      <c r="Q3125" t="str">
        <f t="shared" si="290"/>
        <v>theater</v>
      </c>
      <c r="R3125" t="str">
        <f t="shared" si="291"/>
        <v>spaces</v>
      </c>
      <c r="S3125" s="11">
        <f t="shared" si="292"/>
        <v>42530.743032407408</v>
      </c>
      <c r="T3125" s="11">
        <f t="shared" si="293"/>
        <v>42560.743032407408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11">
        <f t="shared" si="292"/>
        <v>41977.530104166668</v>
      </c>
      <c r="T3126" s="11">
        <f t="shared" si="293"/>
        <v>42037.530104166668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11">
        <f t="shared" si="292"/>
        <v>42345.95685185185</v>
      </c>
      <c r="T3127" s="11">
        <f t="shared" si="293"/>
        <v>42375.95685185185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61.176470588235297</v>
      </c>
      <c r="Q3128" t="str">
        <f t="shared" si="290"/>
        <v>theater</v>
      </c>
      <c r="R3128" t="str">
        <f t="shared" si="291"/>
        <v>spaces</v>
      </c>
      <c r="S3128" s="11">
        <f t="shared" si="292"/>
        <v>42426.768078703702</v>
      </c>
      <c r="T3128" s="11">
        <f t="shared" si="293"/>
        <v>42456.726412037038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11">
        <f t="shared" si="292"/>
        <v>42034.606817129628</v>
      </c>
      <c r="T3129" s="11">
        <f t="shared" si="293"/>
        <v>42064.606817129628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11">
        <f t="shared" si="292"/>
        <v>42780.575706018513</v>
      </c>
      <c r="T3130" s="11">
        <f t="shared" si="293"/>
        <v>42810.534039351856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11">
        <f t="shared" si="292"/>
        <v>42803.592812499999</v>
      </c>
      <c r="T3131" s="11">
        <f t="shared" si="293"/>
        <v>42843.551145833335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11">
        <f t="shared" si="292"/>
        <v>42808.390231481477</v>
      </c>
      <c r="T3132" s="11">
        <f t="shared" si="293"/>
        <v>42838.957638888889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11">
        <f t="shared" si="292"/>
        <v>42803.329224537039</v>
      </c>
      <c r="T3133" s="11">
        <f t="shared" si="293"/>
        <v>42833.287557870368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11">
        <f t="shared" si="292"/>
        <v>42786.100231481483</v>
      </c>
      <c r="T3134" s="11">
        <f t="shared" si="293"/>
        <v>42846.058564814812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11">
        <f t="shared" si="292"/>
        <v>42788.315208333333</v>
      </c>
      <c r="T3135" s="11">
        <f t="shared" si="293"/>
        <v>42818.273541666669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11">
        <f t="shared" si="292"/>
        <v>42800.470127314809</v>
      </c>
      <c r="T3136" s="11">
        <f t="shared" si="293"/>
        <v>42821.428460648152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23.142857142857142</v>
      </c>
      <c r="Q3137" t="str">
        <f t="shared" si="290"/>
        <v>theater</v>
      </c>
      <c r="R3137" t="str">
        <f t="shared" si="291"/>
        <v>plays</v>
      </c>
      <c r="S3137" s="11">
        <f t="shared" si="292"/>
        <v>42806.901863425926</v>
      </c>
      <c r="T3137" s="11">
        <f t="shared" si="293"/>
        <v>42828.901863425926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11">
        <f t="shared" si="292"/>
        <v>42789.212430555555</v>
      </c>
      <c r="T3138" s="11">
        <f t="shared" si="293"/>
        <v>42825.707638888889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f t="shared" ref="P3139:P3202" si="295">E3139/L3139</f>
        <v>50</v>
      </c>
      <c r="Q3139" t="str">
        <f t="shared" ref="Q3139:Q3202" si="296">LEFT(N3139, SEARCH("/",N3139)-1)</f>
        <v>theater</v>
      </c>
      <c r="R3139" t="str">
        <f t="shared" ref="R3139:R3202" si="297">RIGHT(N3139,LEN(N3139)-SEARCH("/", N3139))</f>
        <v>plays</v>
      </c>
      <c r="S3139" s="11">
        <f t="shared" ref="S3139:S3202" si="298">(J3139/86400)+25569+(-6/24)</f>
        <v>42807.635057870371</v>
      </c>
      <c r="T3139" s="11">
        <f t="shared" ref="T3139:T3202" si="299">(I3139/86400)+25569+(-6/24)</f>
        <v>42858.55</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11">
        <f t="shared" si="298"/>
        <v>42809.395914351851</v>
      </c>
      <c r="T3140" s="11">
        <f t="shared" si="299"/>
        <v>42828.395914351851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11">
        <f t="shared" si="298"/>
        <v>42785.020370370374</v>
      </c>
      <c r="T3141" s="11">
        <f t="shared" si="299"/>
        <v>42818.939583333333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11">
        <f t="shared" si="298"/>
        <v>42802.468784722223</v>
      </c>
      <c r="T3142" s="11">
        <f t="shared" si="299"/>
        <v>42832.427118055552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11">
        <f t="shared" si="298"/>
        <v>42800.503333333334</v>
      </c>
      <c r="T3143" s="11">
        <f t="shared" si="299"/>
        <v>42841.583333333328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11">
        <f t="shared" si="298"/>
        <v>42783.263182870374</v>
      </c>
      <c r="T3144" s="11">
        <f t="shared" si="299"/>
        <v>42813.221516203703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11">
        <f t="shared" si="298"/>
        <v>42808.108287037037</v>
      </c>
      <c r="T3145" s="11">
        <f t="shared" si="299"/>
        <v>42834.108287037037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251.33333333333334</v>
      </c>
      <c r="Q3146" t="str">
        <f t="shared" si="296"/>
        <v>theater</v>
      </c>
      <c r="R3146" t="str">
        <f t="shared" si="297"/>
        <v>plays</v>
      </c>
      <c r="S3146" s="11">
        <f t="shared" si="298"/>
        <v>42796.288275462968</v>
      </c>
      <c r="T3146" s="11">
        <f t="shared" si="299"/>
        <v>42813</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11">
        <f t="shared" si="298"/>
        <v>42761.790902777779</v>
      </c>
      <c r="T3147" s="11">
        <f t="shared" si="299"/>
        <v>42821.749236111107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11">
        <f t="shared" si="298"/>
        <v>42796.432476851856</v>
      </c>
      <c r="T3148" s="11">
        <f t="shared" si="299"/>
        <v>42841.390810185185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11">
        <f t="shared" si="298"/>
        <v>41909.71938657407</v>
      </c>
      <c r="T3149" s="11">
        <f t="shared" si="299"/>
        <v>41949.761053240742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41.421052631578945</v>
      </c>
      <c r="Q3150" t="str">
        <f t="shared" si="296"/>
        <v>theater</v>
      </c>
      <c r="R3150" t="str">
        <f t="shared" si="297"/>
        <v>plays</v>
      </c>
      <c r="S3150" s="11">
        <f t="shared" si="298"/>
        <v>41891.415324074071</v>
      </c>
      <c r="T3150" s="11">
        <f t="shared" si="299"/>
        <v>41912.916666666664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11">
        <f t="shared" si="298"/>
        <v>41225.767361111109</v>
      </c>
      <c r="T3151" s="11">
        <f t="shared" si="299"/>
        <v>41249.833333333336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11">
        <f t="shared" si="298"/>
        <v>40478.013923611114</v>
      </c>
      <c r="T3152" s="11">
        <f t="shared" si="299"/>
        <v>40567.916666666664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11">
        <f t="shared" si="298"/>
        <v>41862.58997685185</v>
      </c>
      <c r="T3153" s="11">
        <f t="shared" si="299"/>
        <v>41892.58997685185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34.791044776119406</v>
      </c>
      <c r="Q3154" t="str">
        <f t="shared" si="296"/>
        <v>theater</v>
      </c>
      <c r="R3154" t="str">
        <f t="shared" si="297"/>
        <v>plays</v>
      </c>
      <c r="S3154" s="11">
        <f t="shared" si="298"/>
        <v>41550.617673611108</v>
      </c>
      <c r="T3154" s="11">
        <f t="shared" si="299"/>
        <v>41580.617673611108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41.773858921161825</v>
      </c>
      <c r="Q3155" t="str">
        <f t="shared" si="296"/>
        <v>theater</v>
      </c>
      <c r="R3155" t="str">
        <f t="shared" si="297"/>
        <v>plays</v>
      </c>
      <c r="S3155" s="11">
        <f t="shared" si="298"/>
        <v>40632.904363425929</v>
      </c>
      <c r="T3155" s="11">
        <f t="shared" si="299"/>
        <v>40663.957638888889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11">
        <f t="shared" si="298"/>
        <v>40970.625671296293</v>
      </c>
      <c r="T3156" s="11">
        <f t="shared" si="299"/>
        <v>41000.584004629629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31.209370860927152</v>
      </c>
      <c r="Q3157" t="str">
        <f t="shared" si="296"/>
        <v>theater</v>
      </c>
      <c r="R3157" t="str">
        <f t="shared" si="297"/>
        <v>plays</v>
      </c>
      <c r="S3157" s="11">
        <f t="shared" si="298"/>
        <v>41233.249131944445</v>
      </c>
      <c r="T3157" s="11">
        <f t="shared" si="299"/>
        <v>41263.249131944445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11">
        <f t="shared" si="298"/>
        <v>41026.703055555554</v>
      </c>
      <c r="T3158" s="11">
        <f t="shared" si="299"/>
        <v>41061.703055555554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11">
        <f t="shared" si="298"/>
        <v>41829.538252314815</v>
      </c>
      <c r="T3159" s="11">
        <f t="shared" si="299"/>
        <v>41838.958333333336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11">
        <f t="shared" si="298"/>
        <v>41447.589722222227</v>
      </c>
      <c r="T3160" s="11">
        <f t="shared" si="299"/>
        <v>41477.589722222227</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11">
        <f t="shared" si="298"/>
        <v>40883.816678240742</v>
      </c>
      <c r="T3161" s="11">
        <f t="shared" si="299"/>
        <v>40926.708333333336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80.15789473684211</v>
      </c>
      <c r="Q3162" t="str">
        <f t="shared" si="296"/>
        <v>theater</v>
      </c>
      <c r="R3162" t="str">
        <f t="shared" si="297"/>
        <v>plays</v>
      </c>
      <c r="S3162" s="11">
        <f t="shared" si="298"/>
        <v>41841.01489583333</v>
      </c>
      <c r="T3162" s="11">
        <f t="shared" si="299"/>
        <v>41863.957638888889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28.405405405405407</v>
      </c>
      <c r="Q3163" t="str">
        <f t="shared" si="296"/>
        <v>theater</v>
      </c>
      <c r="R3163" t="str">
        <f t="shared" si="297"/>
        <v>plays</v>
      </c>
      <c r="S3163" s="11">
        <f t="shared" si="298"/>
        <v>41897.286134259259</v>
      </c>
      <c r="T3163" s="11">
        <f t="shared" si="299"/>
        <v>41927.286134259259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80.730158730158735</v>
      </c>
      <c r="Q3164" t="str">
        <f t="shared" si="296"/>
        <v>theater</v>
      </c>
      <c r="R3164" t="str">
        <f t="shared" si="297"/>
        <v>plays</v>
      </c>
      <c r="S3164" s="11">
        <f t="shared" si="298"/>
        <v>41799.435902777775</v>
      </c>
      <c r="T3164" s="11">
        <f t="shared" si="299"/>
        <v>41826.833333333336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11">
        <f t="shared" si="298"/>
        <v>41775.503761574073</v>
      </c>
      <c r="T3165" s="11">
        <f t="shared" si="299"/>
        <v>41805.503761574073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37.591549295774648</v>
      </c>
      <c r="Q3166" t="str">
        <f t="shared" si="296"/>
        <v>theater</v>
      </c>
      <c r="R3166" t="str">
        <f t="shared" si="297"/>
        <v>plays</v>
      </c>
      <c r="S3166" s="11">
        <f t="shared" si="298"/>
        <v>41766.555729166663</v>
      </c>
      <c r="T3166" s="11">
        <f t="shared" si="299"/>
        <v>41799.555729166663</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58.095238095238095</v>
      </c>
      <c r="Q3167" t="str">
        <f t="shared" si="296"/>
        <v>theater</v>
      </c>
      <c r="R3167" t="str">
        <f t="shared" si="297"/>
        <v>plays</v>
      </c>
      <c r="S3167" s="11">
        <f t="shared" si="298"/>
        <v>40643.909259259257</v>
      </c>
      <c r="T3167" s="11">
        <f t="shared" si="299"/>
        <v>40665.915972222225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11">
        <f t="shared" si="298"/>
        <v>41940.44158564815</v>
      </c>
      <c r="T3168" s="11">
        <f t="shared" si="299"/>
        <v>41969.082638888889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11">
        <f t="shared" si="298"/>
        <v>41838.925706018519</v>
      </c>
      <c r="T3169" s="11">
        <f t="shared" si="299"/>
        <v>41852.925706018519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11">
        <f t="shared" si="298"/>
        <v>41771.855937500004</v>
      </c>
      <c r="T3170" s="11">
        <f t="shared" si="299"/>
        <v>41803.666666666664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11">
        <f t="shared" si="298"/>
        <v>41591.487974537034</v>
      </c>
      <c r="T3171" s="11">
        <f t="shared" si="299"/>
        <v>41620.957638888889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31.619718309859156</v>
      </c>
      <c r="Q3172" t="str">
        <f t="shared" si="296"/>
        <v>theater</v>
      </c>
      <c r="R3172" t="str">
        <f t="shared" si="297"/>
        <v>plays</v>
      </c>
      <c r="S3172" s="11">
        <f t="shared" si="298"/>
        <v>41788.830370370371</v>
      </c>
      <c r="T3172" s="11">
        <f t="shared" si="299"/>
        <v>41821.916666666664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65.102564102564102</v>
      </c>
      <c r="Q3173" t="str">
        <f t="shared" si="296"/>
        <v>theater</v>
      </c>
      <c r="R3173" t="str">
        <f t="shared" si="297"/>
        <v>plays</v>
      </c>
      <c r="S3173" s="11">
        <f t="shared" si="298"/>
        <v>42466.358310185184</v>
      </c>
      <c r="T3173" s="11">
        <f t="shared" si="299"/>
        <v>42496.358310185184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11">
        <f t="shared" si="298"/>
        <v>40923.479953703703</v>
      </c>
      <c r="T3174" s="11">
        <f t="shared" si="299"/>
        <v>40953.479953703703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11">
        <f t="shared" si="298"/>
        <v>41878.628379629634</v>
      </c>
      <c r="T3175" s="11">
        <f t="shared" si="299"/>
        <v>41908.628379629634</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11">
        <f t="shared" si="298"/>
        <v>41862.614675925928</v>
      </c>
      <c r="T3176" s="11">
        <f t="shared" si="299"/>
        <v>41876.614675925928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11">
        <f t="shared" si="298"/>
        <v>40531.636886574073</v>
      </c>
      <c r="T3177" s="11">
        <f t="shared" si="299"/>
        <v>40591.636886574073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11">
        <f t="shared" si="298"/>
        <v>41477.680914351848</v>
      </c>
      <c r="T3178" s="11">
        <f t="shared" si="299"/>
        <v>41504.375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11">
        <f t="shared" si="298"/>
        <v>41781.416770833333</v>
      </c>
      <c r="T3179" s="11">
        <f t="shared" si="299"/>
        <v>41811.416770833333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33.025641025641029</v>
      </c>
      <c r="Q3180" t="str">
        <f t="shared" si="296"/>
        <v>theater</v>
      </c>
      <c r="R3180" t="str">
        <f t="shared" si="297"/>
        <v>plays</v>
      </c>
      <c r="S3180" s="11">
        <f t="shared" si="298"/>
        <v>41806.355034722219</v>
      </c>
      <c r="T3180" s="11">
        <f t="shared" si="299"/>
        <v>41836.355034722219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11">
        <f t="shared" si="298"/>
        <v>41375.452210648145</v>
      </c>
      <c r="T3181" s="11">
        <f t="shared" si="299"/>
        <v>41400.452210648145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11">
        <f t="shared" si="298"/>
        <v>41780.162604166668</v>
      </c>
      <c r="T3182" s="11">
        <f t="shared" si="299"/>
        <v>41810.162604166668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11">
        <f t="shared" si="298"/>
        <v>41779.060034722221</v>
      </c>
      <c r="T3183" s="11">
        <f t="shared" si="299"/>
        <v>41805.416666666664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11">
        <f t="shared" si="298"/>
        <v>40883.699317129627</v>
      </c>
      <c r="T3184" s="11">
        <f t="shared" si="299"/>
        <v>40939.458333333336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11">
        <f t="shared" si="298"/>
        <v>41491.54478009259</v>
      </c>
      <c r="T3185" s="11">
        <f t="shared" si="299"/>
        <v>41509.54478009259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11">
        <f t="shared" si="298"/>
        <v>41791.743414351848</v>
      </c>
      <c r="T3186" s="11">
        <f t="shared" si="299"/>
        <v>41821.743414351848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41.666666666666664</v>
      </c>
      <c r="Q3187" t="str">
        <f t="shared" si="296"/>
        <v>theater</v>
      </c>
      <c r="R3187" t="str">
        <f t="shared" si="297"/>
        <v>plays</v>
      </c>
      <c r="S3187" s="11">
        <f t="shared" si="298"/>
        <v>41829.727326388893</v>
      </c>
      <c r="T3187" s="11">
        <f t="shared" si="299"/>
        <v>41836.727326388893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11">
        <f t="shared" si="298"/>
        <v>41868.674050925925</v>
      </c>
      <c r="T3188" s="11">
        <f t="shared" si="299"/>
        <v>41898.625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11">
        <f t="shared" si="298"/>
        <v>41835.416354166664</v>
      </c>
      <c r="T3189" s="11">
        <f t="shared" si="299"/>
        <v>41855.416354166664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14.444444444444445</v>
      </c>
      <c r="Q3190" t="str">
        <f t="shared" si="296"/>
        <v>theater</v>
      </c>
      <c r="R3190" t="str">
        <f t="shared" si="297"/>
        <v>musical</v>
      </c>
      <c r="S3190" s="11">
        <f t="shared" si="298"/>
        <v>42144.165532407409</v>
      </c>
      <c r="T3190" s="11">
        <f t="shared" si="299"/>
        <v>42165.165532407409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356.84210526315792</v>
      </c>
      <c r="Q3191" t="str">
        <f t="shared" si="296"/>
        <v>theater</v>
      </c>
      <c r="R3191" t="str">
        <f t="shared" si="297"/>
        <v>musical</v>
      </c>
      <c r="S3191" s="11">
        <f t="shared" si="298"/>
        <v>42118.096435185187</v>
      </c>
      <c r="T3191" s="11">
        <f t="shared" si="299"/>
        <v>42148.096435185187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11">
        <f t="shared" si="298"/>
        <v>42682.901331018518</v>
      </c>
      <c r="T3192" s="11">
        <f t="shared" si="299"/>
        <v>42712.942997685182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11">
        <f t="shared" si="298"/>
        <v>42538.505428240736</v>
      </c>
      <c r="T3193" s="11">
        <f t="shared" si="299"/>
        <v>42598.505428240736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11">
        <f t="shared" si="298"/>
        <v>42018.69049768518</v>
      </c>
      <c r="T3194" s="11">
        <f t="shared" si="299"/>
        <v>42063.666666666672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24.458333333333332</v>
      </c>
      <c r="Q3195" t="str">
        <f t="shared" si="296"/>
        <v>theater</v>
      </c>
      <c r="R3195" t="str">
        <f t="shared" si="297"/>
        <v>musical</v>
      </c>
      <c r="S3195" s="11">
        <f t="shared" si="298"/>
        <v>42010.718240740738</v>
      </c>
      <c r="T3195" s="11">
        <f t="shared" si="299"/>
        <v>42055.718240740738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11">
        <f t="shared" si="298"/>
        <v>42181.812476851846</v>
      </c>
      <c r="T3196" s="11">
        <f t="shared" si="299"/>
        <v>42211.812476851846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53.07692307692308</v>
      </c>
      <c r="Q3197" t="str">
        <f t="shared" si="296"/>
        <v>theater</v>
      </c>
      <c r="R3197" t="str">
        <f t="shared" si="297"/>
        <v>musical</v>
      </c>
      <c r="S3197" s="11">
        <f t="shared" si="298"/>
        <v>42017.344236111108</v>
      </c>
      <c r="T3197" s="11">
        <f t="shared" si="299"/>
        <v>42047.344236111108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11">
        <f t="shared" si="298"/>
        <v>42157.348090277781</v>
      </c>
      <c r="T3198" s="11">
        <f t="shared" si="299"/>
        <v>42217.333333333328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11">
        <f t="shared" si="298"/>
        <v>42009.243263888886</v>
      </c>
      <c r="T3199" s="11">
        <f t="shared" si="299"/>
        <v>42039.243263888886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36.666666666666664</v>
      </c>
      <c r="Q3200" t="str">
        <f t="shared" si="296"/>
        <v>theater</v>
      </c>
      <c r="R3200" t="str">
        <f t="shared" si="297"/>
        <v>musical</v>
      </c>
      <c r="S3200" s="11">
        <f t="shared" si="298"/>
        <v>42013.174502314811</v>
      </c>
      <c r="T3200" s="11">
        <f t="shared" si="299"/>
        <v>42051.174502314811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49.20754716981132</v>
      </c>
      <c r="Q3201" t="str">
        <f t="shared" si="296"/>
        <v>theater</v>
      </c>
      <c r="R3201" t="str">
        <f t="shared" si="297"/>
        <v>musical</v>
      </c>
      <c r="S3201" s="11">
        <f t="shared" si="298"/>
        <v>41858.511782407411</v>
      </c>
      <c r="T3201" s="11">
        <f t="shared" si="299"/>
        <v>41888.625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f t="shared" si="295"/>
        <v>1</v>
      </c>
      <c r="Q3202" t="str">
        <f t="shared" si="296"/>
        <v>theater</v>
      </c>
      <c r="R3202" t="str">
        <f t="shared" si="297"/>
        <v>musical</v>
      </c>
      <c r="S3202" s="11">
        <f t="shared" si="298"/>
        <v>42460.070613425924</v>
      </c>
      <c r="T3202" s="11">
        <f t="shared" si="299"/>
        <v>42489.981944444444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f t="shared" ref="P3203:P3266" si="301">E3203/L3203</f>
        <v>12.5</v>
      </c>
      <c r="Q3203" t="str">
        <f t="shared" ref="Q3203:Q3266" si="302">LEFT(N3203, SEARCH("/",N3203)-1)</f>
        <v>theater</v>
      </c>
      <c r="R3203" t="str">
        <f t="shared" ref="R3203:R3266" si="303">RIGHT(N3203,LEN(N3203)-SEARCH("/", N3203))</f>
        <v>musical</v>
      </c>
      <c r="S3203" s="11">
        <f t="shared" ref="S3203:S3266" si="304">(J3203/86400)+25569+(-6/24)</f>
        <v>41861.517094907409</v>
      </c>
      <c r="T3203" s="11">
        <f t="shared" ref="T3203:T3266" si="305">(I3203/86400)+25569+(-6/24)</f>
        <v>41882.517094907409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11">
        <f t="shared" si="304"/>
        <v>42293.603541666671</v>
      </c>
      <c r="T3204" s="11">
        <f t="shared" si="305"/>
        <v>42351.999305555553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41.666666666666664</v>
      </c>
      <c r="Q3205" t="str">
        <f t="shared" si="302"/>
        <v>theater</v>
      </c>
      <c r="R3205" t="str">
        <f t="shared" si="303"/>
        <v>musical</v>
      </c>
      <c r="S3205" s="11">
        <f t="shared" si="304"/>
        <v>42242.738680555558</v>
      </c>
      <c r="T3205" s="11">
        <f t="shared" si="305"/>
        <v>42272.738680555558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11">
        <f t="shared" si="304"/>
        <v>42172.436099537037</v>
      </c>
      <c r="T3206" s="11">
        <f t="shared" si="305"/>
        <v>42202.426388888889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11">
        <f t="shared" si="304"/>
        <v>42095.124675925923</v>
      </c>
      <c r="T3207" s="11">
        <f t="shared" si="305"/>
        <v>42125.124675925923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11">
        <f t="shared" si="304"/>
        <v>42236.026053240741</v>
      </c>
      <c r="T3208" s="11">
        <f t="shared" si="305"/>
        <v>42266.026053240741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70.833333333333329</v>
      </c>
      <c r="Q3209" t="str">
        <f t="shared" si="302"/>
        <v>theater</v>
      </c>
      <c r="R3209" t="str">
        <f t="shared" si="303"/>
        <v>musical</v>
      </c>
      <c r="S3209" s="11">
        <f t="shared" si="304"/>
        <v>42057.027858796297</v>
      </c>
      <c r="T3209" s="11">
        <f t="shared" si="305"/>
        <v>42116.986192129625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11">
        <f t="shared" si="304"/>
        <v>41827.355057870373</v>
      </c>
      <c r="T3210" s="11">
        <f t="shared" si="305"/>
        <v>41848.355057870373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11">
        <f t="shared" si="304"/>
        <v>41778.387245370366</v>
      </c>
      <c r="T3211" s="11">
        <f t="shared" si="305"/>
        <v>41810.708333333336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11">
        <f t="shared" si="304"/>
        <v>41013.686562499999</v>
      </c>
      <c r="T3212" s="11">
        <f t="shared" si="305"/>
        <v>41060.915972222225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85.531055900621112</v>
      </c>
      <c r="Q3213" t="str">
        <f t="shared" si="302"/>
        <v>theater</v>
      </c>
      <c r="R3213" t="str">
        <f t="shared" si="303"/>
        <v>plays</v>
      </c>
      <c r="S3213" s="11">
        <f t="shared" si="304"/>
        <v>41834.33657407407</v>
      </c>
      <c r="T3213" s="11">
        <f t="shared" si="305"/>
        <v>41865.833333333336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11">
        <f t="shared" si="304"/>
        <v>41829.545729166668</v>
      </c>
      <c r="T3214" s="11">
        <f t="shared" si="305"/>
        <v>41859.545729166668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127.80851063829788</v>
      </c>
      <c r="Q3215" t="str">
        <f t="shared" si="302"/>
        <v>theater</v>
      </c>
      <c r="R3215" t="str">
        <f t="shared" si="303"/>
        <v>plays</v>
      </c>
      <c r="S3215" s="11">
        <f t="shared" si="304"/>
        <v>42171.513414351852</v>
      </c>
      <c r="T3215" s="11">
        <f t="shared" si="305"/>
        <v>42211.513414351852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11">
        <f t="shared" si="304"/>
        <v>42337.542511574073</v>
      </c>
      <c r="T3216" s="11">
        <f t="shared" si="305"/>
        <v>42374.746527777781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11">
        <f t="shared" si="304"/>
        <v>42219.415173611109</v>
      </c>
      <c r="T3217" s="11">
        <f t="shared" si="305"/>
        <v>42256.915972222225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57.171428571428571</v>
      </c>
      <c r="Q3218" t="str">
        <f t="shared" si="302"/>
        <v>theater</v>
      </c>
      <c r="R3218" t="str">
        <f t="shared" si="303"/>
        <v>plays</v>
      </c>
      <c r="S3218" s="11">
        <f t="shared" si="304"/>
        <v>42165.212627314817</v>
      </c>
      <c r="T3218" s="11">
        <f t="shared" si="305"/>
        <v>42196.354166666672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11">
        <f t="shared" si="304"/>
        <v>42648.296111111107</v>
      </c>
      <c r="T3219" s="11">
        <f t="shared" si="305"/>
        <v>42678.296111111107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66.586956521739125</v>
      </c>
      <c r="Q3220" t="str">
        <f t="shared" si="302"/>
        <v>theater</v>
      </c>
      <c r="R3220" t="str">
        <f t="shared" si="303"/>
        <v>plays</v>
      </c>
      <c r="S3220" s="11">
        <f t="shared" si="304"/>
        <v>41970.752152777779</v>
      </c>
      <c r="T3220" s="11">
        <f t="shared" si="305"/>
        <v>42003.75</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11">
        <f t="shared" si="304"/>
        <v>42050.733182870375</v>
      </c>
      <c r="T3221" s="11">
        <f t="shared" si="305"/>
        <v>42085.691516203704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11">
        <f t="shared" si="304"/>
        <v>42772.583379629628</v>
      </c>
      <c r="T3222" s="11">
        <f t="shared" si="305"/>
        <v>42806.625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36.610619469026545</v>
      </c>
      <c r="Q3223" t="str">
        <f t="shared" si="302"/>
        <v>theater</v>
      </c>
      <c r="R3223" t="str">
        <f t="shared" si="303"/>
        <v>plays</v>
      </c>
      <c r="S3223" s="11">
        <f t="shared" si="304"/>
        <v>42155.446793981479</v>
      </c>
      <c r="T3223" s="11">
        <f t="shared" si="305"/>
        <v>42190.446793981479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11">
        <f t="shared" si="304"/>
        <v>42270.332141203704</v>
      </c>
      <c r="T3224" s="11">
        <f t="shared" si="305"/>
        <v>42301.645138888889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45.878378378378379</v>
      </c>
      <c r="Q3225" t="str">
        <f t="shared" si="302"/>
        <v>theater</v>
      </c>
      <c r="R3225" t="str">
        <f t="shared" si="303"/>
        <v>plays</v>
      </c>
      <c r="S3225" s="11">
        <f t="shared" si="304"/>
        <v>42206.585370370369</v>
      </c>
      <c r="T3225" s="11">
        <f t="shared" si="305"/>
        <v>42236.585370370369</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11">
        <f t="shared" si="304"/>
        <v>42697.600844907407</v>
      </c>
      <c r="T3226" s="11">
        <f t="shared" si="305"/>
        <v>42744.958333333328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11">
        <f t="shared" si="304"/>
        <v>42503.309467592597</v>
      </c>
      <c r="T3227" s="11">
        <f t="shared" si="305"/>
        <v>42524.625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11">
        <f t="shared" si="304"/>
        <v>42277.333472222221</v>
      </c>
      <c r="T3228" s="11">
        <f t="shared" si="305"/>
        <v>42307.333472222221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11">
        <f t="shared" si="304"/>
        <v>42722.632361111115</v>
      </c>
      <c r="T3229" s="11">
        <f t="shared" si="305"/>
        <v>42752.632361111115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11">
        <f t="shared" si="304"/>
        <v>42323.45930555556</v>
      </c>
      <c r="T3230" s="11">
        <f t="shared" si="305"/>
        <v>42354.957638888889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11">
        <f t="shared" si="304"/>
        <v>41933.041643518518</v>
      </c>
      <c r="T3231" s="11">
        <f t="shared" si="305"/>
        <v>41963.083310185189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77.21621621621621</v>
      </c>
      <c r="Q3232" t="str">
        <f t="shared" si="302"/>
        <v>theater</v>
      </c>
      <c r="R3232" t="str">
        <f t="shared" si="303"/>
        <v>plays</v>
      </c>
      <c r="S3232" s="11">
        <f t="shared" si="304"/>
        <v>41897.918124999997</v>
      </c>
      <c r="T3232" s="11">
        <f t="shared" si="305"/>
        <v>41912.915972222225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11">
        <f t="shared" si="304"/>
        <v>42446.693831018521</v>
      </c>
      <c r="T3233" s="11">
        <f t="shared" si="305"/>
        <v>42476.693831018521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50.46153846153846</v>
      </c>
      <c r="Q3234" t="str">
        <f t="shared" si="302"/>
        <v>theater</v>
      </c>
      <c r="R3234" t="str">
        <f t="shared" si="303"/>
        <v>plays</v>
      </c>
      <c r="S3234" s="11">
        <f t="shared" si="304"/>
        <v>42463.56385416667</v>
      </c>
      <c r="T3234" s="11">
        <f t="shared" si="305"/>
        <v>42493.915972222225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97.377049180327873</v>
      </c>
      <c r="Q3235" t="str">
        <f t="shared" si="302"/>
        <v>theater</v>
      </c>
      <c r="R3235" t="str">
        <f t="shared" si="303"/>
        <v>plays</v>
      </c>
      <c r="S3235" s="11">
        <f t="shared" si="304"/>
        <v>42766.555034722223</v>
      </c>
      <c r="T3235" s="11">
        <f t="shared" si="305"/>
        <v>42796.555034722223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11">
        <f t="shared" si="304"/>
        <v>42734.539444444439</v>
      </c>
      <c r="T3236" s="11">
        <f t="shared" si="305"/>
        <v>42767.729861111111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85.530386740331494</v>
      </c>
      <c r="Q3237" t="str">
        <f t="shared" si="302"/>
        <v>theater</v>
      </c>
      <c r="R3237" t="str">
        <f t="shared" si="303"/>
        <v>plays</v>
      </c>
      <c r="S3237" s="11">
        <f t="shared" si="304"/>
        <v>42522.097812499997</v>
      </c>
      <c r="T3237" s="11">
        <f t="shared" si="305"/>
        <v>42552.097812499997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11">
        <f t="shared" si="304"/>
        <v>42702.667048611111</v>
      </c>
      <c r="T3238" s="11">
        <f t="shared" si="305"/>
        <v>42732.667048611111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131.13620817843866</v>
      </c>
      <c r="Q3239" t="str">
        <f t="shared" si="302"/>
        <v>theater</v>
      </c>
      <c r="R3239" t="str">
        <f t="shared" si="303"/>
        <v>plays</v>
      </c>
      <c r="S3239" s="11">
        <f t="shared" si="304"/>
        <v>42252.224351851852</v>
      </c>
      <c r="T3239" s="11">
        <f t="shared" si="305"/>
        <v>42275.915972222225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11">
        <f t="shared" si="304"/>
        <v>42156.260393518518</v>
      </c>
      <c r="T3240" s="11">
        <f t="shared" si="305"/>
        <v>42186.260393518518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11">
        <f t="shared" si="304"/>
        <v>42277.839039351849</v>
      </c>
      <c r="T3241" s="11">
        <f t="shared" si="305"/>
        <v>42302.749305555553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88.735294117647058</v>
      </c>
      <c r="Q3242" t="str">
        <f t="shared" si="302"/>
        <v>theater</v>
      </c>
      <c r="R3242" t="str">
        <f t="shared" si="303"/>
        <v>plays</v>
      </c>
      <c r="S3242" s="11">
        <f t="shared" si="304"/>
        <v>42754.443842592591</v>
      </c>
      <c r="T3242" s="11">
        <f t="shared" si="305"/>
        <v>42782.708333333328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11">
        <f t="shared" si="304"/>
        <v>41893.074884259258</v>
      </c>
      <c r="T3243" s="11">
        <f t="shared" si="305"/>
        <v>41926.040972222225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69.56513661202186</v>
      </c>
      <c r="Q3244" t="str">
        <f t="shared" si="302"/>
        <v>theater</v>
      </c>
      <c r="R3244" t="str">
        <f t="shared" si="303"/>
        <v>plays</v>
      </c>
      <c r="S3244" s="11">
        <f t="shared" si="304"/>
        <v>41871.505694444444</v>
      </c>
      <c r="T3244" s="11">
        <f t="shared" si="305"/>
        <v>41901.505694444444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115.87323943661971</v>
      </c>
      <c r="Q3245" t="str">
        <f t="shared" si="302"/>
        <v>theater</v>
      </c>
      <c r="R3245" t="str">
        <f t="shared" si="303"/>
        <v>plays</v>
      </c>
      <c r="S3245" s="11">
        <f t="shared" si="304"/>
        <v>42261.846782407403</v>
      </c>
      <c r="T3245" s="11">
        <f t="shared" si="305"/>
        <v>42285.75</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23.869565217391305</v>
      </c>
      <c r="Q3246" t="str">
        <f t="shared" si="302"/>
        <v>theater</v>
      </c>
      <c r="R3246" t="str">
        <f t="shared" si="303"/>
        <v>plays</v>
      </c>
      <c r="S3246" s="11">
        <f t="shared" si="304"/>
        <v>42675.444236111114</v>
      </c>
      <c r="T3246" s="11">
        <f t="shared" si="305"/>
        <v>42705.485902777778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11">
        <f t="shared" si="304"/>
        <v>42135.35020833333</v>
      </c>
      <c r="T3247" s="11">
        <f t="shared" si="305"/>
        <v>42166.833333333328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11">
        <f t="shared" si="304"/>
        <v>42230.222222222219</v>
      </c>
      <c r="T3248" s="11">
        <f t="shared" si="305"/>
        <v>42258.915972222225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11">
        <f t="shared" si="304"/>
        <v>42167.184166666666</v>
      </c>
      <c r="T3249" s="11">
        <f t="shared" si="305"/>
        <v>42197.184166666666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11">
        <f t="shared" si="304"/>
        <v>42068.638391203705</v>
      </c>
      <c r="T3250" s="11">
        <f t="shared" si="305"/>
        <v>42098.596724537041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11">
        <f t="shared" si="304"/>
        <v>42145.496689814812</v>
      </c>
      <c r="T3251" s="11">
        <f t="shared" si="305"/>
        <v>42175.496689814812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119.1924882629108</v>
      </c>
      <c r="Q3252" t="str">
        <f t="shared" si="302"/>
        <v>theater</v>
      </c>
      <c r="R3252" t="str">
        <f t="shared" si="303"/>
        <v>plays</v>
      </c>
      <c r="S3252" s="11">
        <f t="shared" si="304"/>
        <v>41918.492175925923</v>
      </c>
      <c r="T3252" s="11">
        <f t="shared" si="305"/>
        <v>41948.533842592595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11">
        <f t="shared" si="304"/>
        <v>42146.481087962966</v>
      </c>
      <c r="T3253" s="11">
        <f t="shared" si="305"/>
        <v>42176.481087962966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11">
        <f t="shared" si="304"/>
        <v>42590.222685185188</v>
      </c>
      <c r="T3254" s="11">
        <f t="shared" si="305"/>
        <v>42620.222685185188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177.08695652173913</v>
      </c>
      <c r="Q3255" t="str">
        <f t="shared" si="302"/>
        <v>theater</v>
      </c>
      <c r="R3255" t="str">
        <f t="shared" si="303"/>
        <v>plays</v>
      </c>
      <c r="S3255" s="11">
        <f t="shared" si="304"/>
        <v>42602.326712962968</v>
      </c>
      <c r="T3255" s="11">
        <f t="shared" si="305"/>
        <v>42620.90625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70.771505376344081</v>
      </c>
      <c r="Q3256" t="str">
        <f t="shared" si="302"/>
        <v>theater</v>
      </c>
      <c r="R3256" t="str">
        <f t="shared" si="303"/>
        <v>plays</v>
      </c>
      <c r="S3256" s="11">
        <f t="shared" si="304"/>
        <v>42058.835752314815</v>
      </c>
      <c r="T3256" s="11">
        <f t="shared" si="305"/>
        <v>42088.794085648144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11">
        <f t="shared" si="304"/>
        <v>41889.518229166664</v>
      </c>
      <c r="T3257" s="11">
        <f t="shared" si="305"/>
        <v>41919.518229166664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11">
        <f t="shared" si="304"/>
        <v>42144.323807870373</v>
      </c>
      <c r="T3258" s="11">
        <f t="shared" si="305"/>
        <v>42165.915972222225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11">
        <f t="shared" si="304"/>
        <v>42758.309629629628</v>
      </c>
      <c r="T3259" s="11">
        <f t="shared" si="305"/>
        <v>42788.309629629628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11">
        <f t="shared" si="304"/>
        <v>41982.637280092589</v>
      </c>
      <c r="T3260" s="11">
        <f t="shared" si="305"/>
        <v>42012.637280092589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11">
        <f t="shared" si="304"/>
        <v>42614.510937500003</v>
      </c>
      <c r="T3261" s="11">
        <f t="shared" si="305"/>
        <v>42643.915972222225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74.821917808219183</v>
      </c>
      <c r="Q3262" t="str">
        <f t="shared" si="302"/>
        <v>theater</v>
      </c>
      <c r="R3262" t="str">
        <f t="shared" si="303"/>
        <v>plays</v>
      </c>
      <c r="S3262" s="11">
        <f t="shared" si="304"/>
        <v>42303.422662037032</v>
      </c>
      <c r="T3262" s="11">
        <f t="shared" si="305"/>
        <v>42338.464328703703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67.65306122448979</v>
      </c>
      <c r="Q3263" t="str">
        <f t="shared" si="302"/>
        <v>theater</v>
      </c>
      <c r="R3263" t="str">
        <f t="shared" si="303"/>
        <v>plays</v>
      </c>
      <c r="S3263" s="11">
        <f t="shared" si="304"/>
        <v>42171.475416666668</v>
      </c>
      <c r="T3263" s="11">
        <f t="shared" si="305"/>
        <v>42201.475416666668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11">
        <f t="shared" si="304"/>
        <v>41964.065532407403</v>
      </c>
      <c r="T3264" s="11">
        <f t="shared" si="305"/>
        <v>41994.916666666672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11">
        <f t="shared" si="304"/>
        <v>42284.266064814816</v>
      </c>
      <c r="T3265" s="11">
        <f t="shared" si="305"/>
        <v>42307.625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11">
        <f t="shared" si="304"/>
        <v>42016.550208333334</v>
      </c>
      <c r="T3266" s="11">
        <f t="shared" si="305"/>
        <v>42032.666666666672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f t="shared" ref="P3267:P3330" si="307">E3267/L3267</f>
        <v>70.285714285714292</v>
      </c>
      <c r="Q3267" t="str">
        <f t="shared" ref="Q3267:Q3330" si="308">LEFT(N3267, SEARCH("/",N3267)-1)</f>
        <v>theater</v>
      </c>
      <c r="R3267" t="str">
        <f t="shared" ref="R3267:R3330" si="309">RIGHT(N3267,LEN(N3267)-SEARCH("/", N3267))</f>
        <v>plays</v>
      </c>
      <c r="S3267" s="11">
        <f t="shared" ref="S3267:S3330" si="310">(J3267/86400)+25569+(-6/24)</f>
        <v>42311.461979166663</v>
      </c>
      <c r="T3267" s="11">
        <f t="shared" ref="T3267:T3330" si="311">(I3267/86400)+25569+(-6/24)</f>
        <v>42341.458333333328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11">
        <f t="shared" si="310"/>
        <v>42136.286134259259</v>
      </c>
      <c r="T3268" s="11">
        <f t="shared" si="311"/>
        <v>42167.625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53.177083333333336</v>
      </c>
      <c r="Q3269" t="str">
        <f t="shared" si="308"/>
        <v>theater</v>
      </c>
      <c r="R3269" t="str">
        <f t="shared" si="309"/>
        <v>plays</v>
      </c>
      <c r="S3269" s="11">
        <f t="shared" si="310"/>
        <v>42172.507638888885</v>
      </c>
      <c r="T3269" s="11">
        <f t="shared" si="311"/>
        <v>42202.507638888885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11">
        <f t="shared" si="310"/>
        <v>42590.65425925926</v>
      </c>
      <c r="T3270" s="11">
        <f t="shared" si="311"/>
        <v>42606.65425925926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11">
        <f t="shared" si="310"/>
        <v>42137.145798611113</v>
      </c>
      <c r="T3271" s="11">
        <f t="shared" si="311"/>
        <v>42171.208333333328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11">
        <f t="shared" si="310"/>
        <v>42167.283159722225</v>
      </c>
      <c r="T3272" s="11">
        <f t="shared" si="311"/>
        <v>42197.283159722225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38.235294117647058</v>
      </c>
      <c r="Q3273" t="str">
        <f t="shared" si="308"/>
        <v>theater</v>
      </c>
      <c r="R3273" t="str">
        <f t="shared" si="309"/>
        <v>plays</v>
      </c>
      <c r="S3273" s="11">
        <f t="shared" si="310"/>
        <v>41915.187210648146</v>
      </c>
      <c r="T3273" s="11">
        <f t="shared" si="311"/>
        <v>41945.228877314818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11">
        <f t="shared" si="310"/>
        <v>42284.250104166669</v>
      </c>
      <c r="T3274" s="11">
        <f t="shared" si="311"/>
        <v>42314.291770833333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204.57142857142858</v>
      </c>
      <c r="Q3275" t="str">
        <f t="shared" si="308"/>
        <v>theater</v>
      </c>
      <c r="R3275" t="str">
        <f t="shared" si="309"/>
        <v>plays</v>
      </c>
      <c r="S3275" s="11">
        <f t="shared" si="310"/>
        <v>42611.551412037035</v>
      </c>
      <c r="T3275" s="11">
        <f t="shared" si="311"/>
        <v>42627.541666666672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54.912587412587413</v>
      </c>
      <c r="Q3276" t="str">
        <f t="shared" si="308"/>
        <v>theater</v>
      </c>
      <c r="R3276" t="str">
        <f t="shared" si="309"/>
        <v>plays</v>
      </c>
      <c r="S3276" s="11">
        <f t="shared" si="310"/>
        <v>42400.454537037032</v>
      </c>
      <c r="T3276" s="11">
        <f t="shared" si="311"/>
        <v>42444.625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150.41666666666666</v>
      </c>
      <c r="Q3277" t="str">
        <f t="shared" si="308"/>
        <v>theater</v>
      </c>
      <c r="R3277" t="str">
        <f t="shared" si="309"/>
        <v>plays</v>
      </c>
      <c r="S3277" s="11">
        <f t="shared" si="310"/>
        <v>42017.63045138889</v>
      </c>
      <c r="T3277" s="11">
        <f t="shared" si="311"/>
        <v>42043.9375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11">
        <f t="shared" si="310"/>
        <v>42426.699988425928</v>
      </c>
      <c r="T3278" s="11">
        <f t="shared" si="311"/>
        <v>42460.915972222225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11">
        <f t="shared" si="310"/>
        <v>41931.432939814811</v>
      </c>
      <c r="T3279" s="11">
        <f t="shared" si="311"/>
        <v>41961.474606481483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11">
        <f t="shared" si="310"/>
        <v>42124.598414351851</v>
      </c>
      <c r="T3280" s="11">
        <f t="shared" si="311"/>
        <v>42154.598414351851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11">
        <f t="shared" si="310"/>
        <v>42430.852534722224</v>
      </c>
      <c r="T3281" s="11">
        <f t="shared" si="311"/>
        <v>42460.81086805556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11">
        <f t="shared" si="310"/>
        <v>42121.506921296299</v>
      </c>
      <c r="T3282" s="11">
        <f t="shared" si="311"/>
        <v>42155.958333333328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11">
        <f t="shared" si="310"/>
        <v>42218.769733796296</v>
      </c>
      <c r="T3283" s="11">
        <f t="shared" si="311"/>
        <v>42248.769733796296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11">
        <f t="shared" si="310"/>
        <v>42444.94430555556</v>
      </c>
      <c r="T3284" s="11">
        <f t="shared" si="311"/>
        <v>42488.94430555556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11">
        <f t="shared" si="310"/>
        <v>42379.49418981481</v>
      </c>
      <c r="T3285" s="11">
        <f t="shared" si="311"/>
        <v>42410.625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11">
        <f t="shared" si="310"/>
        <v>42380.634872685187</v>
      </c>
      <c r="T3286" s="11">
        <f t="shared" si="311"/>
        <v>42397.999305555553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69.18518518518519</v>
      </c>
      <c r="Q3287" t="str">
        <f t="shared" si="308"/>
        <v>theater</v>
      </c>
      <c r="R3287" t="str">
        <f t="shared" si="309"/>
        <v>plays</v>
      </c>
      <c r="S3287" s="11">
        <f t="shared" si="310"/>
        <v>42762.692430555559</v>
      </c>
      <c r="T3287" s="11">
        <f t="shared" si="311"/>
        <v>42793.958333333328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11">
        <f t="shared" si="310"/>
        <v>42567.590069444443</v>
      </c>
      <c r="T3288" s="11">
        <f t="shared" si="311"/>
        <v>42597.590069444443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73.529411764705884</v>
      </c>
      <c r="Q3289" t="str">
        <f t="shared" si="308"/>
        <v>theater</v>
      </c>
      <c r="R3289" t="str">
        <f t="shared" si="309"/>
        <v>plays</v>
      </c>
      <c r="S3289" s="11">
        <f t="shared" si="310"/>
        <v>42311.500324074077</v>
      </c>
      <c r="T3289" s="11">
        <f t="shared" si="311"/>
        <v>42336.500324074077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48.437149758454105</v>
      </c>
      <c r="Q3290" t="str">
        <f t="shared" si="308"/>
        <v>theater</v>
      </c>
      <c r="R3290" t="str">
        <f t="shared" si="309"/>
        <v>plays</v>
      </c>
      <c r="S3290" s="11">
        <f t="shared" si="310"/>
        <v>42505.524479166663</v>
      </c>
      <c r="T3290" s="11">
        <f t="shared" si="311"/>
        <v>42541.708333333328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26.608400000000003</v>
      </c>
      <c r="Q3291" t="str">
        <f t="shared" si="308"/>
        <v>theater</v>
      </c>
      <c r="R3291" t="str">
        <f t="shared" si="309"/>
        <v>plays</v>
      </c>
      <c r="S3291" s="11">
        <f t="shared" si="310"/>
        <v>42758.118078703701</v>
      </c>
      <c r="T3291" s="11">
        <f t="shared" si="311"/>
        <v>42786.118078703701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11">
        <f t="shared" si="310"/>
        <v>42775.26494212963</v>
      </c>
      <c r="T3292" s="11">
        <f t="shared" si="311"/>
        <v>42805.26494212963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11">
        <f t="shared" si="310"/>
        <v>42232.452546296292</v>
      </c>
      <c r="T3293" s="11">
        <f t="shared" si="311"/>
        <v>42263.915972222225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19.266666666666666</v>
      </c>
      <c r="Q3294" t="str">
        <f t="shared" si="308"/>
        <v>theater</v>
      </c>
      <c r="R3294" t="str">
        <f t="shared" si="309"/>
        <v>plays</v>
      </c>
      <c r="S3294" s="11">
        <f t="shared" si="310"/>
        <v>42282.520231481481</v>
      </c>
      <c r="T3294" s="11">
        <f t="shared" si="311"/>
        <v>42342.561898148153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84.285714285714292</v>
      </c>
      <c r="Q3295" t="str">
        <f t="shared" si="308"/>
        <v>theater</v>
      </c>
      <c r="R3295" t="str">
        <f t="shared" si="309"/>
        <v>plays</v>
      </c>
      <c r="S3295" s="11">
        <f t="shared" si="310"/>
        <v>42768.175370370373</v>
      </c>
      <c r="T3295" s="11">
        <f t="shared" si="311"/>
        <v>42798.175370370373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11">
        <f t="shared" si="310"/>
        <v>42141.291134259256</v>
      </c>
      <c r="T3296" s="11">
        <f t="shared" si="311"/>
        <v>42171.291134259256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11">
        <f t="shared" si="310"/>
        <v>42609.192465277782</v>
      </c>
      <c r="T3297" s="11">
        <f t="shared" si="311"/>
        <v>42639.192465277782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45.978723404255319</v>
      </c>
      <c r="Q3298" t="str">
        <f t="shared" si="308"/>
        <v>theater</v>
      </c>
      <c r="R3298" t="str">
        <f t="shared" si="309"/>
        <v>plays</v>
      </c>
      <c r="S3298" s="11">
        <f t="shared" si="310"/>
        <v>42309.506620370375</v>
      </c>
      <c r="T3298" s="11">
        <f t="shared" si="311"/>
        <v>42330.666666666672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125.09090909090909</v>
      </c>
      <c r="Q3299" t="str">
        <f t="shared" si="308"/>
        <v>theater</v>
      </c>
      <c r="R3299" t="str">
        <f t="shared" si="309"/>
        <v>plays</v>
      </c>
      <c r="S3299" s="11">
        <f t="shared" si="310"/>
        <v>42193.521481481483</v>
      </c>
      <c r="T3299" s="11">
        <f t="shared" si="311"/>
        <v>42212.707638888889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141.29166666666666</v>
      </c>
      <c r="Q3300" t="str">
        <f t="shared" si="308"/>
        <v>theater</v>
      </c>
      <c r="R3300" t="str">
        <f t="shared" si="309"/>
        <v>plays</v>
      </c>
      <c r="S3300" s="11">
        <f t="shared" si="310"/>
        <v>42239.707962962959</v>
      </c>
      <c r="T3300" s="11">
        <f t="shared" si="311"/>
        <v>42259.75</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11">
        <f t="shared" si="310"/>
        <v>42261.667395833334</v>
      </c>
      <c r="T3301" s="11">
        <f t="shared" si="311"/>
        <v>42291.667395833334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11">
        <f t="shared" si="310"/>
        <v>42102.493773148148</v>
      </c>
      <c r="T3302" s="11">
        <f t="shared" si="311"/>
        <v>42123.493773148148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11">
        <f t="shared" si="310"/>
        <v>42538.485833333332</v>
      </c>
      <c r="T3303" s="11">
        <f t="shared" si="311"/>
        <v>42583.040972222225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11">
        <f t="shared" si="310"/>
        <v>42681.10157407407</v>
      </c>
      <c r="T3304" s="11">
        <f t="shared" si="311"/>
        <v>42711.10157407407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11">
        <f t="shared" si="310"/>
        <v>42056.40143518518</v>
      </c>
      <c r="T3305" s="11">
        <f t="shared" si="311"/>
        <v>42091.359768518523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89.585714285714289</v>
      </c>
      <c r="Q3306" t="str">
        <f t="shared" si="308"/>
        <v>theater</v>
      </c>
      <c r="R3306" t="str">
        <f t="shared" si="309"/>
        <v>plays</v>
      </c>
      <c r="S3306" s="11">
        <f t="shared" si="310"/>
        <v>42696.374444444446</v>
      </c>
      <c r="T3306" s="11">
        <f t="shared" si="311"/>
        <v>42726.374444444446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11">
        <f t="shared" si="310"/>
        <v>42186.605879629627</v>
      </c>
      <c r="T3307" s="11">
        <f t="shared" si="311"/>
        <v>42216.605879629627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11">
        <f t="shared" si="310"/>
        <v>42492.969236111108</v>
      </c>
      <c r="T3308" s="11">
        <f t="shared" si="311"/>
        <v>42530.875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53.339999999999996</v>
      </c>
      <c r="Q3309" t="str">
        <f t="shared" si="308"/>
        <v>theater</v>
      </c>
      <c r="R3309" t="str">
        <f t="shared" si="309"/>
        <v>plays</v>
      </c>
      <c r="S3309" s="11">
        <f t="shared" si="310"/>
        <v>42474.807164351849</v>
      </c>
      <c r="T3309" s="11">
        <f t="shared" si="311"/>
        <v>42504.807164351849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11">
        <f t="shared" si="310"/>
        <v>42452.626909722225</v>
      </c>
      <c r="T3310" s="11">
        <f t="shared" si="311"/>
        <v>42473.626909722225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11">
        <f t="shared" si="310"/>
        <v>42628.400208333333</v>
      </c>
      <c r="T3311" s="11">
        <f t="shared" si="311"/>
        <v>42659.400208333333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209.83870967741936</v>
      </c>
      <c r="Q3312" t="str">
        <f t="shared" si="308"/>
        <v>theater</v>
      </c>
      <c r="R3312" t="str">
        <f t="shared" si="309"/>
        <v>plays</v>
      </c>
      <c r="S3312" s="11">
        <f t="shared" si="310"/>
        <v>42253.678530092591</v>
      </c>
      <c r="T3312" s="11">
        <f t="shared" si="311"/>
        <v>42283.678530092591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11">
        <f t="shared" si="310"/>
        <v>42264.04178240741</v>
      </c>
      <c r="T3313" s="11">
        <f t="shared" si="311"/>
        <v>42294.04178240741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11">
        <f t="shared" si="310"/>
        <v>42664.559560185182</v>
      </c>
      <c r="T3314" s="11">
        <f t="shared" si="311"/>
        <v>42685.666666666672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11">
        <f t="shared" si="310"/>
        <v>42381.994409722218</v>
      </c>
      <c r="T3315" s="11">
        <f t="shared" si="311"/>
        <v>42395.791666666672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29.068965517241381</v>
      </c>
      <c r="Q3316" t="str">
        <f t="shared" si="308"/>
        <v>theater</v>
      </c>
      <c r="R3316" t="str">
        <f t="shared" si="309"/>
        <v>plays</v>
      </c>
      <c r="S3316" s="11">
        <f t="shared" si="310"/>
        <v>42105.017488425925</v>
      </c>
      <c r="T3316" s="11">
        <f t="shared" si="311"/>
        <v>42132.586805555555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11">
        <f t="shared" si="310"/>
        <v>42466.053715277776</v>
      </c>
      <c r="T3317" s="11">
        <f t="shared" si="311"/>
        <v>42496.053715277776</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93.977440000000001</v>
      </c>
      <c r="Q3318" t="str">
        <f t="shared" si="308"/>
        <v>theater</v>
      </c>
      <c r="R3318" t="str">
        <f t="shared" si="309"/>
        <v>plays</v>
      </c>
      <c r="S3318" s="11">
        <f t="shared" si="310"/>
        <v>41826.621238425927</v>
      </c>
      <c r="T3318" s="11">
        <f t="shared" si="311"/>
        <v>41859.329166666663</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11">
        <f t="shared" si="310"/>
        <v>42498.789629629631</v>
      </c>
      <c r="T3319" s="11">
        <f t="shared" si="311"/>
        <v>42528.789629629631</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11">
        <f t="shared" si="310"/>
        <v>42431.052002314813</v>
      </c>
      <c r="T3320" s="11">
        <f t="shared" si="311"/>
        <v>42470.854166666672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11">
        <f t="shared" si="310"/>
        <v>41990.335486111115</v>
      </c>
      <c r="T3321" s="11">
        <f t="shared" si="311"/>
        <v>42035.335486111115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11">
        <f t="shared" si="310"/>
        <v>42512.795798611114</v>
      </c>
      <c r="T3322" s="11">
        <f t="shared" si="311"/>
        <v>42542.795798611114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11">
        <f t="shared" si="310"/>
        <v>41913.850289351853</v>
      </c>
      <c r="T3323" s="11">
        <f t="shared" si="311"/>
        <v>41927.915972222225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145.65217391304347</v>
      </c>
      <c r="Q3324" t="str">
        <f t="shared" si="308"/>
        <v>theater</v>
      </c>
      <c r="R3324" t="str">
        <f t="shared" si="309"/>
        <v>plays</v>
      </c>
      <c r="S3324" s="11">
        <f t="shared" si="310"/>
        <v>42520.760370370372</v>
      </c>
      <c r="T3324" s="11">
        <f t="shared" si="311"/>
        <v>42542.913194444445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11">
        <f t="shared" si="310"/>
        <v>42608.11583333333</v>
      </c>
      <c r="T3325" s="11">
        <f t="shared" si="311"/>
        <v>42638.11583333333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11">
        <f t="shared" si="310"/>
        <v>42512.33321759259</v>
      </c>
      <c r="T3326" s="11">
        <f t="shared" si="311"/>
        <v>42526.33321759259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11">
        <f t="shared" si="310"/>
        <v>42064.535613425927</v>
      </c>
      <c r="T3327" s="11">
        <f t="shared" si="311"/>
        <v>42099.493946759263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142.28070175438597</v>
      </c>
      <c r="Q3328" t="str">
        <f t="shared" si="308"/>
        <v>theater</v>
      </c>
      <c r="R3328" t="str">
        <f t="shared" si="309"/>
        <v>plays</v>
      </c>
      <c r="S3328" s="11">
        <f t="shared" si="310"/>
        <v>42041.464178240742</v>
      </c>
      <c r="T3328" s="11">
        <f t="shared" si="311"/>
        <v>42071.42251157407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11">
        <f t="shared" si="310"/>
        <v>42468.124606481477</v>
      </c>
      <c r="T3329" s="11">
        <f t="shared" si="311"/>
        <v>42498.124606481477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f t="shared" si="307"/>
        <v>292.77777777777777</v>
      </c>
      <c r="Q3330" t="str">
        <f t="shared" si="308"/>
        <v>theater</v>
      </c>
      <c r="R3330" t="str">
        <f t="shared" si="309"/>
        <v>plays</v>
      </c>
      <c r="S3330" s="11">
        <f t="shared" si="310"/>
        <v>41822.32503472222</v>
      </c>
      <c r="T3330" s="11">
        <f t="shared" si="311"/>
        <v>41824.791666666664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f t="shared" ref="P3331:P3394" si="313">E3331/L3331</f>
        <v>44.92307692307692</v>
      </c>
      <c r="Q3331" t="str">
        <f t="shared" ref="Q3331:Q3394" si="314">LEFT(N3331, SEARCH("/",N3331)-1)</f>
        <v>theater</v>
      </c>
      <c r="R3331" t="str">
        <f t="shared" ref="R3331:R3394" si="315">RIGHT(N3331,LEN(N3331)-SEARCH("/", N3331))</f>
        <v>plays</v>
      </c>
      <c r="S3331" s="11">
        <f t="shared" ref="S3331:S3394" si="316">(J3331/86400)+25569+(-6/24)</f>
        <v>41837.073009259257</v>
      </c>
      <c r="T3331" s="11">
        <f t="shared" ref="T3331:T3394" si="317">(I3331/86400)+25569+(-6/24)</f>
        <v>41847.708333333336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23.10144927536232</v>
      </c>
      <c r="Q3332" t="str">
        <f t="shared" si="314"/>
        <v>theater</v>
      </c>
      <c r="R3332" t="str">
        <f t="shared" si="315"/>
        <v>plays</v>
      </c>
      <c r="S3332" s="11">
        <f t="shared" si="316"/>
        <v>42065.637361111112</v>
      </c>
      <c r="T3332" s="11">
        <f t="shared" si="317"/>
        <v>42095.595694444448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11">
        <f t="shared" si="316"/>
        <v>42248.447754629626</v>
      </c>
      <c r="T3333" s="11">
        <f t="shared" si="317"/>
        <v>42283.447754629626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72.289156626506028</v>
      </c>
      <c r="Q3334" t="str">
        <f t="shared" si="314"/>
        <v>theater</v>
      </c>
      <c r="R3334" t="str">
        <f t="shared" si="315"/>
        <v>plays</v>
      </c>
      <c r="S3334" s="11">
        <f t="shared" si="316"/>
        <v>41809.610300925924</v>
      </c>
      <c r="T3334" s="11">
        <f t="shared" si="317"/>
        <v>41839.610300925924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11">
        <f t="shared" si="316"/>
        <v>42148.426851851851</v>
      </c>
      <c r="T3335" s="11">
        <f t="shared" si="317"/>
        <v>42170.426851851851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11">
        <f t="shared" si="316"/>
        <v>42185.271087962959</v>
      </c>
      <c r="T3336" s="11">
        <f t="shared" si="317"/>
        <v>42215.271087962959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11">
        <f t="shared" si="316"/>
        <v>41827.424143518518</v>
      </c>
      <c r="T3337" s="11">
        <f t="shared" si="317"/>
        <v>41854.708333333336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27.777777777777779</v>
      </c>
      <c r="Q3338" t="str">
        <f t="shared" si="314"/>
        <v>theater</v>
      </c>
      <c r="R3338" t="str">
        <f t="shared" si="315"/>
        <v>plays</v>
      </c>
      <c r="S3338" s="11">
        <f t="shared" si="316"/>
        <v>42437.148680555554</v>
      </c>
      <c r="T3338" s="11">
        <f t="shared" si="317"/>
        <v>42465.10701388889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81.029411764705884</v>
      </c>
      <c r="Q3339" t="str">
        <f t="shared" si="314"/>
        <v>theater</v>
      </c>
      <c r="R3339" t="str">
        <f t="shared" si="315"/>
        <v>plays</v>
      </c>
      <c r="S3339" s="11">
        <f t="shared" si="316"/>
        <v>41901.032025462962</v>
      </c>
      <c r="T3339" s="11">
        <f t="shared" si="317"/>
        <v>41922.625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11">
        <f t="shared" si="316"/>
        <v>42769.324999999997</v>
      </c>
      <c r="T3340" s="11">
        <f t="shared" si="317"/>
        <v>42790.324999999997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11">
        <f t="shared" si="316"/>
        <v>42549.415717592594</v>
      </c>
      <c r="T3341" s="11">
        <f t="shared" si="317"/>
        <v>42579.415717592594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11">
        <f t="shared" si="316"/>
        <v>42685.724004629628</v>
      </c>
      <c r="T3342" s="11">
        <f t="shared" si="317"/>
        <v>42710.724004629628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119.64285714285714</v>
      </c>
      <c r="Q3343" t="str">
        <f t="shared" si="314"/>
        <v>theater</v>
      </c>
      <c r="R3343" t="str">
        <f t="shared" si="315"/>
        <v>plays</v>
      </c>
      <c r="S3343" s="11">
        <f t="shared" si="316"/>
        <v>42510.548854166671</v>
      </c>
      <c r="T3343" s="11">
        <f t="shared" si="317"/>
        <v>42533.458333333328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11">
        <f t="shared" si="316"/>
        <v>42062.046412037038</v>
      </c>
      <c r="T3344" s="11">
        <f t="shared" si="317"/>
        <v>42094.957638888889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11">
        <f t="shared" si="316"/>
        <v>42452.666481481487</v>
      </c>
      <c r="T3345" s="11">
        <f t="shared" si="317"/>
        <v>42473.304166666669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114.125</v>
      </c>
      <c r="Q3346" t="str">
        <f t="shared" si="314"/>
        <v>theater</v>
      </c>
      <c r="R3346" t="str">
        <f t="shared" si="315"/>
        <v>plays</v>
      </c>
      <c r="S3346" s="11">
        <f t="shared" si="316"/>
        <v>41850.950150462959</v>
      </c>
      <c r="T3346" s="11">
        <f t="shared" si="317"/>
        <v>41880.950150462959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11">
        <f t="shared" si="316"/>
        <v>42052.856111111112</v>
      </c>
      <c r="T3347" s="11">
        <f t="shared" si="317"/>
        <v>42111.775694444441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11">
        <f t="shared" si="316"/>
        <v>42053.774421296301</v>
      </c>
      <c r="T3348" s="11">
        <f t="shared" si="317"/>
        <v>42060.774421296301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11">
        <f t="shared" si="316"/>
        <v>42484.301550925928</v>
      </c>
      <c r="T3349" s="11">
        <f t="shared" si="317"/>
        <v>42498.625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11">
        <f t="shared" si="316"/>
        <v>42466.308796296296</v>
      </c>
      <c r="T3350" s="11">
        <f t="shared" si="317"/>
        <v>42489.915972222225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11">
        <f t="shared" si="316"/>
        <v>42512.860787037032</v>
      </c>
      <c r="T3351" s="11">
        <f t="shared" si="317"/>
        <v>42534.458333333328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11">
        <f t="shared" si="316"/>
        <v>42302.451516203699</v>
      </c>
      <c r="T3352" s="11">
        <f t="shared" si="317"/>
        <v>42337.708333333328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93.611111111111114</v>
      </c>
      <c r="Q3353" t="str">
        <f t="shared" si="314"/>
        <v>theater</v>
      </c>
      <c r="R3353" t="str">
        <f t="shared" si="315"/>
        <v>plays</v>
      </c>
      <c r="S3353" s="11">
        <f t="shared" si="316"/>
        <v>41806.145428240743</v>
      </c>
      <c r="T3353" s="11">
        <f t="shared" si="317"/>
        <v>41843.208333333336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11">
        <f t="shared" si="316"/>
        <v>42495.742800925931</v>
      </c>
      <c r="T3354" s="11">
        <f t="shared" si="317"/>
        <v>42552.708333333328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11">
        <f t="shared" si="316"/>
        <v>42479.182291666672</v>
      </c>
      <c r="T3355" s="11">
        <f t="shared" si="317"/>
        <v>42492.708333333328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11">
        <f t="shared" si="316"/>
        <v>42270.4769212963</v>
      </c>
      <c r="T3356" s="11">
        <f t="shared" si="317"/>
        <v>42305.917361111111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11">
        <f t="shared" si="316"/>
        <v>42489.369525462964</v>
      </c>
      <c r="T3357" s="11">
        <f t="shared" si="317"/>
        <v>42500.220138888893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11">
        <f t="shared" si="316"/>
        <v>42536.565648148149</v>
      </c>
      <c r="T3358" s="11">
        <f t="shared" si="317"/>
        <v>42566.565648148149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11">
        <f t="shared" si="316"/>
        <v>41822.167939814812</v>
      </c>
      <c r="T3359" s="11">
        <f t="shared" si="317"/>
        <v>41852.167939814812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63.574074074074076</v>
      </c>
      <c r="Q3360" t="str">
        <f t="shared" si="314"/>
        <v>theater</v>
      </c>
      <c r="R3360" t="str">
        <f t="shared" si="315"/>
        <v>plays</v>
      </c>
      <c r="S3360" s="11">
        <f t="shared" si="316"/>
        <v>41932.061099537037</v>
      </c>
      <c r="T3360" s="11">
        <f t="shared" si="317"/>
        <v>41962.102766203709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11">
        <f t="shared" si="316"/>
        <v>42745.807106481487</v>
      </c>
      <c r="T3361" s="11">
        <f t="shared" si="317"/>
        <v>42790.807106481487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11">
        <f t="shared" si="316"/>
        <v>42696.832673611112</v>
      </c>
      <c r="T3362" s="11">
        <f t="shared" si="317"/>
        <v>42718.415972222225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11">
        <f t="shared" si="316"/>
        <v>41865.775347222225</v>
      </c>
      <c r="T3363" s="11">
        <f t="shared" si="317"/>
        <v>41883.415972222225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11">
        <f t="shared" si="316"/>
        <v>42055.841631944444</v>
      </c>
      <c r="T3364" s="11">
        <f t="shared" si="317"/>
        <v>42069.954861111109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302.30769230769232</v>
      </c>
      <c r="Q3365" t="str">
        <f t="shared" si="314"/>
        <v>theater</v>
      </c>
      <c r="R3365" t="str">
        <f t="shared" si="315"/>
        <v>plays</v>
      </c>
      <c r="S3365" s="11">
        <f t="shared" si="316"/>
        <v>41851.521354166667</v>
      </c>
      <c r="T3365" s="11">
        <f t="shared" si="317"/>
        <v>41870.416666666664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11">
        <f t="shared" si="316"/>
        <v>42422.727418981478</v>
      </c>
      <c r="T3366" s="11">
        <f t="shared" si="317"/>
        <v>42444.625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11">
        <f t="shared" si="316"/>
        <v>42320.851759259254</v>
      </c>
      <c r="T3367" s="11">
        <f t="shared" si="317"/>
        <v>42350.851759259254</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11">
        <f t="shared" si="316"/>
        <v>42106.817557870367</v>
      </c>
      <c r="T3368" s="11">
        <f t="shared" si="317"/>
        <v>42136.817557870367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29.666666666666668</v>
      </c>
      <c r="Q3369" t="str">
        <f t="shared" si="314"/>
        <v>theater</v>
      </c>
      <c r="R3369" t="str">
        <f t="shared" si="315"/>
        <v>plays</v>
      </c>
      <c r="S3369" s="11">
        <f t="shared" si="316"/>
        <v>42192.683958333335</v>
      </c>
      <c r="T3369" s="11">
        <f t="shared" si="317"/>
        <v>42217.683958333335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45.478260869565219</v>
      </c>
      <c r="Q3370" t="str">
        <f t="shared" si="314"/>
        <v>theater</v>
      </c>
      <c r="R3370" t="str">
        <f t="shared" si="315"/>
        <v>plays</v>
      </c>
      <c r="S3370" s="11">
        <f t="shared" si="316"/>
        <v>41968.949756944443</v>
      </c>
      <c r="T3370" s="11">
        <f t="shared" si="317"/>
        <v>42004.958333333328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11">
        <f t="shared" si="316"/>
        <v>42689.791435185187</v>
      </c>
      <c r="T3371" s="11">
        <f t="shared" si="317"/>
        <v>42749.791435185187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11">
        <f t="shared" si="316"/>
        <v>42690.084317129629</v>
      </c>
      <c r="T3372" s="11">
        <f t="shared" si="317"/>
        <v>42721.083333333328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11">
        <f t="shared" si="316"/>
        <v>42312.624594907407</v>
      </c>
      <c r="T3373" s="11">
        <f t="shared" si="317"/>
        <v>42340.624594907407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11">
        <f t="shared" si="316"/>
        <v>41855.298101851848</v>
      </c>
      <c r="T3374" s="11">
        <f t="shared" si="317"/>
        <v>41875.957638888889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66.833333333333329</v>
      </c>
      <c r="Q3375" t="str">
        <f t="shared" si="314"/>
        <v>theater</v>
      </c>
      <c r="R3375" t="str">
        <f t="shared" si="315"/>
        <v>plays</v>
      </c>
      <c r="S3375" s="11">
        <f t="shared" si="316"/>
        <v>42179.604629629626</v>
      </c>
      <c r="T3375" s="11">
        <f t="shared" si="317"/>
        <v>42203.416666666672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11">
        <f t="shared" si="316"/>
        <v>42275.481666666667</v>
      </c>
      <c r="T3376" s="11">
        <f t="shared" si="317"/>
        <v>42305.481666666667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176.47058823529412</v>
      </c>
      <c r="Q3377" t="str">
        <f t="shared" si="314"/>
        <v>theater</v>
      </c>
      <c r="R3377" t="str">
        <f t="shared" si="315"/>
        <v>plays</v>
      </c>
      <c r="S3377" s="11">
        <f t="shared" si="316"/>
        <v>41765.360798611109</v>
      </c>
      <c r="T3377" s="11">
        <f t="shared" si="317"/>
        <v>41777.360798611109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11">
        <f t="shared" si="316"/>
        <v>42059.451319444444</v>
      </c>
      <c r="T3378" s="11">
        <f t="shared" si="317"/>
        <v>42119.409652777773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11">
        <f t="shared" si="316"/>
        <v>42053.482627314814</v>
      </c>
      <c r="T3379" s="11">
        <f t="shared" si="317"/>
        <v>42083.455555555556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11">
        <f t="shared" si="316"/>
        <v>41858.105393518519</v>
      </c>
      <c r="T3380" s="11">
        <f t="shared" si="317"/>
        <v>41882.297222222223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54.55263157894737</v>
      </c>
      <c r="Q3381" t="str">
        <f t="shared" si="314"/>
        <v>theater</v>
      </c>
      <c r="R3381" t="str">
        <f t="shared" si="315"/>
        <v>plays</v>
      </c>
      <c r="S3381" s="11">
        <f t="shared" si="316"/>
        <v>42225.263888888891</v>
      </c>
      <c r="T3381" s="11">
        <f t="shared" si="317"/>
        <v>42242.708333333328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111.89285714285714</v>
      </c>
      <c r="Q3382" t="str">
        <f t="shared" si="314"/>
        <v>theater</v>
      </c>
      <c r="R3382" t="str">
        <f t="shared" si="315"/>
        <v>plays</v>
      </c>
      <c r="S3382" s="11">
        <f t="shared" si="316"/>
        <v>41937.703449074077</v>
      </c>
      <c r="T3382" s="11">
        <f t="shared" si="317"/>
        <v>41972.745115740741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11">
        <f t="shared" si="316"/>
        <v>42043.934988425928</v>
      </c>
      <c r="T3383" s="11">
        <f t="shared" si="317"/>
        <v>42073.893321759257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11">
        <f t="shared" si="316"/>
        <v>42559.181203703702</v>
      </c>
      <c r="T3384" s="11">
        <f t="shared" si="317"/>
        <v>42583.707638888889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11">
        <f t="shared" si="316"/>
        <v>42524.532638888893</v>
      </c>
      <c r="T3385" s="11">
        <f t="shared" si="317"/>
        <v>42544.532638888893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11">
        <f t="shared" si="316"/>
        <v>42291.837592592594</v>
      </c>
      <c r="T3386" s="11">
        <f t="shared" si="317"/>
        <v>42328.875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133.33333333333334</v>
      </c>
      <c r="Q3387" t="str">
        <f t="shared" si="314"/>
        <v>theater</v>
      </c>
      <c r="R3387" t="str">
        <f t="shared" si="315"/>
        <v>plays</v>
      </c>
      <c r="S3387" s="11">
        <f t="shared" si="316"/>
        <v>41953.6175</v>
      </c>
      <c r="T3387" s="11">
        <f t="shared" si="317"/>
        <v>41983.6175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11">
        <f t="shared" si="316"/>
        <v>41946.394745370373</v>
      </c>
      <c r="T3388" s="11">
        <f t="shared" si="317"/>
        <v>41976.394745370373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11">
        <f t="shared" si="316"/>
        <v>41947.512592592597</v>
      </c>
      <c r="T3389" s="11">
        <f t="shared" si="317"/>
        <v>41987.512592592597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11">
        <f t="shared" si="316"/>
        <v>42143.211122685185</v>
      </c>
      <c r="T3390" s="11">
        <f t="shared" si="317"/>
        <v>42173.211122685185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11">
        <f t="shared" si="316"/>
        <v>42494.313449074078</v>
      </c>
      <c r="T3391" s="11">
        <f t="shared" si="317"/>
        <v>42524.313449074078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11">
        <f t="shared" si="316"/>
        <v>41815.524826388893</v>
      </c>
      <c r="T3392" s="11">
        <f t="shared" si="317"/>
        <v>41830.524826388893</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11">
        <f t="shared" si="316"/>
        <v>41830.295694444445</v>
      </c>
      <c r="T3393" s="11">
        <f t="shared" si="317"/>
        <v>41859.686111111107</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f t="shared" si="313"/>
        <v>41.666666666666664</v>
      </c>
      <c r="Q3394" t="str">
        <f t="shared" si="314"/>
        <v>theater</v>
      </c>
      <c r="R3394" t="str">
        <f t="shared" si="315"/>
        <v>plays</v>
      </c>
      <c r="S3394" s="11">
        <f t="shared" si="316"/>
        <v>42446.595543981486</v>
      </c>
      <c r="T3394" s="11">
        <f t="shared" si="317"/>
        <v>42496.595543981486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f t="shared" ref="P3395:P3458" si="319">E3395/L3395</f>
        <v>36.06818181818182</v>
      </c>
      <c r="Q3395" t="str">
        <f t="shared" ref="Q3395:Q3458" si="320">LEFT(N3395, SEARCH("/",N3395)-1)</f>
        <v>theater</v>
      </c>
      <c r="R3395" t="str">
        <f t="shared" ref="R3395:R3458" si="321">RIGHT(N3395,LEN(N3395)-SEARCH("/", N3395))</f>
        <v>plays</v>
      </c>
      <c r="S3395" s="11">
        <f t="shared" ref="S3395:S3458" si="322">(J3395/86400)+25569+(-6/24)</f>
        <v>41923.671643518523</v>
      </c>
      <c r="T3395" s="11">
        <f t="shared" ref="T3395:T3458" si="323">(I3395/86400)+25569+(-6/24)</f>
        <v>41948.781944444447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11">
        <f t="shared" si="322"/>
        <v>41817.34542824074</v>
      </c>
      <c r="T3396" s="11">
        <f t="shared" si="323"/>
        <v>41847.34542824074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11">
        <f t="shared" si="322"/>
        <v>42140.462314814809</v>
      </c>
      <c r="T3397" s="11">
        <f t="shared" si="323"/>
        <v>42154.506944444445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55.892857142857146</v>
      </c>
      <c r="Q3398" t="str">
        <f t="shared" si="320"/>
        <v>theater</v>
      </c>
      <c r="R3398" t="str">
        <f t="shared" si="321"/>
        <v>plays</v>
      </c>
      <c r="S3398" s="11">
        <f t="shared" si="322"/>
        <v>41764.196631944447</v>
      </c>
      <c r="T3398" s="11">
        <f t="shared" si="323"/>
        <v>41790.915972222225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11">
        <f t="shared" si="322"/>
        <v>42378.228344907402</v>
      </c>
      <c r="T3399" s="11">
        <f t="shared" si="323"/>
        <v>42418.666666666672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11">
        <f t="shared" si="322"/>
        <v>41941.502037037033</v>
      </c>
      <c r="T3400" s="11">
        <f t="shared" si="323"/>
        <v>41964.458333333328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11">
        <f t="shared" si="322"/>
        <v>42026.670428240745</v>
      </c>
      <c r="T3401" s="11">
        <f t="shared" si="323"/>
        <v>42056.670428240745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11">
        <f t="shared" si="322"/>
        <v>41834.703865740739</v>
      </c>
      <c r="T3402" s="11">
        <f t="shared" si="323"/>
        <v>41879.703865740739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11">
        <f t="shared" si="322"/>
        <v>42193.473912037036</v>
      </c>
      <c r="T3403" s="11">
        <f t="shared" si="323"/>
        <v>42223.473912037036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99.787878787878782</v>
      </c>
      <c r="Q3404" t="str">
        <f t="shared" si="320"/>
        <v>theater</v>
      </c>
      <c r="R3404" t="str">
        <f t="shared" si="321"/>
        <v>plays</v>
      </c>
      <c r="S3404" s="11">
        <f t="shared" si="322"/>
        <v>42290.36855324074</v>
      </c>
      <c r="T3404" s="11">
        <f t="shared" si="323"/>
        <v>42319.854861111111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117.64705882352941</v>
      </c>
      <c r="Q3405" t="str">
        <f t="shared" si="320"/>
        <v>theater</v>
      </c>
      <c r="R3405" t="str">
        <f t="shared" si="321"/>
        <v>plays</v>
      </c>
      <c r="S3405" s="11">
        <f t="shared" si="322"/>
        <v>42150.212083333332</v>
      </c>
      <c r="T3405" s="11">
        <f t="shared" si="323"/>
        <v>42180.212083333332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11">
        <f t="shared" si="322"/>
        <v>42152.253495370373</v>
      </c>
      <c r="T3406" s="11">
        <f t="shared" si="323"/>
        <v>42172.253495370373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28.323529411764707</v>
      </c>
      <c r="Q3407" t="str">
        <f t="shared" si="320"/>
        <v>theater</v>
      </c>
      <c r="R3407" t="str">
        <f t="shared" si="321"/>
        <v>plays</v>
      </c>
      <c r="S3407" s="11">
        <f t="shared" si="322"/>
        <v>42409.767199074078</v>
      </c>
      <c r="T3407" s="11">
        <f t="shared" si="323"/>
        <v>42430.749305555553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110.23076923076923</v>
      </c>
      <c r="Q3408" t="str">
        <f t="shared" si="320"/>
        <v>theater</v>
      </c>
      <c r="R3408" t="str">
        <f t="shared" si="321"/>
        <v>plays</v>
      </c>
      <c r="S3408" s="11">
        <f t="shared" si="322"/>
        <v>41791.242777777778</v>
      </c>
      <c r="T3408" s="11">
        <f t="shared" si="323"/>
        <v>41836.242777777778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11">
        <f t="shared" si="322"/>
        <v>41796.172326388885</v>
      </c>
      <c r="T3409" s="11">
        <f t="shared" si="323"/>
        <v>41826.172326388885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11">
        <f t="shared" si="322"/>
        <v>41808.741944444446</v>
      </c>
      <c r="T3410" s="11">
        <f t="shared" si="323"/>
        <v>41838.741944444446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11">
        <f t="shared" si="322"/>
        <v>42544.564328703702</v>
      </c>
      <c r="T3411" s="11">
        <f t="shared" si="323"/>
        <v>42582.623611111107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11">
        <f t="shared" si="322"/>
        <v>42499.791550925926</v>
      </c>
      <c r="T3412" s="11">
        <f t="shared" si="323"/>
        <v>42527.041666666672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199.16666666666666</v>
      </c>
      <c r="Q3413" t="str">
        <f t="shared" si="320"/>
        <v>theater</v>
      </c>
      <c r="R3413" t="str">
        <f t="shared" si="321"/>
        <v>plays</v>
      </c>
      <c r="S3413" s="11">
        <f t="shared" si="322"/>
        <v>42264.772824074069</v>
      </c>
      <c r="T3413" s="11">
        <f t="shared" si="323"/>
        <v>42284.772824074069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115.38461538461539</v>
      </c>
      <c r="Q3414" t="str">
        <f t="shared" si="320"/>
        <v>theater</v>
      </c>
      <c r="R3414" t="str">
        <f t="shared" si="321"/>
        <v>plays</v>
      </c>
      <c r="S3414" s="11">
        <f t="shared" si="322"/>
        <v>41879.709050925929</v>
      </c>
      <c r="T3414" s="11">
        <f t="shared" si="323"/>
        <v>41909.709050925929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46.428571428571431</v>
      </c>
      <c r="Q3415" t="str">
        <f t="shared" si="320"/>
        <v>theater</v>
      </c>
      <c r="R3415" t="str">
        <f t="shared" si="321"/>
        <v>plays</v>
      </c>
      <c r="S3415" s="11">
        <f t="shared" si="322"/>
        <v>42053.483078703706</v>
      </c>
      <c r="T3415" s="11">
        <f t="shared" si="323"/>
        <v>42062.957638888889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11">
        <f t="shared" si="322"/>
        <v>42675.582465277781</v>
      </c>
      <c r="T3416" s="11">
        <f t="shared" si="323"/>
        <v>42705.082638888889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22.222222222222221</v>
      </c>
      <c r="Q3417" t="str">
        <f t="shared" si="320"/>
        <v>theater</v>
      </c>
      <c r="R3417" t="str">
        <f t="shared" si="321"/>
        <v>plays</v>
      </c>
      <c r="S3417" s="11">
        <f t="shared" si="322"/>
        <v>42466.894166666665</v>
      </c>
      <c r="T3417" s="11">
        <f t="shared" si="323"/>
        <v>42477.729166666672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11">
        <f t="shared" si="322"/>
        <v>42089.162557870368</v>
      </c>
      <c r="T3418" s="11">
        <f t="shared" si="323"/>
        <v>42117.520833333328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11">
        <f t="shared" si="322"/>
        <v>41894.66375</v>
      </c>
      <c r="T3419" s="11">
        <f t="shared" si="323"/>
        <v>41937.779861111107</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11">
        <f t="shared" si="322"/>
        <v>41752.58457175926</v>
      </c>
      <c r="T3420" s="11">
        <f t="shared" si="323"/>
        <v>41782.58457175926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63.695652173913047</v>
      </c>
      <c r="Q3421" t="str">
        <f t="shared" si="320"/>
        <v>theater</v>
      </c>
      <c r="R3421" t="str">
        <f t="shared" si="321"/>
        <v>plays</v>
      </c>
      <c r="S3421" s="11">
        <f t="shared" si="322"/>
        <v>42448.571585648147</v>
      </c>
      <c r="T3421" s="11">
        <f t="shared" si="323"/>
        <v>42466.645833333328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11">
        <f t="shared" si="322"/>
        <v>42404.840300925927</v>
      </c>
      <c r="T3422" s="11">
        <f t="shared" si="323"/>
        <v>42413.75</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103.21428571428571</v>
      </c>
      <c r="Q3423" t="str">
        <f t="shared" si="320"/>
        <v>theater</v>
      </c>
      <c r="R3423" t="str">
        <f t="shared" si="321"/>
        <v>plays</v>
      </c>
      <c r="S3423" s="11">
        <f t="shared" si="322"/>
        <v>42037.541238425925</v>
      </c>
      <c r="T3423" s="11">
        <f t="shared" si="323"/>
        <v>42067.541238425925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11">
        <f t="shared" si="322"/>
        <v>42323.312222222223</v>
      </c>
      <c r="T3424" s="11">
        <f t="shared" si="323"/>
        <v>42351.75</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11">
        <f t="shared" si="322"/>
        <v>42088.661354166667</v>
      </c>
      <c r="T3425" s="11">
        <f t="shared" si="323"/>
        <v>42118.661354166667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11">
        <f t="shared" si="322"/>
        <v>42018.426898148144</v>
      </c>
      <c r="T3426" s="11">
        <f t="shared" si="323"/>
        <v>42040.040972222225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297.02980769230766</v>
      </c>
      <c r="Q3427" t="str">
        <f t="shared" si="320"/>
        <v>theater</v>
      </c>
      <c r="R3427" t="str">
        <f t="shared" si="321"/>
        <v>plays</v>
      </c>
      <c r="S3427" s="11">
        <f t="shared" si="322"/>
        <v>41884.367314814815</v>
      </c>
      <c r="T3427" s="11">
        <f t="shared" si="323"/>
        <v>41916.367314814815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11">
        <f t="shared" si="322"/>
        <v>41883.806747685187</v>
      </c>
      <c r="T3428" s="11">
        <f t="shared" si="323"/>
        <v>41902.833333333336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51.724137931034484</v>
      </c>
      <c r="Q3429" t="str">
        <f t="shared" si="320"/>
        <v>theater</v>
      </c>
      <c r="R3429" t="str">
        <f t="shared" si="321"/>
        <v>plays</v>
      </c>
      <c r="S3429" s="11">
        <f t="shared" si="322"/>
        <v>41792.395277777774</v>
      </c>
      <c r="T3429" s="11">
        <f t="shared" si="323"/>
        <v>41822.395277777774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11">
        <f t="shared" si="322"/>
        <v>42038.470451388886</v>
      </c>
      <c r="T3430" s="11">
        <f t="shared" si="323"/>
        <v>42063.458333333328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11">
        <f t="shared" si="322"/>
        <v>42661.771539351852</v>
      </c>
      <c r="T3431" s="11">
        <f t="shared" si="323"/>
        <v>42675.771539351852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11">
        <f t="shared" si="322"/>
        <v>41820.695613425924</v>
      </c>
      <c r="T3432" s="11">
        <f t="shared" si="323"/>
        <v>41850.695613425924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95.238095238095241</v>
      </c>
      <c r="Q3433" t="str">
        <f t="shared" si="320"/>
        <v>theater</v>
      </c>
      <c r="R3433" t="str">
        <f t="shared" si="321"/>
        <v>plays</v>
      </c>
      <c r="S3433" s="11">
        <f t="shared" si="322"/>
        <v>41839.480937500004</v>
      </c>
      <c r="T3433" s="11">
        <f t="shared" si="323"/>
        <v>41869.480937500004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11">
        <f t="shared" si="322"/>
        <v>42380.331180555557</v>
      </c>
      <c r="T3434" s="11">
        <f t="shared" si="323"/>
        <v>42405.666666666672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134.1549295774648</v>
      </c>
      <c r="Q3435" t="str">
        <f t="shared" si="320"/>
        <v>theater</v>
      </c>
      <c r="R3435" t="str">
        <f t="shared" si="321"/>
        <v>plays</v>
      </c>
      <c r="S3435" s="11">
        <f t="shared" si="322"/>
        <v>41775.81313657407</v>
      </c>
      <c r="T3435" s="11">
        <f t="shared" si="323"/>
        <v>41806.875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11">
        <f t="shared" si="322"/>
        <v>41800.130428240736</v>
      </c>
      <c r="T3436" s="11">
        <f t="shared" si="323"/>
        <v>41830.130428240736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11">
        <f t="shared" si="322"/>
        <v>42572.36681712963</v>
      </c>
      <c r="T3437" s="11">
        <f t="shared" si="323"/>
        <v>42588.875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11">
        <f t="shared" si="322"/>
        <v>41851.291585648149</v>
      </c>
      <c r="T3438" s="11">
        <f t="shared" si="323"/>
        <v>41872.436111111107</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11">
        <f t="shared" si="322"/>
        <v>42205.460879629631</v>
      </c>
      <c r="T3439" s="11">
        <f t="shared" si="323"/>
        <v>42235.460879629631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11">
        <f t="shared" si="322"/>
        <v>42100.677858796298</v>
      </c>
      <c r="T3440" s="11">
        <f t="shared" si="323"/>
        <v>42126.625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11">
        <f t="shared" si="322"/>
        <v>42374.661226851851</v>
      </c>
      <c r="T3441" s="11">
        <f t="shared" si="323"/>
        <v>42387.957638888889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11">
        <f t="shared" si="322"/>
        <v>41808.87300925926</v>
      </c>
      <c r="T3442" s="11">
        <f t="shared" si="323"/>
        <v>41831.427083333336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59.651162790697676</v>
      </c>
      <c r="Q3443" t="str">
        <f t="shared" si="320"/>
        <v>theater</v>
      </c>
      <c r="R3443" t="str">
        <f t="shared" si="321"/>
        <v>plays</v>
      </c>
      <c r="S3443" s="11">
        <f t="shared" si="322"/>
        <v>42294.179641203707</v>
      </c>
      <c r="T3443" s="11">
        <f t="shared" si="323"/>
        <v>42321.595138888893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11">
        <f t="shared" si="322"/>
        <v>42124.591111111113</v>
      </c>
      <c r="T3444" s="11">
        <f t="shared" si="323"/>
        <v>42154.591111111113</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11">
        <f t="shared" si="322"/>
        <v>41861.274837962963</v>
      </c>
      <c r="T3445" s="11">
        <f t="shared" si="323"/>
        <v>41891.274837962963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11">
        <f t="shared" si="322"/>
        <v>42521.041504629626</v>
      </c>
      <c r="T3446" s="11">
        <f t="shared" si="323"/>
        <v>42529.332638888889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64.516129032258064</v>
      </c>
      <c r="Q3447" t="str">
        <f t="shared" si="320"/>
        <v>theater</v>
      </c>
      <c r="R3447" t="str">
        <f t="shared" si="321"/>
        <v>plays</v>
      </c>
      <c r="S3447" s="11">
        <f t="shared" si="322"/>
        <v>42272.280509259261</v>
      </c>
      <c r="T3447" s="11">
        <f t="shared" si="323"/>
        <v>42300.280509259261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11">
        <f t="shared" si="322"/>
        <v>42016.582465277781</v>
      </c>
      <c r="T3448" s="11">
        <f t="shared" si="323"/>
        <v>42040.263888888891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11">
        <f t="shared" si="322"/>
        <v>42402.639027777783</v>
      </c>
      <c r="T3449" s="11">
        <f t="shared" si="323"/>
        <v>42447.597361111111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11">
        <f t="shared" si="322"/>
        <v>41959.869085648148</v>
      </c>
      <c r="T3450" s="11">
        <f t="shared" si="323"/>
        <v>41989.869085648148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11">
        <f t="shared" si="322"/>
        <v>42531.802523148144</v>
      </c>
      <c r="T3451" s="11">
        <f t="shared" si="323"/>
        <v>42559.916666666672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11">
        <f t="shared" si="322"/>
        <v>42036.454525462963</v>
      </c>
      <c r="T3452" s="11">
        <f t="shared" si="323"/>
        <v>42096.412858796291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11">
        <f t="shared" si="322"/>
        <v>42088.473692129628</v>
      </c>
      <c r="T3453" s="11">
        <f t="shared" si="323"/>
        <v>42115.473692129628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41.405405405405403</v>
      </c>
      <c r="Q3454" t="str">
        <f t="shared" si="320"/>
        <v>theater</v>
      </c>
      <c r="R3454" t="str">
        <f t="shared" si="321"/>
        <v>plays</v>
      </c>
      <c r="S3454" s="11">
        <f t="shared" si="322"/>
        <v>41820.389189814814</v>
      </c>
      <c r="T3454" s="11">
        <f t="shared" si="323"/>
        <v>41842.915972222225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11">
        <f t="shared" si="322"/>
        <v>42535.72865740741</v>
      </c>
      <c r="T3455" s="11">
        <f t="shared" si="323"/>
        <v>42595.72865740741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11">
        <f t="shared" si="322"/>
        <v>41821.448599537034</v>
      </c>
      <c r="T3456" s="11">
        <f t="shared" si="323"/>
        <v>41851.448599537034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145.86956521739131</v>
      </c>
      <c r="Q3457" t="str">
        <f t="shared" si="320"/>
        <v>theater</v>
      </c>
      <c r="R3457" t="str">
        <f t="shared" si="321"/>
        <v>plays</v>
      </c>
      <c r="S3457" s="11">
        <f t="shared" si="322"/>
        <v>42626.5003125</v>
      </c>
      <c r="T3457" s="11">
        <f t="shared" si="323"/>
        <v>42656.5003125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11">
        <f t="shared" si="322"/>
        <v>41820.955636574072</v>
      </c>
      <c r="T3458" s="11">
        <f t="shared" si="323"/>
        <v>41852.040972222225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f t="shared" ref="P3459:P3522" si="325">E3459/L3459</f>
        <v>50.981818181818184</v>
      </c>
      <c r="Q3459" t="str">
        <f t="shared" ref="Q3459:Q3522" si="326">LEFT(N3459, SEARCH("/",N3459)-1)</f>
        <v>theater</v>
      </c>
      <c r="R3459" t="str">
        <f t="shared" ref="R3459:R3522" si="327">RIGHT(N3459,LEN(N3459)-SEARCH("/", N3459))</f>
        <v>plays</v>
      </c>
      <c r="S3459" s="11">
        <f t="shared" ref="S3459:S3522" si="328">(J3459/86400)+25569+(-6/24)</f>
        <v>42016.456678240742</v>
      </c>
      <c r="T3459" s="11">
        <f t="shared" ref="T3459:T3522" si="329">(I3459/86400)+25569+(-6/24)</f>
        <v>42046.999305555553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11">
        <f t="shared" si="328"/>
        <v>42010.952581018515</v>
      </c>
      <c r="T3460" s="11">
        <f t="shared" si="329"/>
        <v>42037.935416666667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11">
        <f t="shared" si="328"/>
        <v>42480.229861111111</v>
      </c>
      <c r="T3461" s="11">
        <f t="shared" si="329"/>
        <v>42510.229861111111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11">
        <f t="shared" si="328"/>
        <v>41852.277222222227</v>
      </c>
      <c r="T3462" s="11">
        <f t="shared" si="329"/>
        <v>41866.277222222227</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11">
        <f t="shared" si="328"/>
        <v>42643.382858796293</v>
      </c>
      <c r="T3463" s="11">
        <f t="shared" si="329"/>
        <v>42671.875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11">
        <f t="shared" si="328"/>
        <v>42179.648472222223</v>
      </c>
      <c r="T3464" s="11">
        <f t="shared" si="329"/>
        <v>42195.5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11">
        <f t="shared" si="328"/>
        <v>42612.668807870374</v>
      </c>
      <c r="T3465" s="11">
        <f t="shared" si="329"/>
        <v>42653.915972222225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11">
        <f t="shared" si="328"/>
        <v>42574.880057870367</v>
      </c>
      <c r="T3466" s="11">
        <f t="shared" si="329"/>
        <v>42604.880057870367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11">
        <f t="shared" si="328"/>
        <v>42200.375833333332</v>
      </c>
      <c r="T3467" s="11">
        <f t="shared" si="329"/>
        <v>42225.416666666672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11">
        <f t="shared" si="328"/>
        <v>42419.769097222219</v>
      </c>
      <c r="T3468" s="11">
        <f t="shared" si="329"/>
        <v>42479.727430555555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11">
        <f t="shared" si="328"/>
        <v>42053.421666666662</v>
      </c>
      <c r="T3469" s="11">
        <f t="shared" si="329"/>
        <v>42083.380000000005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11">
        <f t="shared" si="328"/>
        <v>42605.515381944446</v>
      </c>
      <c r="T3470" s="11">
        <f t="shared" si="329"/>
        <v>42633.875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11">
        <f t="shared" si="328"/>
        <v>42458.391724537039</v>
      </c>
      <c r="T3471" s="11">
        <f t="shared" si="329"/>
        <v>42488.391724537039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41.666666666666664</v>
      </c>
      <c r="Q3472" t="str">
        <f t="shared" si="326"/>
        <v>theater</v>
      </c>
      <c r="R3472" t="str">
        <f t="shared" si="327"/>
        <v>plays</v>
      </c>
      <c r="S3472" s="11">
        <f t="shared" si="328"/>
        <v>42528.772013888884</v>
      </c>
      <c r="T3472" s="11">
        <f t="shared" si="329"/>
        <v>42566.651388888888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35.766666666666666</v>
      </c>
      <c r="Q3473" t="str">
        <f t="shared" si="326"/>
        <v>theater</v>
      </c>
      <c r="R3473" t="str">
        <f t="shared" si="327"/>
        <v>plays</v>
      </c>
      <c r="S3473" s="11">
        <f t="shared" si="328"/>
        <v>41841.570486111115</v>
      </c>
      <c r="T3473" s="11">
        <f t="shared" si="329"/>
        <v>41882.583333333336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11">
        <f t="shared" si="328"/>
        <v>41927.920497685183</v>
      </c>
      <c r="T3474" s="11">
        <f t="shared" si="329"/>
        <v>41948.999305555553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148.4848484848485</v>
      </c>
      <c r="Q3475" t="str">
        <f t="shared" si="326"/>
        <v>theater</v>
      </c>
      <c r="R3475" t="str">
        <f t="shared" si="327"/>
        <v>plays</v>
      </c>
      <c r="S3475" s="11">
        <f t="shared" si="328"/>
        <v>42062.584444444445</v>
      </c>
      <c r="T3475" s="11">
        <f t="shared" si="329"/>
        <v>42083.602083333331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11">
        <f t="shared" si="328"/>
        <v>42541.251516203702</v>
      </c>
      <c r="T3476" s="11">
        <f t="shared" si="329"/>
        <v>42571.251516203702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11">
        <f t="shared" si="328"/>
        <v>41918.630833333329</v>
      </c>
      <c r="T3477" s="11">
        <f t="shared" si="329"/>
        <v>41945.75</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11">
        <f t="shared" si="328"/>
        <v>41921.029976851853</v>
      </c>
      <c r="T3478" s="11">
        <f t="shared" si="329"/>
        <v>41938.875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11">
        <f t="shared" si="328"/>
        <v>42128.486608796295</v>
      </c>
      <c r="T3479" s="11">
        <f t="shared" si="329"/>
        <v>42140.875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11">
        <f t="shared" si="328"/>
        <v>42053.666921296295</v>
      </c>
      <c r="T3480" s="11">
        <f t="shared" si="329"/>
        <v>42079.625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11">
        <f t="shared" si="328"/>
        <v>41781.605092592596</v>
      </c>
      <c r="T3481" s="11">
        <f t="shared" si="329"/>
        <v>41811.605092592596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164.61538461538461</v>
      </c>
      <c r="Q3482" t="str">
        <f t="shared" si="326"/>
        <v>theater</v>
      </c>
      <c r="R3482" t="str">
        <f t="shared" si="327"/>
        <v>plays</v>
      </c>
      <c r="S3482" s="11">
        <f t="shared" si="328"/>
        <v>42171.067442129628</v>
      </c>
      <c r="T3482" s="11">
        <f t="shared" si="329"/>
        <v>42195.625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125.05263157894737</v>
      </c>
      <c r="Q3483" t="str">
        <f t="shared" si="326"/>
        <v>theater</v>
      </c>
      <c r="R3483" t="str">
        <f t="shared" si="327"/>
        <v>plays</v>
      </c>
      <c r="S3483" s="11">
        <f t="shared" si="328"/>
        <v>41988.997546296298</v>
      </c>
      <c r="T3483" s="11">
        <f t="shared" si="329"/>
        <v>42005.997546296298</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51.875</v>
      </c>
      <c r="Q3484" t="str">
        <f t="shared" si="326"/>
        <v>theater</v>
      </c>
      <c r="R3484" t="str">
        <f t="shared" si="327"/>
        <v>plays</v>
      </c>
      <c r="S3484" s="11">
        <f t="shared" si="328"/>
        <v>41796.521597222221</v>
      </c>
      <c r="T3484" s="11">
        <f t="shared" si="329"/>
        <v>41826.521597222221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11">
        <f t="shared" si="328"/>
        <v>41793.418761574074</v>
      </c>
      <c r="T3485" s="11">
        <f t="shared" si="329"/>
        <v>41823.418761574074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11">
        <f t="shared" si="328"/>
        <v>42506.510405092587</v>
      </c>
      <c r="T3486" s="11">
        <f t="shared" si="329"/>
        <v>42536.510405092587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11">
        <f t="shared" si="328"/>
        <v>42372.443055555559</v>
      </c>
      <c r="T3487" s="11">
        <f t="shared" si="329"/>
        <v>42402.443055555559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83.142857142857139</v>
      </c>
      <c r="Q3488" t="str">
        <f t="shared" si="326"/>
        <v>theater</v>
      </c>
      <c r="R3488" t="str">
        <f t="shared" si="327"/>
        <v>plays</v>
      </c>
      <c r="S3488" s="11">
        <f t="shared" si="328"/>
        <v>42126.62501157407</v>
      </c>
      <c r="T3488" s="11">
        <f t="shared" si="329"/>
        <v>42158.040972222225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11">
        <f t="shared" si="328"/>
        <v>42149.690416666665</v>
      </c>
      <c r="T3489" s="11">
        <f t="shared" si="329"/>
        <v>42179.690416666665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11">
        <f t="shared" si="328"/>
        <v>42087.518055555556</v>
      </c>
      <c r="T3490" s="11">
        <f t="shared" si="329"/>
        <v>42111.416666666672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11">
        <f t="shared" si="328"/>
        <v>41753.385775462964</v>
      </c>
      <c r="T3491" s="11">
        <f t="shared" si="329"/>
        <v>41783.625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11">
        <f t="shared" si="328"/>
        <v>42443.552361111113</v>
      </c>
      <c r="T3492" s="11">
        <f t="shared" si="329"/>
        <v>42473.552361111113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11">
        <f t="shared" si="328"/>
        <v>42120.999814814815</v>
      </c>
      <c r="T3493" s="11">
        <f t="shared" si="329"/>
        <v>42141.999814814815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11">
        <f t="shared" si="328"/>
        <v>42267.759224537032</v>
      </c>
      <c r="T3494" s="11">
        <f t="shared" si="329"/>
        <v>42302.759224537032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51.724137931034484</v>
      </c>
      <c r="Q3495" t="str">
        <f t="shared" si="326"/>
        <v>theater</v>
      </c>
      <c r="R3495" t="str">
        <f t="shared" si="327"/>
        <v>plays</v>
      </c>
      <c r="S3495" s="11">
        <f t="shared" si="328"/>
        <v>41848.616157407407</v>
      </c>
      <c r="T3495" s="11">
        <f t="shared" si="329"/>
        <v>41867.96597222222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30.76923076923077</v>
      </c>
      <c r="Q3496" t="str">
        <f t="shared" si="326"/>
        <v>theater</v>
      </c>
      <c r="R3496" t="str">
        <f t="shared" si="327"/>
        <v>plays</v>
      </c>
      <c r="S3496" s="11">
        <f t="shared" si="328"/>
        <v>42688.964988425927</v>
      </c>
      <c r="T3496" s="11">
        <f t="shared" si="329"/>
        <v>42700</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11">
        <f t="shared" si="328"/>
        <v>41915.512835648144</v>
      </c>
      <c r="T3497" s="11">
        <f t="shared" si="329"/>
        <v>41944.470833333333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11">
        <f t="shared" si="328"/>
        <v>42584.596828703703</v>
      </c>
      <c r="T3498" s="11">
        <f t="shared" si="329"/>
        <v>42624.596828703703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11">
        <f t="shared" si="328"/>
        <v>42511.491944444446</v>
      </c>
      <c r="T3499" s="11">
        <f t="shared" si="329"/>
        <v>42523.666666666672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11">
        <f t="shared" si="328"/>
        <v>42458.90861111111</v>
      </c>
      <c r="T3500" s="11">
        <f t="shared" si="329"/>
        <v>42518.655555555553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60.285714285714285</v>
      </c>
      <c r="Q3501" t="str">
        <f t="shared" si="326"/>
        <v>theater</v>
      </c>
      <c r="R3501" t="str">
        <f t="shared" si="327"/>
        <v>plays</v>
      </c>
      <c r="S3501" s="11">
        <f t="shared" si="328"/>
        <v>42131.786168981482</v>
      </c>
      <c r="T3501" s="11">
        <f t="shared" si="329"/>
        <v>42186.040972222225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25.30952380952381</v>
      </c>
      <c r="Q3502" t="str">
        <f t="shared" si="326"/>
        <v>theater</v>
      </c>
      <c r="R3502" t="str">
        <f t="shared" si="327"/>
        <v>plays</v>
      </c>
      <c r="S3502" s="11">
        <f t="shared" si="328"/>
        <v>42419.669421296298</v>
      </c>
      <c r="T3502" s="11">
        <f t="shared" si="329"/>
        <v>42435.957638888889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11">
        <f t="shared" si="328"/>
        <v>42233.513831018514</v>
      </c>
      <c r="T3503" s="11">
        <f t="shared" si="329"/>
        <v>42258.513831018514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11">
        <f t="shared" si="328"/>
        <v>42430.589398148149</v>
      </c>
      <c r="T3504" s="11">
        <f t="shared" si="329"/>
        <v>42444.915972222225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11">
        <f t="shared" si="328"/>
        <v>42545.228333333333</v>
      </c>
      <c r="T3505" s="11">
        <f t="shared" si="329"/>
        <v>42575.228333333333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11">
        <f t="shared" si="328"/>
        <v>42297.498738425929</v>
      </c>
      <c r="T3506" s="11">
        <f t="shared" si="329"/>
        <v>42327.540405092594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66.512820512820511</v>
      </c>
      <c r="Q3507" t="str">
        <f t="shared" si="326"/>
        <v>theater</v>
      </c>
      <c r="R3507" t="str">
        <f t="shared" si="327"/>
        <v>plays</v>
      </c>
      <c r="S3507" s="11">
        <f t="shared" si="328"/>
        <v>41760.685706018521</v>
      </c>
      <c r="T3507" s="11">
        <f t="shared" si="329"/>
        <v>41771.916666666664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11">
        <f t="shared" si="328"/>
        <v>41829.484259259261</v>
      </c>
      <c r="T3508" s="11">
        <f t="shared" si="329"/>
        <v>41874.484259259261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11">
        <f t="shared" si="328"/>
        <v>42491.67288194444</v>
      </c>
      <c r="T3509" s="11">
        <f t="shared" si="329"/>
        <v>42521.67288194444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11">
        <f t="shared" si="328"/>
        <v>42477.479780092588</v>
      </c>
      <c r="T3510" s="11">
        <f t="shared" si="329"/>
        <v>42500.625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96.666666666666671</v>
      </c>
      <c r="Q3511" t="str">
        <f t="shared" si="326"/>
        <v>theater</v>
      </c>
      <c r="R3511" t="str">
        <f t="shared" si="327"/>
        <v>plays</v>
      </c>
      <c r="S3511" s="11">
        <f t="shared" si="328"/>
        <v>41950.609560185185</v>
      </c>
      <c r="T3511" s="11">
        <f t="shared" si="329"/>
        <v>41963.954861111109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60.333333333333336</v>
      </c>
      <c r="Q3512" t="str">
        <f t="shared" si="326"/>
        <v>theater</v>
      </c>
      <c r="R3512" t="str">
        <f t="shared" si="327"/>
        <v>plays</v>
      </c>
      <c r="S3512" s="11">
        <f t="shared" si="328"/>
        <v>41802.37090277778</v>
      </c>
      <c r="T3512" s="11">
        <f t="shared" si="329"/>
        <v>41822.37090277778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11">
        <f t="shared" si="328"/>
        <v>41927.623784722222</v>
      </c>
      <c r="T3513" s="11">
        <f t="shared" si="329"/>
        <v>41950.520833333336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58.823529411764703</v>
      </c>
      <c r="Q3514" t="str">
        <f t="shared" si="326"/>
        <v>theater</v>
      </c>
      <c r="R3514" t="str">
        <f t="shared" si="327"/>
        <v>plays</v>
      </c>
      <c r="S3514" s="11">
        <f t="shared" si="328"/>
        <v>42057.286944444444</v>
      </c>
      <c r="T3514" s="11">
        <f t="shared" si="329"/>
        <v>42117.24527777778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11">
        <f t="shared" si="328"/>
        <v>41780.846203703702</v>
      </c>
      <c r="T3515" s="11">
        <f t="shared" si="329"/>
        <v>41793.957638888889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11">
        <f t="shared" si="328"/>
        <v>42020.596666666665</v>
      </c>
      <c r="T3516" s="11">
        <f t="shared" si="329"/>
        <v>42036.957638888889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11">
        <f t="shared" si="328"/>
        <v>42125.522812499999</v>
      </c>
      <c r="T3517" s="11">
        <f t="shared" si="329"/>
        <v>42155.522812499999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227.27272727272728</v>
      </c>
      <c r="Q3518" t="str">
        <f t="shared" si="326"/>
        <v>theater</v>
      </c>
      <c r="R3518" t="str">
        <f t="shared" si="327"/>
        <v>plays</v>
      </c>
      <c r="S3518" s="11">
        <f t="shared" si="328"/>
        <v>41855.760069444441</v>
      </c>
      <c r="T3518" s="11">
        <f t="shared" si="329"/>
        <v>41889.875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307.69230769230768</v>
      </c>
      <c r="Q3519" t="str">
        <f t="shared" si="326"/>
        <v>theater</v>
      </c>
      <c r="R3519" t="str">
        <f t="shared" si="327"/>
        <v>plays</v>
      </c>
      <c r="S3519" s="11">
        <f t="shared" si="328"/>
        <v>41794.567523148144</v>
      </c>
      <c r="T3519" s="11">
        <f t="shared" si="329"/>
        <v>41824.208333333336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50.020909090909093</v>
      </c>
      <c r="Q3520" t="str">
        <f t="shared" si="326"/>
        <v>theater</v>
      </c>
      <c r="R3520" t="str">
        <f t="shared" si="327"/>
        <v>plays</v>
      </c>
      <c r="S3520" s="11">
        <f t="shared" si="328"/>
        <v>41893.533553240741</v>
      </c>
      <c r="T3520" s="11">
        <f t="shared" si="329"/>
        <v>41914.347916666666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11">
        <f t="shared" si="328"/>
        <v>42037.348958333328</v>
      </c>
      <c r="T3521" s="11">
        <f t="shared" si="329"/>
        <v>42067.348958333328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f t="shared" si="325"/>
        <v>95.952380952380949</v>
      </c>
      <c r="Q3522" t="str">
        <f t="shared" si="326"/>
        <v>theater</v>
      </c>
      <c r="R3522" t="str">
        <f t="shared" si="327"/>
        <v>plays</v>
      </c>
      <c r="S3522" s="11">
        <f t="shared" si="328"/>
        <v>42227.574212962965</v>
      </c>
      <c r="T3522" s="11">
        <f t="shared" si="329"/>
        <v>42253.32430555555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f t="shared" ref="P3523:P3586" si="331">E3523/L3523</f>
        <v>45.615384615384613</v>
      </c>
      <c r="Q3523" t="str">
        <f t="shared" ref="Q3523:Q3586" si="332">LEFT(N3523, SEARCH("/",N3523)-1)</f>
        <v>theater</v>
      </c>
      <c r="R3523" t="str">
        <f t="shared" ref="R3523:R3586" si="333">RIGHT(N3523,LEN(N3523)-SEARCH("/", N3523))</f>
        <v>plays</v>
      </c>
      <c r="S3523" s="11">
        <f t="shared" ref="S3523:S3586" si="334">(J3523/86400)+25569+(-6/24)</f>
        <v>41881.111342592594</v>
      </c>
      <c r="T3523" s="11">
        <f t="shared" ref="T3523:T3586" si="335">(I3523/86400)+25569+(-6/24)</f>
        <v>41911.111342592594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41.029411764705884</v>
      </c>
      <c r="Q3524" t="str">
        <f t="shared" si="332"/>
        <v>theater</v>
      </c>
      <c r="R3524" t="str">
        <f t="shared" si="333"/>
        <v>plays</v>
      </c>
      <c r="S3524" s="11">
        <f t="shared" si="334"/>
        <v>42234.539884259255</v>
      </c>
      <c r="T3524" s="11">
        <f t="shared" si="335"/>
        <v>42262.170833333337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56.825000000000003</v>
      </c>
      <c r="Q3525" t="str">
        <f t="shared" si="332"/>
        <v>theater</v>
      </c>
      <c r="R3525" t="str">
        <f t="shared" si="333"/>
        <v>plays</v>
      </c>
      <c r="S3525" s="11">
        <f t="shared" si="334"/>
        <v>42581.147546296299</v>
      </c>
      <c r="T3525" s="11">
        <f t="shared" si="335"/>
        <v>42638.708333333328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137.24324324324326</v>
      </c>
      <c r="Q3526" t="str">
        <f t="shared" si="332"/>
        <v>theater</v>
      </c>
      <c r="R3526" t="str">
        <f t="shared" si="333"/>
        <v>plays</v>
      </c>
      <c r="S3526" s="11">
        <f t="shared" si="334"/>
        <v>41880.51357638889</v>
      </c>
      <c r="T3526" s="11">
        <f t="shared" si="335"/>
        <v>41894.916666666664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11">
        <f t="shared" si="334"/>
        <v>42214.4456712963</v>
      </c>
      <c r="T3527" s="11">
        <f t="shared" si="335"/>
        <v>42225.416666666672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11">
        <f t="shared" si="334"/>
        <v>42460.085312499999</v>
      </c>
      <c r="T3528" s="11">
        <f t="shared" si="335"/>
        <v>42487.999305555553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11">
        <f t="shared" si="334"/>
        <v>42166.773206018523</v>
      </c>
      <c r="T3529" s="11">
        <f t="shared" si="335"/>
        <v>42195.915972222225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45.108108108108105</v>
      </c>
      <c r="Q3530" t="str">
        <f t="shared" si="332"/>
        <v>theater</v>
      </c>
      <c r="R3530" t="str">
        <f t="shared" si="333"/>
        <v>plays</v>
      </c>
      <c r="S3530" s="11">
        <f t="shared" si="334"/>
        <v>42733.25136574074</v>
      </c>
      <c r="T3530" s="11">
        <f t="shared" si="335"/>
        <v>42753.25136574074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11">
        <f t="shared" si="334"/>
        <v>42177.511782407411</v>
      </c>
      <c r="T3531" s="11">
        <f t="shared" si="335"/>
        <v>42197.791666666672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11">
        <f t="shared" si="334"/>
        <v>42442.373344907406</v>
      </c>
      <c r="T3532" s="11">
        <f t="shared" si="335"/>
        <v>42470.583333333328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11">
        <f t="shared" si="334"/>
        <v>42521.404328703706</v>
      </c>
      <c r="T3533" s="11">
        <f t="shared" si="335"/>
        <v>42551.404328703706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11">
        <f t="shared" si="334"/>
        <v>41884.349849537037</v>
      </c>
      <c r="T3534" s="11">
        <f t="shared" si="335"/>
        <v>41899.915972222225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11">
        <f t="shared" si="334"/>
        <v>42289.511192129634</v>
      </c>
      <c r="T3535" s="11">
        <f t="shared" si="335"/>
        <v>42319.552858796298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38.284313725490193</v>
      </c>
      <c r="Q3536" t="str">
        <f t="shared" si="332"/>
        <v>theater</v>
      </c>
      <c r="R3536" t="str">
        <f t="shared" si="333"/>
        <v>plays</v>
      </c>
      <c r="S3536" s="11">
        <f t="shared" si="334"/>
        <v>42243.3752662037</v>
      </c>
      <c r="T3536" s="11">
        <f t="shared" si="335"/>
        <v>42278.3752662037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44.847826086956523</v>
      </c>
      <c r="Q3537" t="str">
        <f t="shared" si="332"/>
        <v>theater</v>
      </c>
      <c r="R3537" t="str">
        <f t="shared" si="333"/>
        <v>plays</v>
      </c>
      <c r="S3537" s="11">
        <f t="shared" si="334"/>
        <v>42248.390162037038</v>
      </c>
      <c r="T3537" s="11">
        <f t="shared" si="335"/>
        <v>42279.5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11">
        <f t="shared" si="334"/>
        <v>42328.477141203708</v>
      </c>
      <c r="T3538" s="11">
        <f t="shared" si="335"/>
        <v>42358.249305555553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11">
        <f t="shared" si="334"/>
        <v>41923.104351851856</v>
      </c>
      <c r="T3539" s="11">
        <f t="shared" si="335"/>
        <v>41960.082638888889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30.951807228915662</v>
      </c>
      <c r="Q3540" t="str">
        <f t="shared" si="332"/>
        <v>theater</v>
      </c>
      <c r="R3540" t="str">
        <f t="shared" si="333"/>
        <v>plays</v>
      </c>
      <c r="S3540" s="11">
        <f t="shared" si="334"/>
        <v>42571.170601851853</v>
      </c>
      <c r="T3540" s="11">
        <f t="shared" si="335"/>
        <v>42599.170601851853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55.230769230769234</v>
      </c>
      <c r="Q3541" t="str">
        <f t="shared" si="332"/>
        <v>theater</v>
      </c>
      <c r="R3541" t="str">
        <f t="shared" si="333"/>
        <v>plays</v>
      </c>
      <c r="S3541" s="11">
        <f t="shared" si="334"/>
        <v>42600.506041666667</v>
      </c>
      <c r="T3541" s="11">
        <f t="shared" si="335"/>
        <v>42621.506041666667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11">
        <f t="shared" si="334"/>
        <v>42516.753368055557</v>
      </c>
      <c r="T3542" s="11">
        <f t="shared" si="335"/>
        <v>42546.753368055557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11">
        <f t="shared" si="334"/>
        <v>42222.480034722219</v>
      </c>
      <c r="T3543" s="11">
        <f t="shared" si="335"/>
        <v>42247.480034722219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66.152941176470591</v>
      </c>
      <c r="Q3544" t="str">
        <f t="shared" si="332"/>
        <v>theater</v>
      </c>
      <c r="R3544" t="str">
        <f t="shared" si="333"/>
        <v>plays</v>
      </c>
      <c r="S3544" s="11">
        <f t="shared" si="334"/>
        <v>41829.349791666667</v>
      </c>
      <c r="T3544" s="11">
        <f t="shared" si="335"/>
        <v>41889.349791666667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11">
        <f t="shared" si="334"/>
        <v>42150.505312499998</v>
      </c>
      <c r="T3545" s="11">
        <f t="shared" si="335"/>
        <v>42180.505312499998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104.16666666666667</v>
      </c>
      <c r="Q3546" t="str">
        <f t="shared" si="332"/>
        <v>theater</v>
      </c>
      <c r="R3546" t="str">
        <f t="shared" si="333"/>
        <v>plays</v>
      </c>
      <c r="S3546" s="11">
        <f t="shared" si="334"/>
        <v>42040.581678240742</v>
      </c>
      <c r="T3546" s="11">
        <f t="shared" si="335"/>
        <v>42070.581678240742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11">
        <f t="shared" si="334"/>
        <v>42075.557395833333</v>
      </c>
      <c r="T3547" s="11">
        <f t="shared" si="335"/>
        <v>42105.557395833333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11">
        <f t="shared" si="334"/>
        <v>42073.410694444443</v>
      </c>
      <c r="T3548" s="11">
        <f t="shared" si="335"/>
        <v>42094.915972222225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119.17633928571429</v>
      </c>
      <c r="Q3549" t="str">
        <f t="shared" si="332"/>
        <v>theater</v>
      </c>
      <c r="R3549" t="str">
        <f t="shared" si="333"/>
        <v>plays</v>
      </c>
      <c r="S3549" s="11">
        <f t="shared" si="334"/>
        <v>42479.828715277778</v>
      </c>
      <c r="T3549" s="11">
        <f t="shared" si="335"/>
        <v>42503.915972222225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11">
        <f t="shared" si="334"/>
        <v>42411.692291666666</v>
      </c>
      <c r="T3550" s="11">
        <f t="shared" si="335"/>
        <v>42433.791666666672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11">
        <f t="shared" si="334"/>
        <v>42223.144363425927</v>
      </c>
      <c r="T3551" s="11">
        <f t="shared" si="335"/>
        <v>42251.144363425927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40.9375</v>
      </c>
      <c r="Q3552" t="str">
        <f t="shared" si="332"/>
        <v>theater</v>
      </c>
      <c r="R3552" t="str">
        <f t="shared" si="333"/>
        <v>plays</v>
      </c>
      <c r="S3552" s="11">
        <f t="shared" si="334"/>
        <v>42462.643495370372</v>
      </c>
      <c r="T3552" s="11">
        <f t="shared" si="335"/>
        <v>42492.643495370372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11">
        <f t="shared" si="334"/>
        <v>41753.265856481477</v>
      </c>
      <c r="T3553" s="11">
        <f t="shared" si="335"/>
        <v>41781.671527777777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11">
        <f t="shared" si="334"/>
        <v>41788.337083333332</v>
      </c>
      <c r="T3554" s="11">
        <f t="shared" si="335"/>
        <v>41818.337083333332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56.20192307692308</v>
      </c>
      <c r="Q3555" t="str">
        <f t="shared" si="332"/>
        <v>theater</v>
      </c>
      <c r="R3555" t="str">
        <f t="shared" si="333"/>
        <v>plays</v>
      </c>
      <c r="S3555" s="11">
        <f t="shared" si="334"/>
        <v>42195.778703703705</v>
      </c>
      <c r="T3555" s="11">
        <f t="shared" si="335"/>
        <v>42227.75</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107.00207547169811</v>
      </c>
      <c r="Q3556" t="str">
        <f t="shared" si="332"/>
        <v>theater</v>
      </c>
      <c r="R3556" t="str">
        <f t="shared" si="333"/>
        <v>plays</v>
      </c>
      <c r="S3556" s="11">
        <f t="shared" si="334"/>
        <v>42015.800451388888</v>
      </c>
      <c r="T3556" s="11">
        <f t="shared" si="335"/>
        <v>42046.458333333328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171.42857142857142</v>
      </c>
      <c r="Q3557" t="str">
        <f t="shared" si="332"/>
        <v>theater</v>
      </c>
      <c r="R3557" t="str">
        <f t="shared" si="333"/>
        <v>plays</v>
      </c>
      <c r="S3557" s="11">
        <f t="shared" si="334"/>
        <v>42661.192060185189</v>
      </c>
      <c r="T3557" s="11">
        <f t="shared" si="335"/>
        <v>42691.233726851853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11">
        <f t="shared" si="334"/>
        <v>41808.399583333332</v>
      </c>
      <c r="T3558" s="11">
        <f t="shared" si="335"/>
        <v>41868.399583333332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11">
        <f t="shared" si="334"/>
        <v>41730.026747685188</v>
      </c>
      <c r="T3559" s="11">
        <f t="shared" si="335"/>
        <v>41764.026747685188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11">
        <f t="shared" si="334"/>
        <v>42139.566840277781</v>
      </c>
      <c r="T3560" s="11">
        <f t="shared" si="335"/>
        <v>42181.625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11">
        <f t="shared" si="334"/>
        <v>42193.846157407403</v>
      </c>
      <c r="T3561" s="11">
        <f t="shared" si="335"/>
        <v>42216.123611111107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11">
        <f t="shared" si="334"/>
        <v>42115.639652777776</v>
      </c>
      <c r="T3562" s="11">
        <f t="shared" si="335"/>
        <v>42150.864583333328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11">
        <f t="shared" si="334"/>
        <v>42203.430300925931</v>
      </c>
      <c r="T3563" s="11">
        <f t="shared" si="335"/>
        <v>42221.525000000001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11">
        <f t="shared" si="334"/>
        <v>42433.511886574073</v>
      </c>
      <c r="T3564" s="11">
        <f t="shared" si="335"/>
        <v>42442.666666666672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11">
        <f t="shared" si="334"/>
        <v>42555.421944444446</v>
      </c>
      <c r="T3565" s="11">
        <f t="shared" si="335"/>
        <v>42583.541666666672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11">
        <f t="shared" si="334"/>
        <v>42236.373252314814</v>
      </c>
      <c r="T3566" s="11">
        <f t="shared" si="335"/>
        <v>42282.416666666672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97.916666666666671</v>
      </c>
      <c r="Q3567" t="str">
        <f t="shared" si="332"/>
        <v>theater</v>
      </c>
      <c r="R3567" t="str">
        <f t="shared" si="333"/>
        <v>plays</v>
      </c>
      <c r="S3567" s="11">
        <f t="shared" si="334"/>
        <v>41974.493148148147</v>
      </c>
      <c r="T3567" s="11">
        <f t="shared" si="335"/>
        <v>42004.493148148147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11">
        <f t="shared" si="334"/>
        <v>41997.257905092592</v>
      </c>
      <c r="T3568" s="11">
        <f t="shared" si="335"/>
        <v>42027.257905092592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11">
        <f t="shared" si="334"/>
        <v>42135.560694444444</v>
      </c>
      <c r="T3569" s="11">
        <f t="shared" si="335"/>
        <v>42165.560694444444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11">
        <f t="shared" si="334"/>
        <v>41869.490671296298</v>
      </c>
      <c r="T3570" s="11">
        <f t="shared" si="335"/>
        <v>41899.490671296298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11">
        <f t="shared" si="334"/>
        <v>41982.438611111109</v>
      </c>
      <c r="T3571" s="11">
        <f t="shared" si="335"/>
        <v>42012.438611111109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11">
        <f t="shared" si="334"/>
        <v>41976.081979166665</v>
      </c>
      <c r="T3572" s="11">
        <f t="shared" si="335"/>
        <v>42004.041666666672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11">
        <f t="shared" si="334"/>
        <v>41912.608946759261</v>
      </c>
      <c r="T3573" s="11">
        <f t="shared" si="335"/>
        <v>41942.608946759261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55.555555555555557</v>
      </c>
      <c r="Q3574" t="str">
        <f t="shared" si="332"/>
        <v>theater</v>
      </c>
      <c r="R3574" t="str">
        <f t="shared" si="333"/>
        <v>plays</v>
      </c>
      <c r="S3574" s="11">
        <f t="shared" si="334"/>
        <v>42146.320393518516</v>
      </c>
      <c r="T3574" s="11">
        <f t="shared" si="335"/>
        <v>42176.320393518516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11">
        <f t="shared" si="334"/>
        <v>41921.125532407408</v>
      </c>
      <c r="T3575" s="11">
        <f t="shared" si="335"/>
        <v>41951.167199074072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11">
        <f t="shared" si="334"/>
        <v>41926.692685185189</v>
      </c>
      <c r="T3576" s="11">
        <f t="shared" si="335"/>
        <v>41956.734351851846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11">
        <f t="shared" si="334"/>
        <v>42561.533877314811</v>
      </c>
      <c r="T3577" s="11">
        <f t="shared" si="335"/>
        <v>42592.915972222225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11">
        <f t="shared" si="334"/>
        <v>42649.29923611111</v>
      </c>
      <c r="T3578" s="11">
        <f t="shared" si="335"/>
        <v>42709.340902777782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28.888888888888889</v>
      </c>
      <c r="Q3579" t="str">
        <f t="shared" si="332"/>
        <v>theater</v>
      </c>
      <c r="R3579" t="str">
        <f t="shared" si="333"/>
        <v>plays</v>
      </c>
      <c r="S3579" s="11">
        <f t="shared" si="334"/>
        <v>42093.536840277782</v>
      </c>
      <c r="T3579" s="11">
        <f t="shared" si="335"/>
        <v>42120.01944444445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40.545945945945945</v>
      </c>
      <c r="Q3580" t="str">
        <f t="shared" si="332"/>
        <v>theater</v>
      </c>
      <c r="R3580" t="str">
        <f t="shared" si="333"/>
        <v>plays</v>
      </c>
      <c r="S3580" s="11">
        <f t="shared" si="334"/>
        <v>42460.483530092592</v>
      </c>
      <c r="T3580" s="11">
        <f t="shared" si="335"/>
        <v>42490.483530092592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35.714285714285715</v>
      </c>
      <c r="Q3581" t="str">
        <f t="shared" si="332"/>
        <v>theater</v>
      </c>
      <c r="R3581" t="str">
        <f t="shared" si="333"/>
        <v>plays</v>
      </c>
      <c r="S3581" s="11">
        <f t="shared" si="334"/>
        <v>42430.512222222227</v>
      </c>
      <c r="T3581" s="11">
        <f t="shared" si="335"/>
        <v>42460.470555555556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37.962962962962962</v>
      </c>
      <c r="Q3582" t="str">
        <f t="shared" si="332"/>
        <v>theater</v>
      </c>
      <c r="R3582" t="str">
        <f t="shared" si="333"/>
        <v>plays</v>
      </c>
      <c r="S3582" s="11">
        <f t="shared" si="334"/>
        <v>42025.926180555558</v>
      </c>
      <c r="T3582" s="11">
        <f t="shared" si="335"/>
        <v>42063.957638888889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33.333333333333336</v>
      </c>
      <c r="Q3583" t="str">
        <f t="shared" si="332"/>
        <v>theater</v>
      </c>
      <c r="R3583" t="str">
        <f t="shared" si="333"/>
        <v>plays</v>
      </c>
      <c r="S3583" s="11">
        <f t="shared" si="334"/>
        <v>41836.221180555556</v>
      </c>
      <c r="T3583" s="11">
        <f t="shared" si="335"/>
        <v>41850.221180555556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11">
        <f t="shared" si="334"/>
        <v>42450.845856481479</v>
      </c>
      <c r="T3584" s="11">
        <f t="shared" si="335"/>
        <v>42464.845856481479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11">
        <f t="shared" si="334"/>
        <v>42418.175983796296</v>
      </c>
      <c r="T3585" s="11">
        <f t="shared" si="335"/>
        <v>42478.134317129632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11">
        <f t="shared" si="334"/>
        <v>42168.066481481481</v>
      </c>
      <c r="T3586" s="11">
        <f t="shared" si="335"/>
        <v>42198.066481481481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f t="shared" ref="P3587:P3650" si="337">E3587/L3587</f>
        <v>176.08695652173913</v>
      </c>
      <c r="Q3587" t="str">
        <f t="shared" ref="Q3587:Q3650" si="338">LEFT(N3587, SEARCH("/",N3587)-1)</f>
        <v>theater</v>
      </c>
      <c r="R3587" t="str">
        <f t="shared" ref="R3587:R3650" si="339">RIGHT(N3587,LEN(N3587)-SEARCH("/", N3587))</f>
        <v>plays</v>
      </c>
      <c r="S3587" s="11">
        <f t="shared" ref="S3587:S3650" si="340">(J3587/86400)+25569+(-6/24)</f>
        <v>41964.466319444444</v>
      </c>
      <c r="T3587" s="11">
        <f t="shared" ref="T3587:T3650" si="341">(I3587/86400)+25569+(-6/24)</f>
        <v>41994.466319444444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151.9814814814815</v>
      </c>
      <c r="Q3588" t="str">
        <f t="shared" si="338"/>
        <v>theater</v>
      </c>
      <c r="R3588" t="str">
        <f t="shared" si="339"/>
        <v>plays</v>
      </c>
      <c r="S3588" s="11">
        <f t="shared" si="340"/>
        <v>42576.447569444441</v>
      </c>
      <c r="T3588" s="11">
        <f t="shared" si="341"/>
        <v>42636.447569444441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11">
        <f t="shared" si="340"/>
        <v>42503.289976851855</v>
      </c>
      <c r="T3589" s="11">
        <f t="shared" si="341"/>
        <v>42548.541666666672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11">
        <f t="shared" si="340"/>
        <v>42101.578819444447</v>
      </c>
      <c r="T3590" s="11">
        <f t="shared" si="341"/>
        <v>42123.708333333328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11">
        <f t="shared" si="340"/>
        <v>42125.397534722222</v>
      </c>
      <c r="T3591" s="11">
        <f t="shared" si="341"/>
        <v>42150.397534722222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11">
        <f t="shared" si="340"/>
        <v>41902.083726851852</v>
      </c>
      <c r="T3592" s="11">
        <f t="shared" si="341"/>
        <v>41932.083726851852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11">
        <f t="shared" si="340"/>
        <v>42003.698425925926</v>
      </c>
      <c r="T3593" s="11">
        <f t="shared" si="341"/>
        <v>42027.957638888889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11">
        <f t="shared" si="340"/>
        <v>41988.579942129625</v>
      </c>
      <c r="T3594" s="11">
        <f t="shared" si="341"/>
        <v>42045.957638888889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11">
        <f t="shared" si="340"/>
        <v>41974.648599537039</v>
      </c>
      <c r="T3595" s="11">
        <f t="shared" si="341"/>
        <v>42009.601388888885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11">
        <f t="shared" si="340"/>
        <v>42591.816921296297</v>
      </c>
      <c r="T3596" s="11">
        <f t="shared" si="341"/>
        <v>42616.816921296297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49.693548387096776</v>
      </c>
      <c r="Q3597" t="str">
        <f t="shared" si="338"/>
        <v>theater</v>
      </c>
      <c r="R3597" t="str">
        <f t="shared" si="339"/>
        <v>plays</v>
      </c>
      <c r="S3597" s="11">
        <f t="shared" si="340"/>
        <v>42049.758368055554</v>
      </c>
      <c r="T3597" s="11">
        <f t="shared" si="341"/>
        <v>42076.040972222225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11">
        <f t="shared" si="340"/>
        <v>41856.465069444443</v>
      </c>
      <c r="T3598" s="11">
        <f t="shared" si="341"/>
        <v>41877.465069444443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77.727272727272734</v>
      </c>
      <c r="Q3599" t="str">
        <f t="shared" si="338"/>
        <v>theater</v>
      </c>
      <c r="R3599" t="str">
        <f t="shared" si="339"/>
        <v>plays</v>
      </c>
      <c r="S3599" s="11">
        <f t="shared" si="340"/>
        <v>42417.335532407407</v>
      </c>
      <c r="T3599" s="11">
        <f t="shared" si="341"/>
        <v>42431.999305555553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11">
        <f t="shared" si="340"/>
        <v>41866.54886574074</v>
      </c>
      <c r="T3600" s="11">
        <f t="shared" si="341"/>
        <v>41884.957638888889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11">
        <f t="shared" si="340"/>
        <v>42220.54487268519</v>
      </c>
      <c r="T3601" s="11">
        <f t="shared" si="341"/>
        <v>42245.75</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11">
        <f t="shared" si="340"/>
        <v>42628.599120370374</v>
      </c>
      <c r="T3602" s="11">
        <f t="shared" si="341"/>
        <v>42656.599120370374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11">
        <f t="shared" si="340"/>
        <v>41990.74863425926</v>
      </c>
      <c r="T3603" s="11">
        <f t="shared" si="341"/>
        <v>42020.74863425926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81.673469387755105</v>
      </c>
      <c r="Q3604" t="str">
        <f t="shared" si="338"/>
        <v>theater</v>
      </c>
      <c r="R3604" t="str">
        <f t="shared" si="339"/>
        <v>plays</v>
      </c>
      <c r="S3604" s="11">
        <f t="shared" si="340"/>
        <v>42447.644432870366</v>
      </c>
      <c r="T3604" s="11">
        <f t="shared" si="341"/>
        <v>42507.644432870366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44.912280701754383</v>
      </c>
      <c r="Q3605" t="str">
        <f t="shared" si="338"/>
        <v>theater</v>
      </c>
      <c r="R3605" t="str">
        <f t="shared" si="339"/>
        <v>plays</v>
      </c>
      <c r="S3605" s="11">
        <f t="shared" si="340"/>
        <v>42283.614351851851</v>
      </c>
      <c r="T3605" s="11">
        <f t="shared" si="341"/>
        <v>42313.656018518523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11">
        <f t="shared" si="340"/>
        <v>42482.765694444446</v>
      </c>
      <c r="T3606" s="11">
        <f t="shared" si="341"/>
        <v>42489.040972222225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11">
        <f t="shared" si="340"/>
        <v>42383.543124999997</v>
      </c>
      <c r="T3607" s="11">
        <f t="shared" si="341"/>
        <v>42413.543124999997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61.0625</v>
      </c>
      <c r="Q3608" t="str">
        <f t="shared" si="338"/>
        <v>theater</v>
      </c>
      <c r="R3608" t="str">
        <f t="shared" si="339"/>
        <v>plays</v>
      </c>
      <c r="S3608" s="11">
        <f t="shared" si="340"/>
        <v>42566.354826388888</v>
      </c>
      <c r="T3608" s="11">
        <f t="shared" si="341"/>
        <v>42596.354826388888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11">
        <f t="shared" si="340"/>
        <v>42338.713912037041</v>
      </c>
      <c r="T3609" s="11">
        <f t="shared" si="341"/>
        <v>42352.75</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29.62962962962963</v>
      </c>
      <c r="Q3610" t="str">
        <f t="shared" si="338"/>
        <v>theater</v>
      </c>
      <c r="R3610" t="str">
        <f t="shared" si="339"/>
        <v>plays</v>
      </c>
      <c r="S3610" s="11">
        <f t="shared" si="340"/>
        <v>42506.459374999999</v>
      </c>
      <c r="T3610" s="11">
        <f t="shared" si="341"/>
        <v>42538.333333333328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143.0952380952381</v>
      </c>
      <c r="Q3611" t="str">
        <f t="shared" si="338"/>
        <v>theater</v>
      </c>
      <c r="R3611" t="str">
        <f t="shared" si="339"/>
        <v>plays</v>
      </c>
      <c r="S3611" s="11">
        <f t="shared" si="340"/>
        <v>42429.741724537038</v>
      </c>
      <c r="T3611" s="11">
        <f t="shared" si="341"/>
        <v>42459.700057870374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52.354838709677416</v>
      </c>
      <c r="Q3612" t="str">
        <f t="shared" si="338"/>
        <v>theater</v>
      </c>
      <c r="R3612" t="str">
        <f t="shared" si="339"/>
        <v>plays</v>
      </c>
      <c r="S3612" s="11">
        <f t="shared" si="340"/>
        <v>42203.182129629626</v>
      </c>
      <c r="T3612" s="11">
        <f t="shared" si="341"/>
        <v>42233.182129629626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11">
        <f t="shared" si="340"/>
        <v>42072.120381944449</v>
      </c>
      <c r="T3613" s="11">
        <f t="shared" si="341"/>
        <v>42102.120381944449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11">
        <f t="shared" si="340"/>
        <v>41789.476979166662</v>
      </c>
      <c r="T3614" s="11">
        <f t="shared" si="341"/>
        <v>41799.476979166662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11">
        <f t="shared" si="340"/>
        <v>41788.33997685185</v>
      </c>
      <c r="T3615" s="11">
        <f t="shared" si="341"/>
        <v>41818.33997685185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11">
        <f t="shared" si="340"/>
        <v>42143.791851851856</v>
      </c>
      <c r="T3616" s="11">
        <f t="shared" si="341"/>
        <v>42173.791851851856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11">
        <f t="shared" si="340"/>
        <v>42318.343703703707</v>
      </c>
      <c r="T3617" s="11">
        <f t="shared" si="341"/>
        <v>42348.343703703707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11">
        <f t="shared" si="340"/>
        <v>42052.699814814812</v>
      </c>
      <c r="T3618" s="11">
        <f t="shared" si="341"/>
        <v>42082.658148148148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17.254901960784313</v>
      </c>
      <c r="Q3619" t="str">
        <f t="shared" si="338"/>
        <v>theater</v>
      </c>
      <c r="R3619" t="str">
        <f t="shared" si="339"/>
        <v>plays</v>
      </c>
      <c r="S3619" s="11">
        <f t="shared" si="340"/>
        <v>42779.360289351855</v>
      </c>
      <c r="T3619" s="11">
        <f t="shared" si="341"/>
        <v>42793.75</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11">
        <f t="shared" si="340"/>
        <v>42128.377893518518</v>
      </c>
      <c r="T3620" s="11">
        <f t="shared" si="341"/>
        <v>42158.377893518518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11">
        <f t="shared" si="340"/>
        <v>42660.882245370369</v>
      </c>
      <c r="T3621" s="11">
        <f t="shared" si="341"/>
        <v>42693.666666666672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11">
        <f t="shared" si="340"/>
        <v>42037.688206018516</v>
      </c>
      <c r="T3622" s="11">
        <f t="shared" si="341"/>
        <v>42067.916666666672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47.028571428571432</v>
      </c>
      <c r="Q3623" t="str">
        <f t="shared" si="338"/>
        <v>theater</v>
      </c>
      <c r="R3623" t="str">
        <f t="shared" si="339"/>
        <v>plays</v>
      </c>
      <c r="S3623" s="11">
        <f t="shared" si="340"/>
        <v>42619.685694444444</v>
      </c>
      <c r="T3623" s="11">
        <f t="shared" si="341"/>
        <v>42643.625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11">
        <f t="shared" si="340"/>
        <v>41876.971886574072</v>
      </c>
      <c r="T3624" s="11">
        <f t="shared" si="341"/>
        <v>41909.890972222223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88.235294117647058</v>
      </c>
      <c r="Q3625" t="str">
        <f t="shared" si="338"/>
        <v>theater</v>
      </c>
      <c r="R3625" t="str">
        <f t="shared" si="339"/>
        <v>plays</v>
      </c>
      <c r="S3625" s="11">
        <f t="shared" si="340"/>
        <v>41828.486921296295</v>
      </c>
      <c r="T3625" s="11">
        <f t="shared" si="341"/>
        <v>41846.041666666664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11">
        <f t="shared" si="340"/>
        <v>42545.524189814816</v>
      </c>
      <c r="T3626" s="11">
        <f t="shared" si="341"/>
        <v>42605.524189814816</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11">
        <f t="shared" si="340"/>
        <v>42157.402511574073</v>
      </c>
      <c r="T3627" s="11">
        <f t="shared" si="341"/>
        <v>42187.402511574073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84.854166666666671</v>
      </c>
      <c r="Q3628" t="str">
        <f t="shared" si="338"/>
        <v>theater</v>
      </c>
      <c r="R3628" t="str">
        <f t="shared" si="339"/>
        <v>plays</v>
      </c>
      <c r="S3628" s="11">
        <f t="shared" si="340"/>
        <v>41846.417326388888</v>
      </c>
      <c r="T3628" s="11">
        <f t="shared" si="341"/>
        <v>41867.417326388888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68.965517241379317</v>
      </c>
      <c r="Q3629" t="str">
        <f t="shared" si="338"/>
        <v>theater</v>
      </c>
      <c r="R3629" t="str">
        <f t="shared" si="339"/>
        <v>plays</v>
      </c>
      <c r="S3629" s="11">
        <f t="shared" si="340"/>
        <v>42460.491747685184</v>
      </c>
      <c r="T3629" s="11">
        <f t="shared" si="341"/>
        <v>42510.915972222225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11">
        <f t="shared" si="340"/>
        <v>42291.583287037036</v>
      </c>
      <c r="T3630" s="11">
        <f t="shared" si="341"/>
        <v>42351.624953703707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11">
        <f t="shared" si="340"/>
        <v>42436.844490740739</v>
      </c>
      <c r="T3631" s="11">
        <f t="shared" si="341"/>
        <v>42495.458333333328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11">
        <f t="shared" si="340"/>
        <v>41942.59710648148</v>
      </c>
      <c r="T3632" s="11">
        <f t="shared" si="341"/>
        <v>41972.638773148152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147.88135593220338</v>
      </c>
      <c r="Q3633" t="str">
        <f t="shared" si="338"/>
        <v>theater</v>
      </c>
      <c r="R3633" t="str">
        <f t="shared" si="339"/>
        <v>musical</v>
      </c>
      <c r="S3633" s="11">
        <f t="shared" si="340"/>
        <v>41880.503437499996</v>
      </c>
      <c r="T3633" s="11">
        <f t="shared" si="341"/>
        <v>41904.915972222225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11">
        <f t="shared" si="340"/>
        <v>41946.686909722222</v>
      </c>
      <c r="T3634" s="11">
        <f t="shared" si="341"/>
        <v>41966.686909722222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56.838709677419352</v>
      </c>
      <c r="Q3635" t="str">
        <f t="shared" si="338"/>
        <v>theater</v>
      </c>
      <c r="R3635" t="str">
        <f t="shared" si="339"/>
        <v>musical</v>
      </c>
      <c r="S3635" s="11">
        <f t="shared" si="340"/>
        <v>42649.373460648145</v>
      </c>
      <c r="T3635" s="11">
        <f t="shared" si="341"/>
        <v>42692.791666666672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176.94444444444446</v>
      </c>
      <c r="Q3636" t="str">
        <f t="shared" si="338"/>
        <v>theater</v>
      </c>
      <c r="R3636" t="str">
        <f t="shared" si="339"/>
        <v>musical</v>
      </c>
      <c r="S3636" s="11">
        <f t="shared" si="340"/>
        <v>42700.916365740741</v>
      </c>
      <c r="T3636" s="11">
        <f t="shared" si="341"/>
        <v>42748.915972222225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11">
        <f t="shared" si="340"/>
        <v>42450.63282407407</v>
      </c>
      <c r="T3637" s="11">
        <f t="shared" si="341"/>
        <v>42480.63282407407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11">
        <f t="shared" si="340"/>
        <v>42226.444780092592</v>
      </c>
      <c r="T3638" s="11">
        <f t="shared" si="341"/>
        <v>42261.444780092592</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66.142857142857139</v>
      </c>
      <c r="Q3639" t="str">
        <f t="shared" si="338"/>
        <v>theater</v>
      </c>
      <c r="R3639" t="str">
        <f t="shared" si="339"/>
        <v>musical</v>
      </c>
      <c r="S3639" s="11">
        <f t="shared" si="340"/>
        <v>41975.450636574074</v>
      </c>
      <c r="T3639" s="11">
        <f t="shared" si="341"/>
        <v>42005.450636574074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11">
        <f t="shared" si="340"/>
        <v>42053.422824074078</v>
      </c>
      <c r="T3640" s="11">
        <f t="shared" si="341"/>
        <v>42113.381157407406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11">
        <f t="shared" si="340"/>
        <v>42590.427152777775</v>
      </c>
      <c r="T3641" s="11">
        <f t="shared" si="341"/>
        <v>42650.382638888885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18.333333333333332</v>
      </c>
      <c r="Q3642" t="str">
        <f t="shared" si="338"/>
        <v>theater</v>
      </c>
      <c r="R3642" t="str">
        <f t="shared" si="339"/>
        <v>musical</v>
      </c>
      <c r="S3642" s="11">
        <f t="shared" si="340"/>
        <v>42104.531597222223</v>
      </c>
      <c r="T3642" s="11">
        <f t="shared" si="341"/>
        <v>42134.531597222223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11">
        <f t="shared" si="340"/>
        <v>41899.377071759256</v>
      </c>
      <c r="T3643" s="11">
        <f t="shared" si="341"/>
        <v>41916.958333333336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11">
        <f t="shared" si="340"/>
        <v>42297.566284722227</v>
      </c>
      <c r="T3644" s="11">
        <f t="shared" si="341"/>
        <v>42338.458333333328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11">
        <f t="shared" si="340"/>
        <v>42284.893969907411</v>
      </c>
      <c r="T3645" s="11">
        <f t="shared" si="341"/>
        <v>42324.935636574075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68.416666666666671</v>
      </c>
      <c r="Q3646" t="str">
        <f t="shared" si="338"/>
        <v>theater</v>
      </c>
      <c r="R3646" t="str">
        <f t="shared" si="339"/>
        <v>musical</v>
      </c>
      <c r="S3646" s="11">
        <f t="shared" si="340"/>
        <v>42408.991747685184</v>
      </c>
      <c r="T3646" s="11">
        <f t="shared" si="341"/>
        <v>42436.957638888889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11">
        <f t="shared" si="340"/>
        <v>42665.720347222217</v>
      </c>
      <c r="T3647" s="11">
        <f t="shared" si="341"/>
        <v>42695.762013888889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60.125</v>
      </c>
      <c r="Q3648" t="str">
        <f t="shared" si="338"/>
        <v>theater</v>
      </c>
      <c r="R3648" t="str">
        <f t="shared" si="339"/>
        <v>musical</v>
      </c>
      <c r="S3648" s="11">
        <f t="shared" si="340"/>
        <v>42140.171319444446</v>
      </c>
      <c r="T3648" s="11">
        <f t="shared" si="341"/>
        <v>42171.729166666672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11">
        <f t="shared" si="340"/>
        <v>42598.499155092592</v>
      </c>
      <c r="T3649" s="11">
        <f t="shared" si="341"/>
        <v>42643.499155092592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f t="shared" si="337"/>
        <v>550.04109589041093</v>
      </c>
      <c r="Q3650" t="str">
        <f t="shared" si="338"/>
        <v>theater</v>
      </c>
      <c r="R3650" t="str">
        <f t="shared" si="339"/>
        <v>plays</v>
      </c>
      <c r="S3650" s="11">
        <f t="shared" si="340"/>
        <v>41887.042187500003</v>
      </c>
      <c r="T3650" s="11">
        <f t="shared" si="341"/>
        <v>41917.042187500003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f t="shared" ref="P3651:P3714" si="343">E3651/L3651</f>
        <v>97.5</v>
      </c>
      <c r="Q3651" t="str">
        <f t="shared" ref="Q3651:Q3714" si="344">LEFT(N3651, SEARCH("/",N3651)-1)</f>
        <v>theater</v>
      </c>
      <c r="R3651" t="str">
        <f t="shared" ref="R3651:R3714" si="345">RIGHT(N3651,LEN(N3651)-SEARCH("/", N3651))</f>
        <v>plays</v>
      </c>
      <c r="S3651" s="11">
        <f t="shared" ref="S3651:S3714" si="346">(J3651/86400)+25569+(-6/24)</f>
        <v>41780.462893518517</v>
      </c>
      <c r="T3651" s="11">
        <f t="shared" ref="T3651:T3714" si="347">(I3651/86400)+25569+(-6/24)</f>
        <v>41806.462893518517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29.411764705882351</v>
      </c>
      <c r="Q3652" t="str">
        <f t="shared" si="344"/>
        <v>theater</v>
      </c>
      <c r="R3652" t="str">
        <f t="shared" si="345"/>
        <v>plays</v>
      </c>
      <c r="S3652" s="11">
        <f t="shared" si="346"/>
        <v>42381.228981481487</v>
      </c>
      <c r="T3652" s="11">
        <f t="shared" si="347"/>
        <v>42402.228981481487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11">
        <f t="shared" si="346"/>
        <v>41828.396319444444</v>
      </c>
      <c r="T3653" s="11">
        <f t="shared" si="347"/>
        <v>41861.415972222225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44.235294117647058</v>
      </c>
      <c r="Q3654" t="str">
        <f t="shared" si="344"/>
        <v>theater</v>
      </c>
      <c r="R3654" t="str">
        <f t="shared" si="345"/>
        <v>plays</v>
      </c>
      <c r="S3654" s="11">
        <f t="shared" si="346"/>
        <v>42596.394699074073</v>
      </c>
      <c r="T3654" s="11">
        <f t="shared" si="347"/>
        <v>42606.915972222225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11">
        <f t="shared" si="346"/>
        <v>42191.113506944443</v>
      </c>
      <c r="T3655" s="11">
        <f t="shared" si="347"/>
        <v>42221.113506944443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11">
        <f t="shared" si="346"/>
        <v>42440.166504629626</v>
      </c>
      <c r="T3656" s="11">
        <f t="shared" si="347"/>
        <v>42463.458333333328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73.582278481012665</v>
      </c>
      <c r="Q3657" t="str">
        <f t="shared" si="344"/>
        <v>theater</v>
      </c>
      <c r="R3657" t="str">
        <f t="shared" si="345"/>
        <v>plays</v>
      </c>
      <c r="S3657" s="11">
        <f t="shared" si="346"/>
        <v>42173.553217592591</v>
      </c>
      <c r="T3657" s="11">
        <f t="shared" si="347"/>
        <v>42203.040972222225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115.02173913043478</v>
      </c>
      <c r="Q3658" t="str">
        <f t="shared" si="344"/>
        <v>theater</v>
      </c>
      <c r="R3658" t="str">
        <f t="shared" si="345"/>
        <v>plays</v>
      </c>
      <c r="S3658" s="11">
        <f t="shared" si="346"/>
        <v>42737.660138888888</v>
      </c>
      <c r="T3658" s="11">
        <f t="shared" si="347"/>
        <v>42767.707638888889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11">
        <f t="shared" si="346"/>
        <v>42499.379849537036</v>
      </c>
      <c r="T3659" s="11">
        <f t="shared" si="347"/>
        <v>42522.654166666667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11">
        <f t="shared" si="346"/>
        <v>41775.608564814815</v>
      </c>
      <c r="T3660" s="11">
        <f t="shared" si="347"/>
        <v>41821.915972222225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11">
        <f t="shared" si="346"/>
        <v>42055.027199074073</v>
      </c>
      <c r="T3661" s="11">
        <f t="shared" si="347"/>
        <v>42082.360416666663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11.363636363636363</v>
      </c>
      <c r="Q3662" t="str">
        <f t="shared" si="344"/>
        <v>theater</v>
      </c>
      <c r="R3662" t="str">
        <f t="shared" si="345"/>
        <v>plays</v>
      </c>
      <c r="S3662" s="11">
        <f t="shared" si="346"/>
        <v>41971.631076388891</v>
      </c>
      <c r="T3662" s="11">
        <f t="shared" si="347"/>
        <v>41996.631076388891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11">
        <f t="shared" si="346"/>
        <v>42447.646666666667</v>
      </c>
      <c r="T3663" s="11">
        <f t="shared" si="347"/>
        <v>42469.916666666672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11">
        <f t="shared" si="346"/>
        <v>42063.970069444447</v>
      </c>
      <c r="T3664" s="11">
        <f t="shared" si="347"/>
        <v>42093.928402777776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11">
        <f t="shared" si="346"/>
        <v>42665.201736111107</v>
      </c>
      <c r="T3665" s="11">
        <f t="shared" si="347"/>
        <v>42725.243402777778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11">
        <f t="shared" si="346"/>
        <v>42522.998715277776</v>
      </c>
      <c r="T3666" s="11">
        <f t="shared" si="347"/>
        <v>42536.998715277776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11">
        <f t="shared" si="346"/>
        <v>42294.558124999996</v>
      </c>
      <c r="T3667" s="11">
        <f t="shared" si="347"/>
        <v>42305.579166666663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31.578947368421051</v>
      </c>
      <c r="Q3668" t="str">
        <f t="shared" si="344"/>
        <v>theater</v>
      </c>
      <c r="R3668" t="str">
        <f t="shared" si="345"/>
        <v>plays</v>
      </c>
      <c r="S3668" s="11">
        <f t="shared" si="346"/>
        <v>41822.65488425926</v>
      </c>
      <c r="T3668" s="11">
        <f t="shared" si="347"/>
        <v>41844.041666666664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53.363965517241382</v>
      </c>
      <c r="Q3669" t="str">
        <f t="shared" si="344"/>
        <v>theater</v>
      </c>
      <c r="R3669" t="str">
        <f t="shared" si="345"/>
        <v>plays</v>
      </c>
      <c r="S3669" s="11">
        <f t="shared" si="346"/>
        <v>42173.720127314809</v>
      </c>
      <c r="T3669" s="11">
        <f t="shared" si="347"/>
        <v>42203.720127314809</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11">
        <f t="shared" si="346"/>
        <v>42185.306157407409</v>
      </c>
      <c r="T3670" s="11">
        <f t="shared" si="347"/>
        <v>42208.522916666669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11">
        <f t="shared" si="346"/>
        <v>42136.425196759257</v>
      </c>
      <c r="T3671" s="11">
        <f t="shared" si="347"/>
        <v>42166.425196759257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11">
        <f t="shared" si="346"/>
        <v>42142.264016203699</v>
      </c>
      <c r="T3672" s="11">
        <f t="shared" si="347"/>
        <v>42155.708333333328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11">
        <f t="shared" si="346"/>
        <v>41820.37809027778</v>
      </c>
      <c r="T3673" s="11">
        <f t="shared" si="347"/>
        <v>41840.915972222225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53.438596491228068</v>
      </c>
      <c r="Q3674" t="str">
        <f t="shared" si="344"/>
        <v>theater</v>
      </c>
      <c r="R3674" t="str">
        <f t="shared" si="345"/>
        <v>plays</v>
      </c>
      <c r="S3674" s="11">
        <f t="shared" si="346"/>
        <v>41878.696574074071</v>
      </c>
      <c r="T3674" s="11">
        <f t="shared" si="347"/>
        <v>41908.696574074071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11">
        <f t="shared" si="346"/>
        <v>41914.045104166667</v>
      </c>
      <c r="T3675" s="11">
        <f t="shared" si="347"/>
        <v>41948.286111111112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145.16129032258064</v>
      </c>
      <c r="Q3676" t="str">
        <f t="shared" si="344"/>
        <v>theater</v>
      </c>
      <c r="R3676" t="str">
        <f t="shared" si="345"/>
        <v>plays</v>
      </c>
      <c r="S3676" s="11">
        <f t="shared" si="346"/>
        <v>42556.623020833329</v>
      </c>
      <c r="T3676" s="11">
        <f t="shared" si="347"/>
        <v>42616.623020833329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23.333333333333332</v>
      </c>
      <c r="Q3677" t="str">
        <f t="shared" si="344"/>
        <v>theater</v>
      </c>
      <c r="R3677" t="str">
        <f t="shared" si="345"/>
        <v>plays</v>
      </c>
      <c r="S3677" s="11">
        <f t="shared" si="346"/>
        <v>42493.347013888888</v>
      </c>
      <c r="T3677" s="11">
        <f t="shared" si="347"/>
        <v>42505.708333333328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64.375</v>
      </c>
      <c r="Q3678" t="str">
        <f t="shared" si="344"/>
        <v>theater</v>
      </c>
      <c r="R3678" t="str">
        <f t="shared" si="345"/>
        <v>plays</v>
      </c>
      <c r="S3678" s="11">
        <f t="shared" si="346"/>
        <v>41876.565787037034</v>
      </c>
      <c r="T3678" s="11">
        <f t="shared" si="347"/>
        <v>41894.565787037034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62.052763819095475</v>
      </c>
      <c r="Q3679" t="str">
        <f t="shared" si="344"/>
        <v>theater</v>
      </c>
      <c r="R3679" t="str">
        <f t="shared" si="345"/>
        <v>plays</v>
      </c>
      <c r="S3679" s="11">
        <f t="shared" si="346"/>
        <v>41802.324282407411</v>
      </c>
      <c r="T3679" s="11">
        <f t="shared" si="347"/>
        <v>41822.915972222225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11">
        <f t="shared" si="346"/>
        <v>42120.281226851846</v>
      </c>
      <c r="T3680" s="11">
        <f t="shared" si="347"/>
        <v>42155.281226851846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11">
        <f t="shared" si="346"/>
        <v>41786.511354166665</v>
      </c>
      <c r="T3681" s="11">
        <f t="shared" si="347"/>
        <v>41820.957638888889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11">
        <f t="shared" si="346"/>
        <v>42627.204097222224</v>
      </c>
      <c r="T3682" s="11">
        <f t="shared" si="347"/>
        <v>42648.204097222224</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11">
        <f t="shared" si="346"/>
        <v>42374.401504629626</v>
      </c>
      <c r="T3683" s="11">
        <f t="shared" si="347"/>
        <v>42384.401504629626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11">
        <f t="shared" si="346"/>
        <v>41772.435393518521</v>
      </c>
      <c r="T3684" s="11">
        <f t="shared" si="347"/>
        <v>41806.040972222225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58.787878787878789</v>
      </c>
      <c r="Q3685" t="str">
        <f t="shared" si="344"/>
        <v>theater</v>
      </c>
      <c r="R3685" t="str">
        <f t="shared" si="345"/>
        <v>plays</v>
      </c>
      <c r="S3685" s="11">
        <f t="shared" si="346"/>
        <v>42632.866851851853</v>
      </c>
      <c r="T3685" s="11">
        <f t="shared" si="347"/>
        <v>42662.866851851853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45.347826086956523</v>
      </c>
      <c r="Q3686" t="str">
        <f t="shared" si="344"/>
        <v>theater</v>
      </c>
      <c r="R3686" t="str">
        <f t="shared" si="345"/>
        <v>plays</v>
      </c>
      <c r="S3686" s="11">
        <f t="shared" si="346"/>
        <v>42218.930393518516</v>
      </c>
      <c r="T3686" s="11">
        <f t="shared" si="347"/>
        <v>42248.930393518516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11">
        <f t="shared" si="346"/>
        <v>41753.343275462961</v>
      </c>
      <c r="T3687" s="11">
        <f t="shared" si="347"/>
        <v>41778.625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11">
        <f t="shared" si="346"/>
        <v>42230.412731481483</v>
      </c>
      <c r="T3688" s="11">
        <f t="shared" si="347"/>
        <v>42244.915972222225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11">
        <f t="shared" si="346"/>
        <v>41786.968229166669</v>
      </c>
      <c r="T3689" s="11">
        <f t="shared" si="347"/>
        <v>41816.968229166669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11">
        <f t="shared" si="346"/>
        <v>41829.537083333329</v>
      </c>
      <c r="T3690" s="11">
        <f t="shared" si="347"/>
        <v>41859.537083333329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11">
        <f t="shared" si="346"/>
        <v>42147.576840277776</v>
      </c>
      <c r="T3691" s="11">
        <f t="shared" si="347"/>
        <v>42176.684027777781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58.064516129032256</v>
      </c>
      <c r="Q3692" t="str">
        <f t="shared" si="344"/>
        <v>theater</v>
      </c>
      <c r="R3692" t="str">
        <f t="shared" si="345"/>
        <v>plays</v>
      </c>
      <c r="S3692" s="11">
        <f t="shared" si="346"/>
        <v>41940.348182870366</v>
      </c>
      <c r="T3692" s="11">
        <f t="shared" si="347"/>
        <v>41970.389849537038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11">
        <f t="shared" si="346"/>
        <v>42020.450567129628</v>
      </c>
      <c r="T3693" s="11">
        <f t="shared" si="347"/>
        <v>42064.957638888889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11">
        <f t="shared" si="346"/>
        <v>41891.71503472222</v>
      </c>
      <c r="T3694" s="11">
        <f t="shared" si="347"/>
        <v>41900.75</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11">
        <f t="shared" si="346"/>
        <v>42308.941307870366</v>
      </c>
      <c r="T3695" s="11">
        <f t="shared" si="347"/>
        <v>42338.6875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11">
        <f t="shared" si="346"/>
        <v>42489.883877314816</v>
      </c>
      <c r="T3696" s="11">
        <f t="shared" si="347"/>
        <v>42526.833333333328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11">
        <f t="shared" si="346"/>
        <v>41995.620486111111</v>
      </c>
      <c r="T3697" s="11">
        <f t="shared" si="347"/>
        <v>42015.620486111111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11">
        <f t="shared" si="346"/>
        <v>41988.367083333331</v>
      </c>
      <c r="T3698" s="11">
        <f t="shared" si="347"/>
        <v>42048.367083333331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11">
        <f t="shared" si="346"/>
        <v>42479.215833333335</v>
      </c>
      <c r="T3699" s="11">
        <f t="shared" si="347"/>
        <v>42500.215833333335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11">
        <f t="shared" si="346"/>
        <v>42401.556562500002</v>
      </c>
      <c r="T3700" s="11">
        <f t="shared" si="347"/>
        <v>42431.556562500002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11">
        <f t="shared" si="346"/>
        <v>41897.352037037039</v>
      </c>
      <c r="T3701" s="11">
        <f t="shared" si="347"/>
        <v>41927.352037037039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11">
        <f t="shared" si="346"/>
        <v>41882.335648148146</v>
      </c>
      <c r="T3702" s="11">
        <f t="shared" si="347"/>
        <v>41912.416666666664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11">
        <f t="shared" si="346"/>
        <v>42129.291585648149</v>
      </c>
      <c r="T3703" s="11">
        <f t="shared" si="347"/>
        <v>42159.291585648149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11">
        <f t="shared" si="346"/>
        <v>42524.28800925926</v>
      </c>
      <c r="T3704" s="11">
        <f t="shared" si="347"/>
        <v>42561.707638888889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11">
        <f t="shared" si="346"/>
        <v>42556.254490740743</v>
      </c>
      <c r="T3705" s="11">
        <f t="shared" si="347"/>
        <v>42595.040972222225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15.148518518518518</v>
      </c>
      <c r="Q3706" t="str">
        <f t="shared" si="344"/>
        <v>theater</v>
      </c>
      <c r="R3706" t="str">
        <f t="shared" si="345"/>
        <v>plays</v>
      </c>
      <c r="S3706" s="11">
        <f t="shared" si="346"/>
        <v>42461.439745370371</v>
      </c>
      <c r="T3706" s="11">
        <f t="shared" si="347"/>
        <v>42521.439745370371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83.571428571428569</v>
      </c>
      <c r="Q3707" t="str">
        <f t="shared" si="344"/>
        <v>theater</v>
      </c>
      <c r="R3707" t="str">
        <f t="shared" si="345"/>
        <v>plays</v>
      </c>
      <c r="S3707" s="11">
        <f t="shared" si="346"/>
        <v>41792.292986111112</v>
      </c>
      <c r="T3707" s="11">
        <f t="shared" si="347"/>
        <v>41813.5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11">
        <f t="shared" si="346"/>
        <v>41879.663761574076</v>
      </c>
      <c r="T3708" s="11">
        <f t="shared" si="347"/>
        <v>41894.663761574076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11">
        <f t="shared" si="346"/>
        <v>42551.798356481479</v>
      </c>
      <c r="T3709" s="11">
        <f t="shared" si="347"/>
        <v>42572.976388888885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53.846153846153847</v>
      </c>
      <c r="Q3710" t="str">
        <f t="shared" si="344"/>
        <v>theater</v>
      </c>
      <c r="R3710" t="str">
        <f t="shared" si="345"/>
        <v>plays</v>
      </c>
      <c r="S3710" s="11">
        <f t="shared" si="346"/>
        <v>41809.892199074078</v>
      </c>
      <c r="T3710" s="11">
        <f t="shared" si="347"/>
        <v>41823.892199074078</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11">
        <f t="shared" si="346"/>
        <v>41785.457708333335</v>
      </c>
      <c r="T3711" s="11">
        <f t="shared" si="347"/>
        <v>41815.457708333335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11">
        <f t="shared" si="346"/>
        <v>42072.326249999998</v>
      </c>
      <c r="T3712" s="11">
        <f t="shared" si="347"/>
        <v>42097.326249999998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11">
        <f t="shared" si="346"/>
        <v>41779.474224537036</v>
      </c>
      <c r="T3713" s="11">
        <f t="shared" si="347"/>
        <v>41805.416666666664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f t="shared" si="343"/>
        <v>110.86538461538461</v>
      </c>
      <c r="Q3714" t="str">
        <f t="shared" si="344"/>
        <v>theater</v>
      </c>
      <c r="R3714" t="str">
        <f t="shared" si="345"/>
        <v>plays</v>
      </c>
      <c r="S3714" s="11">
        <f t="shared" si="346"/>
        <v>42133.922071759254</v>
      </c>
      <c r="T3714" s="11">
        <f t="shared" si="347"/>
        <v>42155.040972222225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f t="shared" ref="P3715:P3778" si="349">E3715/L3715</f>
        <v>106.84210526315789</v>
      </c>
      <c r="Q3715" t="str">
        <f t="shared" ref="Q3715:Q3778" si="350">LEFT(N3715, SEARCH("/",N3715)-1)</f>
        <v>theater</v>
      </c>
      <c r="R3715" t="str">
        <f t="shared" ref="R3715:R3778" si="351">RIGHT(N3715,LEN(N3715)-SEARCH("/", N3715))</f>
        <v>plays</v>
      </c>
      <c r="S3715" s="11">
        <f t="shared" ref="S3715:S3778" si="352">(J3715/86400)+25569+(-6/24)</f>
        <v>42505.488032407404</v>
      </c>
      <c r="T3715" s="11">
        <f t="shared" ref="T3715:T3778" si="353">(I3715/86400)+25569+(-6/24)</f>
        <v>42525.488032407404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11">
        <f t="shared" si="352"/>
        <v>42118.306331018517</v>
      </c>
      <c r="T3716" s="11">
        <f t="shared" si="353"/>
        <v>42149.915972222225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11">
        <f t="shared" si="352"/>
        <v>42036.745590277773</v>
      </c>
      <c r="T3717" s="11">
        <f t="shared" si="353"/>
        <v>42094.286111111112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51.916666666666664</v>
      </c>
      <c r="Q3718" t="str">
        <f t="shared" si="350"/>
        <v>theater</v>
      </c>
      <c r="R3718" t="str">
        <f t="shared" si="351"/>
        <v>plays</v>
      </c>
      <c r="S3718" s="11">
        <f t="shared" si="352"/>
        <v>42360.637835648144</v>
      </c>
      <c r="T3718" s="11">
        <f t="shared" si="353"/>
        <v>42390.637835648144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11">
        <f t="shared" si="352"/>
        <v>42102.616307870368</v>
      </c>
      <c r="T3719" s="11">
        <f t="shared" si="353"/>
        <v>42133.616307870368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26.021739130434781</v>
      </c>
      <c r="Q3720" t="str">
        <f t="shared" si="350"/>
        <v>theater</v>
      </c>
      <c r="R3720" t="str">
        <f t="shared" si="351"/>
        <v>plays</v>
      </c>
      <c r="S3720" s="11">
        <f t="shared" si="352"/>
        <v>42032.466145833328</v>
      </c>
      <c r="T3720" s="11">
        <f t="shared" si="353"/>
        <v>42062.466145833328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11">
        <f t="shared" si="352"/>
        <v>42147.479930555557</v>
      </c>
      <c r="T3721" s="11">
        <f t="shared" si="353"/>
        <v>42177.479930555557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11">
        <f t="shared" si="352"/>
        <v>42165.743125000001</v>
      </c>
      <c r="T3722" s="11">
        <f t="shared" si="353"/>
        <v>42187.743125000001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11">
        <f t="shared" si="352"/>
        <v>41927.686157407406</v>
      </c>
      <c r="T3723" s="11">
        <f t="shared" si="353"/>
        <v>41948.727824074071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47.657142857142858</v>
      </c>
      <c r="Q3724" t="str">
        <f t="shared" si="350"/>
        <v>theater</v>
      </c>
      <c r="R3724" t="str">
        <f t="shared" si="351"/>
        <v>plays</v>
      </c>
      <c r="S3724" s="11">
        <f t="shared" si="352"/>
        <v>42381.421840277777</v>
      </c>
      <c r="T3724" s="11">
        <f t="shared" si="353"/>
        <v>42411.707638888889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11">
        <f t="shared" si="352"/>
        <v>41943.503032407403</v>
      </c>
      <c r="T3725" s="11">
        <f t="shared" si="353"/>
        <v>41973.544699074075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11">
        <f t="shared" si="352"/>
        <v>42465.241435185184</v>
      </c>
      <c r="T3726" s="11">
        <f t="shared" si="353"/>
        <v>42494.708333333328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11">
        <f t="shared" si="352"/>
        <v>42401.695219907408</v>
      </c>
      <c r="T3727" s="11">
        <f t="shared" si="353"/>
        <v>42418.645833333328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62.586956521739133</v>
      </c>
      <c r="Q3728" t="str">
        <f t="shared" si="350"/>
        <v>theater</v>
      </c>
      <c r="R3728" t="str">
        <f t="shared" si="351"/>
        <v>plays</v>
      </c>
      <c r="S3728" s="11">
        <f t="shared" si="352"/>
        <v>42461.890868055554</v>
      </c>
      <c r="T3728" s="11">
        <f t="shared" si="353"/>
        <v>42489.625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61.060606060606062</v>
      </c>
      <c r="Q3729" t="str">
        <f t="shared" si="350"/>
        <v>theater</v>
      </c>
      <c r="R3729" t="str">
        <f t="shared" si="351"/>
        <v>plays</v>
      </c>
      <c r="S3729" s="11">
        <f t="shared" si="352"/>
        <v>42632.098310185189</v>
      </c>
      <c r="T3729" s="11">
        <f t="shared" si="353"/>
        <v>42662.954861111109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60.064516129032256</v>
      </c>
      <c r="Q3730" t="str">
        <f t="shared" si="350"/>
        <v>theater</v>
      </c>
      <c r="R3730" t="str">
        <f t="shared" si="351"/>
        <v>plays</v>
      </c>
      <c r="S3730" s="11">
        <f t="shared" si="352"/>
        <v>42204.921018518522</v>
      </c>
      <c r="T3730" s="11">
        <f t="shared" si="353"/>
        <v>42234.921018518522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11">
        <f t="shared" si="352"/>
        <v>42040.955000000002</v>
      </c>
      <c r="T3731" s="11">
        <f t="shared" si="353"/>
        <v>42085.91333333333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11">
        <f t="shared" si="352"/>
        <v>42203.427766203706</v>
      </c>
      <c r="T3732" s="11">
        <f t="shared" si="353"/>
        <v>42233.427766203706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51.666666666666664</v>
      </c>
      <c r="Q3733" t="str">
        <f t="shared" si="350"/>
        <v>theater</v>
      </c>
      <c r="R3733" t="str">
        <f t="shared" si="351"/>
        <v>plays</v>
      </c>
      <c r="S3733" s="11">
        <f t="shared" si="352"/>
        <v>41983.502847222218</v>
      </c>
      <c r="T3733" s="11">
        <f t="shared" si="353"/>
        <v>42013.890972222223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11">
        <f t="shared" si="352"/>
        <v>41968.427465277782</v>
      </c>
      <c r="T3734" s="11">
        <f t="shared" si="353"/>
        <v>42028.25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11">
        <f t="shared" si="352"/>
        <v>42102.774398148147</v>
      </c>
      <c r="T3735" s="11">
        <f t="shared" si="353"/>
        <v>42112.6875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11">
        <f t="shared" si="352"/>
        <v>42089.651574074072</v>
      </c>
      <c r="T3736" s="11">
        <f t="shared" si="353"/>
        <v>42149.651574074072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11">
        <f t="shared" si="352"/>
        <v>42122.443159722221</v>
      </c>
      <c r="T3737" s="11">
        <f t="shared" si="353"/>
        <v>42152.443159722221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11">
        <f t="shared" si="352"/>
        <v>42048.461724537032</v>
      </c>
      <c r="T3738" s="11">
        <f t="shared" si="353"/>
        <v>42086.5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11">
        <f t="shared" si="352"/>
        <v>42297.441006944442</v>
      </c>
      <c r="T3739" s="11">
        <f t="shared" si="353"/>
        <v>42320.040972222225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11">
        <f t="shared" si="352"/>
        <v>41813.688715277778</v>
      </c>
      <c r="T3740" s="11">
        <f t="shared" si="353"/>
        <v>41835.666666666664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100.625</v>
      </c>
      <c r="Q3741" t="str">
        <f t="shared" si="350"/>
        <v>theater</v>
      </c>
      <c r="R3741" t="str">
        <f t="shared" si="351"/>
        <v>plays</v>
      </c>
      <c r="S3741" s="11">
        <f t="shared" si="352"/>
        <v>42548.199861111112</v>
      </c>
      <c r="T3741" s="11">
        <f t="shared" si="353"/>
        <v>42568.199861111112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25.571428571428573</v>
      </c>
      <c r="Q3742" t="str">
        <f t="shared" si="350"/>
        <v>theater</v>
      </c>
      <c r="R3742" t="str">
        <f t="shared" si="351"/>
        <v>plays</v>
      </c>
      <c r="S3742" s="11">
        <f t="shared" si="352"/>
        <v>41832.839756944442</v>
      </c>
      <c r="T3742" s="11">
        <f t="shared" si="353"/>
        <v>41862.829143518517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11">
        <f t="shared" si="352"/>
        <v>42325.670717592591</v>
      </c>
      <c r="T3743" s="11">
        <f t="shared" si="353"/>
        <v>42355.670717592591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11">
        <f t="shared" si="352"/>
        <v>41857.964629629627</v>
      </c>
      <c r="T3744" s="11">
        <f t="shared" si="353"/>
        <v>41887.964629629627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11">
        <f t="shared" si="352"/>
        <v>41793.460231481484</v>
      </c>
      <c r="T3745" s="11">
        <f t="shared" si="353"/>
        <v>41823.460231481484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11">
        <f t="shared" si="352"/>
        <v>41793.564259259263</v>
      </c>
      <c r="T3746" s="11">
        <f t="shared" si="353"/>
        <v>41824.915972222225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11">
        <f t="shared" si="352"/>
        <v>41831.447939814811</v>
      </c>
      <c r="T3747" s="11">
        <f t="shared" si="353"/>
        <v>41861.447939814811</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11">
        <f t="shared" si="352"/>
        <v>42621.139340277776</v>
      </c>
      <c r="T3748" s="11">
        <f t="shared" si="353"/>
        <v>42651.139340277776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11">
        <f t="shared" si="352"/>
        <v>42164.049722222218</v>
      </c>
      <c r="T3749" s="11">
        <f t="shared" si="353"/>
        <v>42190.707638888889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99.538461538461533</v>
      </c>
      <c r="Q3750" t="str">
        <f t="shared" si="350"/>
        <v>theater</v>
      </c>
      <c r="R3750" t="str">
        <f t="shared" si="351"/>
        <v>musical</v>
      </c>
      <c r="S3750" s="11">
        <f t="shared" si="352"/>
        <v>42395.456435185188</v>
      </c>
      <c r="T3750" s="11">
        <f t="shared" si="353"/>
        <v>42415.999305555553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11">
        <f t="shared" si="352"/>
        <v>42457.877175925925</v>
      </c>
      <c r="T3751" s="11">
        <f t="shared" si="353"/>
        <v>42488.915972222225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11">
        <f t="shared" si="352"/>
        <v>42016.731574074074</v>
      </c>
      <c r="T3752" s="11">
        <f t="shared" si="353"/>
        <v>42045.082638888889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120.54545454545455</v>
      </c>
      <c r="Q3753" t="str">
        <f t="shared" si="350"/>
        <v>theater</v>
      </c>
      <c r="R3753" t="str">
        <f t="shared" si="351"/>
        <v>musical</v>
      </c>
      <c r="S3753" s="11">
        <f t="shared" si="352"/>
        <v>42402.785567129627</v>
      </c>
      <c r="T3753" s="11">
        <f t="shared" si="353"/>
        <v>42462.743900462963</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11">
        <f t="shared" si="352"/>
        <v>42619.552488425921</v>
      </c>
      <c r="T3754" s="11">
        <f t="shared" si="353"/>
        <v>42659.625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172.23333333333332</v>
      </c>
      <c r="Q3755" t="str">
        <f t="shared" si="350"/>
        <v>theater</v>
      </c>
      <c r="R3755" t="str">
        <f t="shared" si="351"/>
        <v>musical</v>
      </c>
      <c r="S3755" s="11">
        <f t="shared" si="352"/>
        <v>42128.574074074073</v>
      </c>
      <c r="T3755" s="11">
        <f t="shared" si="353"/>
        <v>42157.75</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111.11111111111111</v>
      </c>
      <c r="Q3756" t="str">
        <f t="shared" si="350"/>
        <v>theater</v>
      </c>
      <c r="R3756" t="str">
        <f t="shared" si="351"/>
        <v>musical</v>
      </c>
      <c r="S3756" s="11">
        <f t="shared" si="352"/>
        <v>41808.631215277775</v>
      </c>
      <c r="T3756" s="11">
        <f t="shared" si="353"/>
        <v>41845.957638888889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25.464285714285715</v>
      </c>
      <c r="Q3757" t="str">
        <f t="shared" si="350"/>
        <v>theater</v>
      </c>
      <c r="R3757" t="str">
        <f t="shared" si="351"/>
        <v>musical</v>
      </c>
      <c r="S3757" s="11">
        <f t="shared" si="352"/>
        <v>42445.616979166662</v>
      </c>
      <c r="T3757" s="11">
        <f t="shared" si="353"/>
        <v>42475.616979166662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11">
        <f t="shared" si="352"/>
        <v>41771.564791666664</v>
      </c>
      <c r="T3758" s="11">
        <f t="shared" si="353"/>
        <v>41801.564791666664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11">
        <f t="shared" si="352"/>
        <v>41954.600868055553</v>
      </c>
      <c r="T3759" s="11">
        <f t="shared" si="353"/>
        <v>41974.600868055553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11">
        <f t="shared" si="352"/>
        <v>41747.221504629633</v>
      </c>
      <c r="T3760" s="11">
        <f t="shared" si="353"/>
        <v>41777.958333333336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11">
        <f t="shared" si="352"/>
        <v>42181.858252314814</v>
      </c>
      <c r="T3761" s="11">
        <f t="shared" si="353"/>
        <v>42241.858252314814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11">
        <f t="shared" si="352"/>
        <v>41739.275300925925</v>
      </c>
      <c r="T3762" s="11">
        <f t="shared" si="353"/>
        <v>41764.275300925925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166.66666666666666</v>
      </c>
      <c r="Q3763" t="str">
        <f t="shared" si="350"/>
        <v>theater</v>
      </c>
      <c r="R3763" t="str">
        <f t="shared" si="351"/>
        <v>musical</v>
      </c>
      <c r="S3763" s="11">
        <f t="shared" si="352"/>
        <v>42173.216863425929</v>
      </c>
      <c r="T3763" s="11">
        <f t="shared" si="353"/>
        <v>42226.708333333328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11">
        <f t="shared" si="352"/>
        <v>42193.563530092593</v>
      </c>
      <c r="T3764" s="11">
        <f t="shared" si="353"/>
        <v>42218.563530092593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64.935064935064929</v>
      </c>
      <c r="Q3765" t="str">
        <f t="shared" si="350"/>
        <v>theater</v>
      </c>
      <c r="R3765" t="str">
        <f t="shared" si="351"/>
        <v>musical</v>
      </c>
      <c r="S3765" s="11">
        <f t="shared" si="352"/>
        <v>42065.500300925924</v>
      </c>
      <c r="T3765" s="11">
        <f t="shared" si="353"/>
        <v>42095.458634259259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55.555555555555557</v>
      </c>
      <c r="Q3766" t="str">
        <f t="shared" si="350"/>
        <v>theater</v>
      </c>
      <c r="R3766" t="str">
        <f t="shared" si="351"/>
        <v>musical</v>
      </c>
      <c r="S3766" s="11">
        <f t="shared" si="352"/>
        <v>42499.592962962968</v>
      </c>
      <c r="T3766" s="11">
        <f t="shared" si="353"/>
        <v>42518.775000000001</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11">
        <f t="shared" si="352"/>
        <v>41820.526412037041</v>
      </c>
      <c r="T3767" s="11">
        <f t="shared" si="353"/>
        <v>41850.526412037041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11">
        <f t="shared" si="352"/>
        <v>41787.917187500003</v>
      </c>
      <c r="T3768" s="11">
        <f t="shared" si="353"/>
        <v>41822.917187500003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11">
        <f t="shared" si="352"/>
        <v>42049.769641203704</v>
      </c>
      <c r="T3769" s="11">
        <f t="shared" si="353"/>
        <v>42063.957638888889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74.243275862068955</v>
      </c>
      <c r="Q3770" t="str">
        <f t="shared" si="350"/>
        <v>theater</v>
      </c>
      <c r="R3770" t="str">
        <f t="shared" si="351"/>
        <v>musical</v>
      </c>
      <c r="S3770" s="11">
        <f t="shared" si="352"/>
        <v>41772.477893518517</v>
      </c>
      <c r="T3770" s="11">
        <f t="shared" si="353"/>
        <v>41802.477893518517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73.333333333333329</v>
      </c>
      <c r="Q3771" t="str">
        <f t="shared" si="350"/>
        <v>theater</v>
      </c>
      <c r="R3771" t="str">
        <f t="shared" si="351"/>
        <v>musical</v>
      </c>
      <c r="S3771" s="11">
        <f t="shared" si="352"/>
        <v>42445.348136574074</v>
      </c>
      <c r="T3771" s="11">
        <f t="shared" si="353"/>
        <v>42475.348136574074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11">
        <f t="shared" si="352"/>
        <v>42138.680671296301</v>
      </c>
      <c r="T3772" s="11">
        <f t="shared" si="353"/>
        <v>42168.680671296301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11">
        <f t="shared" si="352"/>
        <v>42493.607083333336</v>
      </c>
      <c r="T3773" s="11">
        <f t="shared" si="353"/>
        <v>42507.75</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166.96969696969697</v>
      </c>
      <c r="Q3774" t="str">
        <f t="shared" si="350"/>
        <v>theater</v>
      </c>
      <c r="R3774" t="str">
        <f t="shared" si="351"/>
        <v>musical</v>
      </c>
      <c r="S3774" s="11">
        <f t="shared" si="352"/>
        <v>42682.366967592592</v>
      </c>
      <c r="T3774" s="11">
        <f t="shared" si="353"/>
        <v>42703</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94.912280701754383</v>
      </c>
      <c r="Q3775" t="str">
        <f t="shared" si="350"/>
        <v>theater</v>
      </c>
      <c r="R3775" t="str">
        <f t="shared" si="351"/>
        <v>musical</v>
      </c>
      <c r="S3775" s="11">
        <f t="shared" si="352"/>
        <v>42655.755173611113</v>
      </c>
      <c r="T3775" s="11">
        <f t="shared" si="353"/>
        <v>42688.838888888888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11">
        <f t="shared" si="352"/>
        <v>42087.542303240742</v>
      </c>
      <c r="T3776" s="11">
        <f t="shared" si="353"/>
        <v>42103.542303240742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143.21428571428572</v>
      </c>
      <c r="Q3777" t="str">
        <f t="shared" si="350"/>
        <v>theater</v>
      </c>
      <c r="R3777" t="str">
        <f t="shared" si="351"/>
        <v>musical</v>
      </c>
      <c r="S3777" s="11">
        <f t="shared" si="352"/>
        <v>42075.692627314813</v>
      </c>
      <c r="T3777" s="11">
        <f t="shared" si="353"/>
        <v>42102.916666666672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11">
        <f t="shared" si="352"/>
        <v>41814.117800925924</v>
      </c>
      <c r="T3778" s="11">
        <f t="shared" si="353"/>
        <v>41851.791666666664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f t="shared" ref="P3779:P3842" si="355">E3779/L3779</f>
        <v>48.542372881355931</v>
      </c>
      <c r="Q3779" t="str">
        <f t="shared" ref="Q3779:Q3842" si="356">LEFT(N3779, SEARCH("/",N3779)-1)</f>
        <v>theater</v>
      </c>
      <c r="R3779" t="str">
        <f t="shared" ref="R3779:R3842" si="357">RIGHT(N3779,LEN(N3779)-SEARCH("/", N3779))</f>
        <v>musical</v>
      </c>
      <c r="S3779" s="11">
        <f t="shared" ref="S3779:S3842" si="358">(J3779/86400)+25569+(-6/24)</f>
        <v>41886.861354166671</v>
      </c>
      <c r="T3779" s="11">
        <f t="shared" ref="T3779:T3842" si="359">(I3779/86400)+25569+(-6/24)</f>
        <v>41908.916666666664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70.027777777777771</v>
      </c>
      <c r="Q3780" t="str">
        <f t="shared" si="356"/>
        <v>theater</v>
      </c>
      <c r="R3780" t="str">
        <f t="shared" si="357"/>
        <v>musical</v>
      </c>
      <c r="S3780" s="11">
        <f t="shared" si="358"/>
        <v>41989.569212962961</v>
      </c>
      <c r="T3780" s="11">
        <f t="shared" si="359"/>
        <v>42049.569212962961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135.62608695652173</v>
      </c>
      <c r="Q3781" t="str">
        <f t="shared" si="356"/>
        <v>theater</v>
      </c>
      <c r="R3781" t="str">
        <f t="shared" si="357"/>
        <v>musical</v>
      </c>
      <c r="S3781" s="11">
        <f t="shared" si="358"/>
        <v>42425.485416666663</v>
      </c>
      <c r="T3781" s="11">
        <f t="shared" si="359"/>
        <v>42455.443749999999</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11">
        <f t="shared" si="358"/>
        <v>42165.969733796301</v>
      </c>
      <c r="T3782" s="11">
        <f t="shared" si="359"/>
        <v>42198.587500000001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11">
        <f t="shared" si="358"/>
        <v>41865.632928240739</v>
      </c>
      <c r="T3783" s="11">
        <f t="shared" si="359"/>
        <v>41890.632928240739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75.370370370370367</v>
      </c>
      <c r="Q3784" t="str">
        <f t="shared" si="356"/>
        <v>theater</v>
      </c>
      <c r="R3784" t="str">
        <f t="shared" si="357"/>
        <v>musical</v>
      </c>
      <c r="S3784" s="11">
        <f t="shared" si="358"/>
        <v>42546.612233796295</v>
      </c>
      <c r="T3784" s="11">
        <f t="shared" si="359"/>
        <v>42575.708333333328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11">
        <f t="shared" si="358"/>
        <v>42419.890277777777</v>
      </c>
      <c r="T3785" s="11">
        <f t="shared" si="359"/>
        <v>42444.416666666672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11">
        <f t="shared" si="358"/>
        <v>42531.730694444443</v>
      </c>
      <c r="T3786" s="11">
        <f t="shared" si="359"/>
        <v>42561.730694444443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11">
        <f t="shared" si="358"/>
        <v>42548.38853009259</v>
      </c>
      <c r="T3787" s="11">
        <f t="shared" si="359"/>
        <v>42584.168749999997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93.774647887323937</v>
      </c>
      <c r="Q3788" t="str">
        <f t="shared" si="356"/>
        <v>theater</v>
      </c>
      <c r="R3788" t="str">
        <f t="shared" si="357"/>
        <v>musical</v>
      </c>
      <c r="S3788" s="11">
        <f t="shared" si="358"/>
        <v>42486.787905092591</v>
      </c>
      <c r="T3788" s="11">
        <f t="shared" si="359"/>
        <v>42516.787905092591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11">
        <f t="shared" si="358"/>
        <v>42167.284791666665</v>
      </c>
      <c r="T3789" s="11">
        <f t="shared" si="359"/>
        <v>42195.915972222225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11">
        <f t="shared" si="358"/>
        <v>42333.445821759262</v>
      </c>
      <c r="T3790" s="11">
        <f t="shared" si="359"/>
        <v>42361.429166666669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11">
        <f t="shared" si="358"/>
        <v>42138.548819444448</v>
      </c>
      <c r="T3791" s="11">
        <f t="shared" si="359"/>
        <v>42170.548819444448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11">
        <f t="shared" si="358"/>
        <v>42666.416932870372</v>
      </c>
      <c r="T3792" s="11">
        <f t="shared" si="359"/>
        <v>42696.458599537036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11">
        <f t="shared" si="358"/>
        <v>41766.442037037035</v>
      </c>
      <c r="T3793" s="11">
        <f t="shared" si="359"/>
        <v>41826.442037037035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11">
        <f t="shared" si="358"/>
        <v>42170.197013888886</v>
      </c>
      <c r="T3794" s="11">
        <f t="shared" si="359"/>
        <v>42200.197013888886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11">
        <f t="shared" si="358"/>
        <v>41968.688993055555</v>
      </c>
      <c r="T3795" s="11">
        <f t="shared" si="359"/>
        <v>41989.688993055555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11">
        <f t="shared" si="358"/>
        <v>42132.33048611111</v>
      </c>
      <c r="T3796" s="11">
        <f t="shared" si="359"/>
        <v>42162.33048611111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11">
        <f t="shared" si="358"/>
        <v>42201.186226851853</v>
      </c>
      <c r="T3797" s="11">
        <f t="shared" si="359"/>
        <v>42244.6875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11">
        <f t="shared" si="358"/>
        <v>42688.779583333337</v>
      </c>
      <c r="T3798" s="11">
        <f t="shared" si="359"/>
        <v>42748.779583333337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145.40540540540542</v>
      </c>
      <c r="Q3799" t="str">
        <f t="shared" si="356"/>
        <v>theater</v>
      </c>
      <c r="R3799" t="str">
        <f t="shared" si="357"/>
        <v>musical</v>
      </c>
      <c r="S3799" s="11">
        <f t="shared" si="358"/>
        <v>42084.631539351853</v>
      </c>
      <c r="T3799" s="11">
        <f t="shared" si="359"/>
        <v>42114.631539351853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11">
        <f t="shared" si="358"/>
        <v>41831.472777777773</v>
      </c>
      <c r="T3800" s="11">
        <f t="shared" si="359"/>
        <v>41861.472777777773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11">
        <f t="shared" si="358"/>
        <v>42410.68105324074</v>
      </c>
      <c r="T3801" s="11">
        <f t="shared" si="359"/>
        <v>42440.68105324074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55.0625</v>
      </c>
      <c r="Q3802" t="str">
        <f t="shared" si="356"/>
        <v>theater</v>
      </c>
      <c r="R3802" t="str">
        <f t="shared" si="357"/>
        <v>musical</v>
      </c>
      <c r="S3802" s="11">
        <f t="shared" si="358"/>
        <v>41982.487071759257</v>
      </c>
      <c r="T3802" s="11">
        <f t="shared" si="359"/>
        <v>42014.957638888889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47.333333333333336</v>
      </c>
      <c r="Q3803" t="str">
        <f t="shared" si="356"/>
        <v>theater</v>
      </c>
      <c r="R3803" t="str">
        <f t="shared" si="357"/>
        <v>musical</v>
      </c>
      <c r="S3803" s="11">
        <f t="shared" si="358"/>
        <v>41975.426111111112</v>
      </c>
      <c r="T3803" s="11">
        <f t="shared" si="359"/>
        <v>42006.426111111112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11">
        <f t="shared" si="358"/>
        <v>42268.876226851848</v>
      </c>
      <c r="T3804" s="11">
        <f t="shared" si="359"/>
        <v>42298.876226851848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11">
        <f t="shared" si="358"/>
        <v>42403.721851851849</v>
      </c>
      <c r="T3805" s="11">
        <f t="shared" si="359"/>
        <v>42433.721851851849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11">
        <f t="shared" si="358"/>
        <v>42526.75953703704</v>
      </c>
      <c r="T3806" s="11">
        <f t="shared" si="359"/>
        <v>42582.041666666672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11">
        <f t="shared" si="358"/>
        <v>41849.637037037035</v>
      </c>
      <c r="T3807" s="11">
        <f t="shared" si="359"/>
        <v>41909.637037037035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11">
        <f t="shared" si="358"/>
        <v>41799.009039351848</v>
      </c>
      <c r="T3808" s="11">
        <f t="shared" si="359"/>
        <v>41819.009039351848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50.555555555555557</v>
      </c>
      <c r="Q3809" t="str">
        <f t="shared" si="356"/>
        <v>theater</v>
      </c>
      <c r="R3809" t="str">
        <f t="shared" si="357"/>
        <v>musical</v>
      </c>
      <c r="S3809" s="11">
        <f t="shared" si="358"/>
        <v>42090.659016203703</v>
      </c>
      <c r="T3809" s="11">
        <f t="shared" si="359"/>
        <v>42097.659016203703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41.666666666666664</v>
      </c>
      <c r="Q3810" t="str">
        <f t="shared" si="356"/>
        <v>theater</v>
      </c>
      <c r="R3810" t="str">
        <f t="shared" si="357"/>
        <v>plays</v>
      </c>
      <c r="S3810" s="11">
        <f t="shared" si="358"/>
        <v>42059.203923611116</v>
      </c>
      <c r="T3810" s="11">
        <f t="shared" si="359"/>
        <v>42119.162256944444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11">
        <f t="shared" si="358"/>
        <v>41800.276701388888</v>
      </c>
      <c r="T3811" s="11">
        <f t="shared" si="359"/>
        <v>41850.708333333336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70.230769230769226</v>
      </c>
      <c r="Q3812" t="str">
        <f t="shared" si="356"/>
        <v>theater</v>
      </c>
      <c r="R3812" t="str">
        <f t="shared" si="357"/>
        <v>plays</v>
      </c>
      <c r="S3812" s="11">
        <f t="shared" si="358"/>
        <v>42054.599050925928</v>
      </c>
      <c r="T3812" s="11">
        <f t="shared" si="359"/>
        <v>42084.557384259257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43.421052631578945</v>
      </c>
      <c r="Q3813" t="str">
        <f t="shared" si="356"/>
        <v>theater</v>
      </c>
      <c r="R3813" t="str">
        <f t="shared" si="357"/>
        <v>plays</v>
      </c>
      <c r="S3813" s="11">
        <f t="shared" si="358"/>
        <v>42487.37700231481</v>
      </c>
      <c r="T3813" s="11">
        <f t="shared" si="359"/>
        <v>42521.208333333328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199.18181818181819</v>
      </c>
      <c r="Q3814" t="str">
        <f t="shared" si="356"/>
        <v>theater</v>
      </c>
      <c r="R3814" t="str">
        <f t="shared" si="357"/>
        <v>plays</v>
      </c>
      <c r="S3814" s="11">
        <f t="shared" si="358"/>
        <v>42109.501250000001</v>
      </c>
      <c r="T3814" s="11">
        <f t="shared" si="359"/>
        <v>42155.915972222225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11">
        <f t="shared" si="358"/>
        <v>42497.025706018518</v>
      </c>
      <c r="T3815" s="11">
        <f t="shared" si="359"/>
        <v>42535.654861111107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11">
        <f t="shared" si="358"/>
        <v>42058.654074074075</v>
      </c>
      <c r="T3816" s="11">
        <f t="shared" si="359"/>
        <v>42094.915972222225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50.000500000000002</v>
      </c>
      <c r="Q3817" t="str">
        <f t="shared" si="356"/>
        <v>theater</v>
      </c>
      <c r="R3817" t="str">
        <f t="shared" si="357"/>
        <v>plays</v>
      </c>
      <c r="S3817" s="11">
        <f t="shared" si="358"/>
        <v>42207.009918981479</v>
      </c>
      <c r="T3817" s="11">
        <f t="shared" si="359"/>
        <v>42236.708333333328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11">
        <f t="shared" si="358"/>
        <v>41807.440081018518</v>
      </c>
      <c r="T3818" s="11">
        <f t="shared" si="359"/>
        <v>41837.440081018518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11">
        <f t="shared" si="358"/>
        <v>42284.44694444444</v>
      </c>
      <c r="T3819" s="11">
        <f t="shared" si="359"/>
        <v>42300.915972222225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11">
        <f t="shared" si="358"/>
        <v>42045.59238425926</v>
      </c>
      <c r="T3820" s="11">
        <f t="shared" si="359"/>
        <v>42075.550717592589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40.92307692307692</v>
      </c>
      <c r="Q3821" t="str">
        <f t="shared" si="356"/>
        <v>theater</v>
      </c>
      <c r="R3821" t="str">
        <f t="shared" si="357"/>
        <v>plays</v>
      </c>
      <c r="S3821" s="11">
        <f t="shared" si="358"/>
        <v>42183.959537037037</v>
      </c>
      <c r="T3821" s="11">
        <f t="shared" si="359"/>
        <v>42202.626388888893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11">
        <f t="shared" si="358"/>
        <v>42160.401817129634</v>
      </c>
      <c r="T3822" s="11">
        <f t="shared" si="359"/>
        <v>42190.401817129634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11">
        <f t="shared" si="358"/>
        <v>42340.930636574078</v>
      </c>
      <c r="T3823" s="11">
        <f t="shared" si="359"/>
        <v>42372.930636574078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11">
        <f t="shared" si="358"/>
        <v>42329.588159722218</v>
      </c>
      <c r="T3824" s="11">
        <f t="shared" si="359"/>
        <v>42388.707638888889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11">
        <f t="shared" si="358"/>
        <v>42170.660231481481</v>
      </c>
      <c r="T3825" s="11">
        <f t="shared" si="359"/>
        <v>42204.915972222225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11">
        <f t="shared" si="358"/>
        <v>42571.376192129625</v>
      </c>
      <c r="T3826" s="11">
        <f t="shared" si="359"/>
        <v>42583.320138888885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11">
        <f t="shared" si="358"/>
        <v>42150.819606481484</v>
      </c>
      <c r="T3827" s="11">
        <f t="shared" si="359"/>
        <v>42171.819606481484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11">
        <f t="shared" si="358"/>
        <v>42101.173541666663</v>
      </c>
      <c r="T3828" s="11">
        <f t="shared" si="359"/>
        <v>42131.173541666663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11">
        <f t="shared" si="358"/>
        <v>42034.678252314814</v>
      </c>
      <c r="T3829" s="11">
        <f t="shared" si="359"/>
        <v>42089.75</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178.57142857142858</v>
      </c>
      <c r="Q3830" t="str">
        <f t="shared" si="356"/>
        <v>theater</v>
      </c>
      <c r="R3830" t="str">
        <f t="shared" si="357"/>
        <v>plays</v>
      </c>
      <c r="S3830" s="11">
        <f t="shared" si="358"/>
        <v>41944.277627314819</v>
      </c>
      <c r="T3830" s="11">
        <f t="shared" si="359"/>
        <v>42004.319293981476</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11">
        <f t="shared" si="358"/>
        <v>42593.615405092598</v>
      </c>
      <c r="T3831" s="11">
        <f t="shared" si="359"/>
        <v>42613.615405092598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11">
        <f t="shared" si="358"/>
        <v>42503.490868055553</v>
      </c>
      <c r="T3832" s="11">
        <f t="shared" si="359"/>
        <v>42517.490868055553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11">
        <f t="shared" si="358"/>
        <v>41927.598900462966</v>
      </c>
      <c r="T3833" s="11">
        <f t="shared" si="359"/>
        <v>41948.640567129631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11">
        <f t="shared" si="358"/>
        <v>42374.864988425921</v>
      </c>
      <c r="T3834" s="11">
        <f t="shared" si="359"/>
        <v>42419.864988425921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11">
        <f t="shared" si="358"/>
        <v>41963.622361111113</v>
      </c>
      <c r="T3835" s="11">
        <f t="shared" si="359"/>
        <v>41974.547916666663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57.385964912280699</v>
      </c>
      <c r="Q3836" t="str">
        <f t="shared" si="356"/>
        <v>theater</v>
      </c>
      <c r="R3836" t="str">
        <f t="shared" si="357"/>
        <v>plays</v>
      </c>
      <c r="S3836" s="11">
        <f t="shared" si="358"/>
        <v>42143.195219907408</v>
      </c>
      <c r="T3836" s="11">
        <f t="shared" si="359"/>
        <v>42173.195219907408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11">
        <f t="shared" si="358"/>
        <v>42460.69222222222</v>
      </c>
      <c r="T3837" s="11">
        <f t="shared" si="359"/>
        <v>42481.69222222222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11">
        <f t="shared" si="358"/>
        <v>42553.676527777774</v>
      </c>
      <c r="T3838" s="11">
        <f t="shared" si="359"/>
        <v>42584.922916666663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120.11764705882354</v>
      </c>
      <c r="Q3839" t="str">
        <f t="shared" si="356"/>
        <v>theater</v>
      </c>
      <c r="R3839" t="str">
        <f t="shared" si="357"/>
        <v>plays</v>
      </c>
      <c r="S3839" s="11">
        <f t="shared" si="358"/>
        <v>42152.515717592592</v>
      </c>
      <c r="T3839" s="11">
        <f t="shared" si="359"/>
        <v>42188.515717592592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11">
        <f t="shared" si="358"/>
        <v>42116.460752314815</v>
      </c>
      <c r="T3840" s="11">
        <f t="shared" si="359"/>
        <v>42146.460752314815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11">
        <f t="shared" si="358"/>
        <v>42154.892638888894</v>
      </c>
      <c r="T3841" s="11">
        <f t="shared" si="359"/>
        <v>42214.892638888894</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f t="shared" si="355"/>
        <v>21.666666666666668</v>
      </c>
      <c r="Q3842" t="str">
        <f t="shared" si="356"/>
        <v>theater</v>
      </c>
      <c r="R3842" t="str">
        <f t="shared" si="357"/>
        <v>plays</v>
      </c>
      <c r="S3842" s="11">
        <f t="shared" si="358"/>
        <v>42432.451724537037</v>
      </c>
      <c r="T3842" s="11">
        <f t="shared" si="359"/>
        <v>42457.410057870366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f t="shared" ref="P3843:P3906" si="361">E3843/L3843</f>
        <v>25.647058823529413</v>
      </c>
      <c r="Q3843" t="str">
        <f t="shared" ref="Q3843:Q3906" si="362">LEFT(N3843, SEARCH("/",N3843)-1)</f>
        <v>theater</v>
      </c>
      <c r="R3843" t="str">
        <f t="shared" ref="R3843:R3906" si="363">RIGHT(N3843,LEN(N3843)-SEARCH("/", N3843))</f>
        <v>plays</v>
      </c>
      <c r="S3843" s="11">
        <f t="shared" ref="S3843:S3906" si="364">(J3843/86400)+25569+(-6/24)</f>
        <v>41780.535729166666</v>
      </c>
      <c r="T3843" s="11">
        <f t="shared" ref="T3843:T3906" si="365">(I3843/86400)+25569+(-6/24)</f>
        <v>41840.535729166666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47.695652173913047</v>
      </c>
      <c r="Q3844" t="str">
        <f t="shared" si="362"/>
        <v>theater</v>
      </c>
      <c r="R3844" t="str">
        <f t="shared" si="363"/>
        <v>plays</v>
      </c>
      <c r="S3844" s="11">
        <f t="shared" si="364"/>
        <v>41740.243657407409</v>
      </c>
      <c r="T3844" s="11">
        <f t="shared" si="365"/>
        <v>41770.243657407409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56.05263157894737</v>
      </c>
      <c r="Q3845" t="str">
        <f t="shared" si="362"/>
        <v>theater</v>
      </c>
      <c r="R3845" t="str">
        <f t="shared" si="363"/>
        <v>plays</v>
      </c>
      <c r="S3845" s="11">
        <f t="shared" si="364"/>
        <v>41765.822500000002</v>
      </c>
      <c r="T3845" s="11">
        <f t="shared" si="365"/>
        <v>41790.822500000002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11">
        <f t="shared" si="364"/>
        <v>41766.367291666669</v>
      </c>
      <c r="T3846" s="11">
        <f t="shared" si="365"/>
        <v>41793.040972222225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70.166666666666671</v>
      </c>
      <c r="Q3847" t="str">
        <f t="shared" si="362"/>
        <v>theater</v>
      </c>
      <c r="R3847" t="str">
        <f t="shared" si="363"/>
        <v>plays</v>
      </c>
      <c r="S3847" s="11">
        <f t="shared" si="364"/>
        <v>42248.377013888894</v>
      </c>
      <c r="T3847" s="11">
        <f t="shared" si="365"/>
        <v>42278.377013888894</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23.625</v>
      </c>
      <c r="Q3848" t="str">
        <f t="shared" si="362"/>
        <v>theater</v>
      </c>
      <c r="R3848" t="str">
        <f t="shared" si="363"/>
        <v>plays</v>
      </c>
      <c r="S3848" s="11">
        <f t="shared" si="364"/>
        <v>41884.971550925926</v>
      </c>
      <c r="T3848" s="11">
        <f t="shared" si="365"/>
        <v>41916.040972222225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188.55555555555554</v>
      </c>
      <c r="Q3849" t="str">
        <f t="shared" si="362"/>
        <v>theater</v>
      </c>
      <c r="R3849" t="str">
        <f t="shared" si="363"/>
        <v>plays</v>
      </c>
      <c r="S3849" s="11">
        <f t="shared" si="364"/>
        <v>42158.974432870367</v>
      </c>
      <c r="T3849" s="11">
        <f t="shared" si="365"/>
        <v>42203.974432870367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49.511627906976742</v>
      </c>
      <c r="Q3850" t="str">
        <f t="shared" si="362"/>
        <v>theater</v>
      </c>
      <c r="R3850" t="str">
        <f t="shared" si="363"/>
        <v>plays</v>
      </c>
      <c r="S3850" s="11">
        <f t="shared" si="364"/>
        <v>42265.567002314812</v>
      </c>
      <c r="T3850" s="11">
        <f t="shared" si="365"/>
        <v>42295.567002314812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75.464285714285708</v>
      </c>
      <c r="Q3851" t="str">
        <f t="shared" si="362"/>
        <v>theater</v>
      </c>
      <c r="R3851" t="str">
        <f t="shared" si="363"/>
        <v>plays</v>
      </c>
      <c r="S3851" s="11">
        <f t="shared" si="364"/>
        <v>42136.517175925925</v>
      </c>
      <c r="T3851" s="11">
        <f t="shared" si="365"/>
        <v>42166.517175925925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11">
        <f t="shared" si="364"/>
        <v>41974.874340277776</v>
      </c>
      <c r="T3852" s="11">
        <f t="shared" si="365"/>
        <v>42004.874340277776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11">
        <f t="shared" si="364"/>
        <v>42172.189571759256</v>
      </c>
      <c r="T3853" s="11">
        <f t="shared" si="365"/>
        <v>42202.189571759256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11">
        <f t="shared" si="364"/>
        <v>42064.940694444449</v>
      </c>
      <c r="T3854" s="11">
        <f t="shared" si="365"/>
        <v>42089.899027777778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11">
        <f t="shared" si="364"/>
        <v>41848.59002314815</v>
      </c>
      <c r="T3855" s="11">
        <f t="shared" si="365"/>
        <v>41883.59002314815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11">
        <f t="shared" si="364"/>
        <v>42103.634930555556</v>
      </c>
      <c r="T3856" s="11">
        <f t="shared" si="365"/>
        <v>42133.634930555556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11">
        <f t="shared" si="364"/>
        <v>42059.720729166671</v>
      </c>
      <c r="T3857" s="11">
        <f t="shared" si="365"/>
        <v>42089.679062499999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11">
        <f t="shared" si="364"/>
        <v>42041.493090277778</v>
      </c>
      <c r="T3858" s="11">
        <f t="shared" si="365"/>
        <v>42071.451423611114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11">
        <f t="shared" si="364"/>
        <v>41829.48715277778</v>
      </c>
      <c r="T3859" s="11">
        <f t="shared" si="365"/>
        <v>41852.466666666667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11">
        <f t="shared" si="364"/>
        <v>42128.181064814809</v>
      </c>
      <c r="T3860" s="11">
        <f t="shared" si="365"/>
        <v>42146.625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11">
        <f t="shared" si="364"/>
        <v>41789.643599537041</v>
      </c>
      <c r="T3861" s="11">
        <f t="shared" si="365"/>
        <v>41815.625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81.538461538461533</v>
      </c>
      <c r="Q3862" t="str">
        <f t="shared" si="362"/>
        <v>theater</v>
      </c>
      <c r="R3862" t="str">
        <f t="shared" si="363"/>
        <v>plays</v>
      </c>
      <c r="S3862" s="11">
        <f t="shared" si="364"/>
        <v>41833.410995370374</v>
      </c>
      <c r="T3862" s="11">
        <f t="shared" si="365"/>
        <v>41863.410995370374</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11">
        <f t="shared" si="364"/>
        <v>41914.340011574073</v>
      </c>
      <c r="T3863" s="11">
        <f t="shared" si="365"/>
        <v>41955.657638888893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11">
        <f t="shared" si="364"/>
        <v>42611.011064814811</v>
      </c>
      <c r="T3864" s="11">
        <f t="shared" si="365"/>
        <v>42625.457638888889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11">
        <f t="shared" si="364"/>
        <v>42253.383159722223</v>
      </c>
      <c r="T3865" s="11">
        <f t="shared" si="365"/>
        <v>42313.424826388888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11">
        <f t="shared" si="364"/>
        <v>42295.641828703709</v>
      </c>
      <c r="T3866" s="11">
        <f t="shared" si="365"/>
        <v>42325.683495370366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46.428571428571431</v>
      </c>
      <c r="Q3867" t="str">
        <f t="shared" si="362"/>
        <v>theater</v>
      </c>
      <c r="R3867" t="str">
        <f t="shared" si="363"/>
        <v>plays</v>
      </c>
      <c r="S3867" s="11">
        <f t="shared" si="364"/>
        <v>41841.401597222226</v>
      </c>
      <c r="T3867" s="11">
        <f t="shared" si="365"/>
        <v>41880.979166666664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11">
        <f t="shared" si="364"/>
        <v>42402.697002314817</v>
      </c>
      <c r="T3868" s="11">
        <f t="shared" si="365"/>
        <v>42451.895138888889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11">
        <f t="shared" si="364"/>
        <v>42509.564108796301</v>
      </c>
      <c r="T3869" s="11">
        <f t="shared" si="365"/>
        <v>42539.564108796301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11">
        <f t="shared" si="364"/>
        <v>41865.409780092596</v>
      </c>
      <c r="T3870" s="11">
        <f t="shared" si="365"/>
        <v>41890.409780092596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30.133333333333333</v>
      </c>
      <c r="Q3871" t="str">
        <f t="shared" si="362"/>
        <v>theater</v>
      </c>
      <c r="R3871" t="str">
        <f t="shared" si="363"/>
        <v>musical</v>
      </c>
      <c r="S3871" s="11">
        <f t="shared" si="364"/>
        <v>42047.474444444444</v>
      </c>
      <c r="T3871" s="11">
        <f t="shared" si="365"/>
        <v>42076.882638888885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11">
        <f t="shared" si="364"/>
        <v>41792.922199074077</v>
      </c>
      <c r="T3872" s="11">
        <f t="shared" si="365"/>
        <v>41822.922199074077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13.333333333333334</v>
      </c>
      <c r="Q3873" t="str">
        <f t="shared" si="362"/>
        <v>theater</v>
      </c>
      <c r="R3873" t="str">
        <f t="shared" si="363"/>
        <v>musical</v>
      </c>
      <c r="S3873" s="11">
        <f t="shared" si="364"/>
        <v>42763.530671296292</v>
      </c>
      <c r="T3873" s="11">
        <f t="shared" si="365"/>
        <v>42823.489004629635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11">
        <f t="shared" si="364"/>
        <v>42179.895787037036</v>
      </c>
      <c r="T3874" s="11">
        <f t="shared" si="365"/>
        <v>42229.895787037036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11">
        <f t="shared" si="364"/>
        <v>42255.446006944447</v>
      </c>
      <c r="T3875" s="11">
        <f t="shared" si="365"/>
        <v>42285.446006944447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11">
        <f t="shared" si="364"/>
        <v>42006.766458333332</v>
      </c>
      <c r="T3876" s="11">
        <f t="shared" si="365"/>
        <v>42027.791666666672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11">
        <f t="shared" si="364"/>
        <v>42615.096817129626</v>
      </c>
      <c r="T3877" s="11">
        <f t="shared" si="365"/>
        <v>42616.166666666672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44.760869565217391</v>
      </c>
      <c r="Q3878" t="str">
        <f t="shared" si="362"/>
        <v>theater</v>
      </c>
      <c r="R3878" t="str">
        <f t="shared" si="363"/>
        <v>musical</v>
      </c>
      <c r="S3878" s="11">
        <f t="shared" si="364"/>
        <v>42372.374166666668</v>
      </c>
      <c r="T3878" s="11">
        <f t="shared" si="365"/>
        <v>42402.374166666668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88.642857142857139</v>
      </c>
      <c r="Q3879" t="str">
        <f t="shared" si="362"/>
        <v>theater</v>
      </c>
      <c r="R3879" t="str">
        <f t="shared" si="363"/>
        <v>musical</v>
      </c>
      <c r="S3879" s="11">
        <f t="shared" si="364"/>
        <v>42682.42768518519</v>
      </c>
      <c r="T3879" s="11">
        <f t="shared" si="365"/>
        <v>42712.42768518519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11">
        <f t="shared" si="364"/>
        <v>42154.568819444445</v>
      </c>
      <c r="T3880" s="11">
        <f t="shared" si="365"/>
        <v>42184.915972222225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11">
        <f t="shared" si="364"/>
        <v>41999.611064814817</v>
      </c>
      <c r="T3881" s="11">
        <f t="shared" si="365"/>
        <v>42029.611064814817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57.647058823529413</v>
      </c>
      <c r="Q3882" t="str">
        <f t="shared" si="362"/>
        <v>theater</v>
      </c>
      <c r="R3882" t="str">
        <f t="shared" si="363"/>
        <v>musical</v>
      </c>
      <c r="S3882" s="11">
        <f t="shared" si="364"/>
        <v>41815.565046296295</v>
      </c>
      <c r="T3882" s="11">
        <f t="shared" si="365"/>
        <v>41850.708333333336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11">
        <f t="shared" si="364"/>
        <v>42755.768506944441</v>
      </c>
      <c r="T3883" s="11">
        <f t="shared" si="365"/>
        <v>42785.768506944441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11">
        <f t="shared" si="364"/>
        <v>42373.733449074076</v>
      </c>
      <c r="T3884" s="11">
        <f t="shared" si="365"/>
        <v>42400.710416666669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11">
        <f t="shared" si="364"/>
        <v>41854.352650462963</v>
      </c>
      <c r="T3885" s="11">
        <f t="shared" si="365"/>
        <v>41884.352650462963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11">
        <f t="shared" si="364"/>
        <v>42065.541574074072</v>
      </c>
      <c r="T3886" s="11">
        <f t="shared" si="365"/>
        <v>42090.499907407408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11">
        <f t="shared" si="364"/>
        <v>42469.701284722221</v>
      </c>
      <c r="T3887" s="11">
        <f t="shared" si="365"/>
        <v>42499.701284722221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11">
        <f t="shared" si="364"/>
        <v>41953.978032407409</v>
      </c>
      <c r="T3888" s="11">
        <f t="shared" si="365"/>
        <v>41983.978032407409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11">
        <f t="shared" si="364"/>
        <v>42079.607974537037</v>
      </c>
      <c r="T3889" s="11">
        <f t="shared" si="365"/>
        <v>42125.666666666672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38.714285714285715</v>
      </c>
      <c r="Q3890" t="str">
        <f t="shared" si="362"/>
        <v>theater</v>
      </c>
      <c r="R3890" t="str">
        <f t="shared" si="363"/>
        <v>plays</v>
      </c>
      <c r="S3890" s="11">
        <f t="shared" si="364"/>
        <v>42762.295810185184</v>
      </c>
      <c r="T3890" s="11">
        <f t="shared" si="365"/>
        <v>42792.295810185184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13.111111111111111</v>
      </c>
      <c r="Q3891" t="str">
        <f t="shared" si="362"/>
        <v>theater</v>
      </c>
      <c r="R3891" t="str">
        <f t="shared" si="363"/>
        <v>plays</v>
      </c>
      <c r="S3891" s="11">
        <f t="shared" si="364"/>
        <v>41976.754976851851</v>
      </c>
      <c r="T3891" s="11">
        <f t="shared" si="365"/>
        <v>42008.726388888885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11">
        <f t="shared" si="364"/>
        <v>42171.508611111116</v>
      </c>
      <c r="T3892" s="11">
        <f t="shared" si="365"/>
        <v>42231.508611111116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37.142857142857146</v>
      </c>
      <c r="Q3893" t="str">
        <f t="shared" si="362"/>
        <v>theater</v>
      </c>
      <c r="R3893" t="str">
        <f t="shared" si="363"/>
        <v>plays</v>
      </c>
      <c r="S3893" s="11">
        <f t="shared" si="364"/>
        <v>42055.8824537037</v>
      </c>
      <c r="T3893" s="11">
        <f t="shared" si="365"/>
        <v>42085.957638888889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11">
        <f t="shared" si="364"/>
        <v>41867.402280092589</v>
      </c>
      <c r="T3894" s="11">
        <f t="shared" si="365"/>
        <v>41875.041666666664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128.27380952380952</v>
      </c>
      <c r="Q3895" t="str">
        <f t="shared" si="362"/>
        <v>theater</v>
      </c>
      <c r="R3895" t="str">
        <f t="shared" si="363"/>
        <v>plays</v>
      </c>
      <c r="S3895" s="11">
        <f t="shared" si="364"/>
        <v>41779.407870370371</v>
      </c>
      <c r="T3895" s="11">
        <f t="shared" si="365"/>
        <v>41821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47.272727272727273</v>
      </c>
      <c r="Q3896" t="str">
        <f t="shared" si="362"/>
        <v>theater</v>
      </c>
      <c r="R3896" t="str">
        <f t="shared" si="363"/>
        <v>plays</v>
      </c>
      <c r="S3896" s="11">
        <f t="shared" si="364"/>
        <v>42679.708472222221</v>
      </c>
      <c r="T3896" s="11">
        <f t="shared" si="365"/>
        <v>42709.957638888889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11">
        <f t="shared" si="364"/>
        <v>42032.000208333338</v>
      </c>
      <c r="T3897" s="11">
        <f t="shared" si="365"/>
        <v>42063.000208333338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11">
        <f t="shared" si="364"/>
        <v>41792.941875000004</v>
      </c>
      <c r="T3898" s="11">
        <f t="shared" si="365"/>
        <v>41806.941875000004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11">
        <f t="shared" si="364"/>
        <v>41982.62364583333</v>
      </c>
      <c r="T3899" s="11">
        <f t="shared" si="365"/>
        <v>42012.62364583333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50.875</v>
      </c>
      <c r="Q3900" t="str">
        <f t="shared" si="362"/>
        <v>theater</v>
      </c>
      <c r="R3900" t="str">
        <f t="shared" si="363"/>
        <v>plays</v>
      </c>
      <c r="S3900" s="11">
        <f t="shared" si="364"/>
        <v>42193.232291666667</v>
      </c>
      <c r="T3900" s="11">
        <f t="shared" si="365"/>
        <v>42233.416666666672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11">
        <f t="shared" si="364"/>
        <v>41843.525011574078</v>
      </c>
      <c r="T3901" s="11">
        <f t="shared" si="365"/>
        <v>41863.525011574078</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11">
        <f t="shared" si="364"/>
        <v>42135.842488425929</v>
      </c>
      <c r="T3902" s="11">
        <f t="shared" si="365"/>
        <v>42165.842488425929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11">
        <f t="shared" si="364"/>
        <v>42317.576377314814</v>
      </c>
      <c r="T3903" s="11">
        <f t="shared" si="365"/>
        <v>42357.576377314814</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47.258064516129032</v>
      </c>
      <c r="Q3904" t="str">
        <f t="shared" si="362"/>
        <v>theater</v>
      </c>
      <c r="R3904" t="str">
        <f t="shared" si="363"/>
        <v>plays</v>
      </c>
      <c r="S3904" s="11">
        <f t="shared" si="364"/>
        <v>42663.218078703707</v>
      </c>
      <c r="T3904" s="11">
        <f t="shared" si="365"/>
        <v>42688.259745370371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11">
        <f t="shared" si="364"/>
        <v>42185.76116898148</v>
      </c>
      <c r="T3905" s="11">
        <f t="shared" si="365"/>
        <v>42230.568055555559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f t="shared" si="361"/>
        <v>1.5</v>
      </c>
      <c r="Q3906" t="str">
        <f t="shared" si="362"/>
        <v>theater</v>
      </c>
      <c r="R3906" t="str">
        <f t="shared" si="363"/>
        <v>plays</v>
      </c>
      <c r="S3906" s="11">
        <f t="shared" si="364"/>
        <v>42094.979166666672</v>
      </c>
      <c r="T3906" s="11">
        <f t="shared" si="365"/>
        <v>42108.961111111115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f t="shared" ref="P3907:P3970" si="367">E3907/L3907</f>
        <v>24.714285714285715</v>
      </c>
      <c r="Q3907" t="str">
        <f t="shared" ref="Q3907:Q3970" si="368">LEFT(N3907, SEARCH("/",N3907)-1)</f>
        <v>theater</v>
      </c>
      <c r="R3907" t="str">
        <f t="shared" ref="R3907:R3970" si="369">RIGHT(N3907,LEN(N3907)-SEARCH("/", N3907))</f>
        <v>plays</v>
      </c>
      <c r="S3907" s="11">
        <f t="shared" ref="S3907:S3970" si="370">(J3907/86400)+25569+(-6/24)</f>
        <v>42124.373877314814</v>
      </c>
      <c r="T3907" s="11">
        <f t="shared" ref="T3907:T3970" si="371">(I3907/86400)+25569+(-6/24)</f>
        <v>42166.708333333328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63.125</v>
      </c>
      <c r="Q3908" t="str">
        <f t="shared" si="368"/>
        <v>theater</v>
      </c>
      <c r="R3908" t="str">
        <f t="shared" si="369"/>
        <v>plays</v>
      </c>
      <c r="S3908" s="11">
        <f t="shared" si="370"/>
        <v>42143.667743055557</v>
      </c>
      <c r="T3908" s="11">
        <f t="shared" si="371"/>
        <v>42181.309027777781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11">
        <f t="shared" si="370"/>
        <v>41906.569513888891</v>
      </c>
      <c r="T3909" s="11">
        <f t="shared" si="371"/>
        <v>41938.588888888888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11">
        <f t="shared" si="370"/>
        <v>41833.885370370372</v>
      </c>
      <c r="T3910" s="11">
        <f t="shared" si="371"/>
        <v>41848.885370370372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11">
        <f t="shared" si="370"/>
        <v>41863.109282407408</v>
      </c>
      <c r="T3911" s="11">
        <f t="shared" si="371"/>
        <v>41893.109282407408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61.666666666666664</v>
      </c>
      <c r="Q3912" t="str">
        <f t="shared" si="368"/>
        <v>theater</v>
      </c>
      <c r="R3912" t="str">
        <f t="shared" si="369"/>
        <v>plays</v>
      </c>
      <c r="S3912" s="11">
        <f t="shared" si="370"/>
        <v>42224.506909722222</v>
      </c>
      <c r="T3912" s="11">
        <f t="shared" si="371"/>
        <v>42254.506909722222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83.138888888888886</v>
      </c>
      <c r="Q3913" t="str">
        <f t="shared" si="368"/>
        <v>theater</v>
      </c>
      <c r="R3913" t="str">
        <f t="shared" si="369"/>
        <v>plays</v>
      </c>
      <c r="S3913" s="11">
        <f t="shared" si="370"/>
        <v>41939.5622337963</v>
      </c>
      <c r="T3913" s="11">
        <f t="shared" si="371"/>
        <v>41969.603900462964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11">
        <f t="shared" si="370"/>
        <v>42059.020023148143</v>
      </c>
      <c r="T3914" s="11">
        <f t="shared" si="371"/>
        <v>42118.940972222219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142.85714285714286</v>
      </c>
      <c r="Q3915" t="str">
        <f t="shared" si="368"/>
        <v>theater</v>
      </c>
      <c r="R3915" t="str">
        <f t="shared" si="369"/>
        <v>plays</v>
      </c>
      <c r="S3915" s="11">
        <f t="shared" si="370"/>
        <v>42307.961215277777</v>
      </c>
      <c r="T3915" s="11">
        <f t="shared" si="371"/>
        <v>42338.002881944441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33.666666666666664</v>
      </c>
      <c r="Q3916" t="str">
        <f t="shared" si="368"/>
        <v>theater</v>
      </c>
      <c r="R3916" t="str">
        <f t="shared" si="369"/>
        <v>plays</v>
      </c>
      <c r="S3916" s="11">
        <f t="shared" si="370"/>
        <v>42114.568935185191</v>
      </c>
      <c r="T3916" s="11">
        <f t="shared" si="371"/>
        <v>42134.707638888889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11">
        <f t="shared" si="370"/>
        <v>42492.73505787037</v>
      </c>
      <c r="T3917" s="11">
        <f t="shared" si="371"/>
        <v>42522.73505787037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11">
        <f t="shared" si="370"/>
        <v>42494.221666666665</v>
      </c>
      <c r="T3918" s="11">
        <f t="shared" si="371"/>
        <v>42524.221666666665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11">
        <f t="shared" si="370"/>
        <v>41863.277326388888</v>
      </c>
      <c r="T3919" s="11">
        <f t="shared" si="371"/>
        <v>41893.277326388888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11">
        <f t="shared" si="370"/>
        <v>41843.414618055554</v>
      </c>
      <c r="T3920" s="11">
        <f t="shared" si="371"/>
        <v>41855.416666666664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11">
        <f t="shared" si="370"/>
        <v>42358.434872685189</v>
      </c>
      <c r="T3921" s="11">
        <f t="shared" si="371"/>
        <v>42386.75</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11">
        <f t="shared" si="370"/>
        <v>42657.13726851852</v>
      </c>
      <c r="T3922" s="11">
        <f t="shared" si="371"/>
        <v>42687.178935185184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11">
        <f t="shared" si="370"/>
        <v>41926.292303240742</v>
      </c>
      <c r="T3923" s="11">
        <f t="shared" si="371"/>
        <v>41938.5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10.166666666666666</v>
      </c>
      <c r="Q3924" t="str">
        <f t="shared" si="368"/>
        <v>theater</v>
      </c>
      <c r="R3924" t="str">
        <f t="shared" si="369"/>
        <v>plays</v>
      </c>
      <c r="S3924" s="11">
        <f t="shared" si="370"/>
        <v>42020.518634259264</v>
      </c>
      <c r="T3924" s="11">
        <f t="shared" si="371"/>
        <v>42065.708333333328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81.411764705882348</v>
      </c>
      <c r="Q3925" t="str">
        <f t="shared" si="368"/>
        <v>theater</v>
      </c>
      <c r="R3925" t="str">
        <f t="shared" si="369"/>
        <v>plays</v>
      </c>
      <c r="S3925" s="11">
        <f t="shared" si="370"/>
        <v>42075.729988425926</v>
      </c>
      <c r="T3925" s="11">
        <f t="shared" si="371"/>
        <v>42103.729988425926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11">
        <f t="shared" si="370"/>
        <v>41786.709745370368</v>
      </c>
      <c r="T3926" s="11">
        <f t="shared" si="371"/>
        <v>41816.709745370368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11">
        <f t="shared" si="370"/>
        <v>41820.620821759258</v>
      </c>
      <c r="T3927" s="11">
        <f t="shared" si="371"/>
        <v>41850.620821759258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11">
        <f t="shared" si="370"/>
        <v>41969.835046296299</v>
      </c>
      <c r="T3928" s="11">
        <f t="shared" si="371"/>
        <v>41999.835046296299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11">
        <f t="shared" si="370"/>
        <v>41830.017407407409</v>
      </c>
      <c r="T3929" s="11">
        <f t="shared" si="371"/>
        <v>41860.017407407409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11">
        <f t="shared" si="370"/>
        <v>42265.433182870373</v>
      </c>
      <c r="T3930" s="11">
        <f t="shared" si="371"/>
        <v>42292.957638888889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32.357142857142854</v>
      </c>
      <c r="Q3931" t="str">
        <f t="shared" si="368"/>
        <v>theater</v>
      </c>
      <c r="R3931" t="str">
        <f t="shared" si="369"/>
        <v>plays</v>
      </c>
      <c r="S3931" s="11">
        <f t="shared" si="370"/>
        <v>42601.577141203699</v>
      </c>
      <c r="T3931" s="11">
        <f t="shared" si="371"/>
        <v>42631.577141203699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11">
        <f t="shared" si="370"/>
        <v>42433.088749999995</v>
      </c>
      <c r="T3932" s="11">
        <f t="shared" si="371"/>
        <v>42461</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11">
        <f t="shared" si="370"/>
        <v>42227.901701388888</v>
      </c>
      <c r="T3933" s="11">
        <f t="shared" si="371"/>
        <v>42252.901701388888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11">
        <f t="shared" si="370"/>
        <v>42414.918564814812</v>
      </c>
      <c r="T3934" s="11">
        <f t="shared" si="371"/>
        <v>42444.876898148148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91.833333333333329</v>
      </c>
      <c r="Q3935" t="str">
        <f t="shared" si="368"/>
        <v>theater</v>
      </c>
      <c r="R3935" t="str">
        <f t="shared" si="369"/>
        <v>plays</v>
      </c>
      <c r="S3935" s="11">
        <f t="shared" si="370"/>
        <v>42538.718310185184</v>
      </c>
      <c r="T3935" s="11">
        <f t="shared" si="371"/>
        <v>42567.779861111107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45.833333333333336</v>
      </c>
      <c r="Q3936" t="str">
        <f t="shared" si="368"/>
        <v>theater</v>
      </c>
      <c r="R3936" t="str">
        <f t="shared" si="369"/>
        <v>plays</v>
      </c>
      <c r="S3936" s="11">
        <f t="shared" si="370"/>
        <v>42233.421747685185</v>
      </c>
      <c r="T3936" s="11">
        <f t="shared" si="371"/>
        <v>42278.291666666672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57.173913043478258</v>
      </c>
      <c r="Q3937" t="str">
        <f t="shared" si="368"/>
        <v>theater</v>
      </c>
      <c r="R3937" t="str">
        <f t="shared" si="369"/>
        <v>plays</v>
      </c>
      <c r="S3937" s="11">
        <f t="shared" si="370"/>
        <v>42221.406782407408</v>
      </c>
      <c r="T3937" s="11">
        <f t="shared" si="371"/>
        <v>42281.406782407408</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11">
        <f t="shared" si="370"/>
        <v>42675.012962962966</v>
      </c>
      <c r="T3938" s="11">
        <f t="shared" si="371"/>
        <v>42705.054629629631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11">
        <f t="shared" si="370"/>
        <v>42534.381481481483</v>
      </c>
      <c r="T3939" s="11">
        <f t="shared" si="371"/>
        <v>42562.381481481483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11">
        <f t="shared" si="370"/>
        <v>42151.655717592592</v>
      </c>
      <c r="T3940" s="11">
        <f t="shared" si="371"/>
        <v>42182.655717592592</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11">
        <f t="shared" si="370"/>
        <v>41915.150219907409</v>
      </c>
      <c r="T3941" s="11">
        <f t="shared" si="371"/>
        <v>41918.9375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11">
        <f t="shared" si="370"/>
        <v>41961.242488425924</v>
      </c>
      <c r="T3942" s="11">
        <f t="shared" si="371"/>
        <v>42006.242488425924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11">
        <f t="shared" si="370"/>
        <v>41940.337233796294</v>
      </c>
      <c r="T3943" s="11">
        <f t="shared" si="371"/>
        <v>41967.791666666672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11">
        <f t="shared" si="370"/>
        <v>42111.654097222221</v>
      </c>
      <c r="T3944" s="11">
        <f t="shared" si="371"/>
        <v>42171.654097222221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137.07692307692307</v>
      </c>
      <c r="Q3945" t="str">
        <f t="shared" si="368"/>
        <v>theater</v>
      </c>
      <c r="R3945" t="str">
        <f t="shared" si="369"/>
        <v>plays</v>
      </c>
      <c r="S3945" s="11">
        <f t="shared" si="370"/>
        <v>42279.528564814813</v>
      </c>
      <c r="T3945" s="11">
        <f t="shared" si="371"/>
        <v>42310.451388888891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11">
        <f t="shared" si="370"/>
        <v>42213.412905092591</v>
      </c>
      <c r="T3946" s="11">
        <f t="shared" si="371"/>
        <v>42243.412905092591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11">
        <f t="shared" si="370"/>
        <v>42109.551712962959</v>
      </c>
      <c r="T3947" s="11">
        <f t="shared" si="371"/>
        <v>42139.551712962959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11">
        <f t="shared" si="370"/>
        <v>42031.583587962959</v>
      </c>
      <c r="T3948" s="11">
        <f t="shared" si="371"/>
        <v>42063.083333333328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11">
        <f t="shared" si="370"/>
        <v>42614.892870370371</v>
      </c>
      <c r="T3949" s="11">
        <f t="shared" si="371"/>
        <v>42644.892870370371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11">
        <f t="shared" si="370"/>
        <v>41829.075497685189</v>
      </c>
      <c r="T3950" s="11">
        <f t="shared" si="371"/>
        <v>41889.075497685189</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49.28125</v>
      </c>
      <c r="Q3951" t="str">
        <f t="shared" si="368"/>
        <v>theater</v>
      </c>
      <c r="R3951" t="str">
        <f t="shared" si="369"/>
        <v>plays</v>
      </c>
      <c r="S3951" s="11">
        <f t="shared" si="370"/>
        <v>42015.870613425926</v>
      </c>
      <c r="T3951" s="11">
        <f t="shared" si="371"/>
        <v>42045.870613425926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11">
        <f t="shared" si="370"/>
        <v>42439.452314814815</v>
      </c>
      <c r="T3952" s="11">
        <f t="shared" si="371"/>
        <v>42468.524305555555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11">
        <f t="shared" si="370"/>
        <v>42433.575717592597</v>
      </c>
      <c r="T3953" s="11">
        <f t="shared" si="371"/>
        <v>42493.534050925926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11">
        <f t="shared" si="370"/>
        <v>42243.540393518517</v>
      </c>
      <c r="T3954" s="11">
        <f t="shared" si="371"/>
        <v>42303.540393518517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11">
        <f t="shared" si="370"/>
        <v>42549.798449074078</v>
      </c>
      <c r="T3955" s="11">
        <f t="shared" si="371"/>
        <v>42580.728472222225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11">
        <f t="shared" si="370"/>
        <v>41774.401203703703</v>
      </c>
      <c r="T3956" s="11">
        <f t="shared" si="371"/>
        <v>41834.401203703703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53.125</v>
      </c>
      <c r="Q3957" t="str">
        <f t="shared" si="368"/>
        <v>theater</v>
      </c>
      <c r="R3957" t="str">
        <f t="shared" si="369"/>
        <v>plays</v>
      </c>
      <c r="S3957" s="11">
        <f t="shared" si="370"/>
        <v>42306.598854166667</v>
      </c>
      <c r="T3957" s="11">
        <f t="shared" si="371"/>
        <v>42336.640520833331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11">
        <f t="shared" si="370"/>
        <v>42457.682025462964</v>
      </c>
      <c r="T3958" s="11">
        <f t="shared" si="371"/>
        <v>42484.763888888891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11">
        <f t="shared" si="370"/>
        <v>42513.726319444446</v>
      </c>
      <c r="T3959" s="11">
        <f t="shared" si="371"/>
        <v>42559.726319444446</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40.0625</v>
      </c>
      <c r="Q3960" t="str">
        <f t="shared" si="368"/>
        <v>theater</v>
      </c>
      <c r="R3960" t="str">
        <f t="shared" si="369"/>
        <v>plays</v>
      </c>
      <c r="S3960" s="11">
        <f t="shared" si="370"/>
        <v>41816.700370370367</v>
      </c>
      <c r="T3960" s="11">
        <f t="shared" si="371"/>
        <v>41853.333333333336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24.333333333333332</v>
      </c>
      <c r="Q3961" t="str">
        <f t="shared" si="368"/>
        <v>theater</v>
      </c>
      <c r="R3961" t="str">
        <f t="shared" si="369"/>
        <v>plays</v>
      </c>
      <c r="S3961" s="11">
        <f t="shared" si="370"/>
        <v>41880.538842592592</v>
      </c>
      <c r="T3961" s="11">
        <f t="shared" si="371"/>
        <v>41910.538842592592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11">
        <f t="shared" si="370"/>
        <v>42342.595555555556</v>
      </c>
      <c r="T3962" s="11">
        <f t="shared" si="371"/>
        <v>42372.595555555556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11">
        <f t="shared" si="370"/>
        <v>41745.641319444447</v>
      </c>
      <c r="T3963" s="11">
        <f t="shared" si="371"/>
        <v>41767.641319444447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11">
        <f t="shared" si="370"/>
        <v>42311.371458333335</v>
      </c>
      <c r="T3964" s="11">
        <f t="shared" si="371"/>
        <v>42336.371458333335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11">
        <f t="shared" si="370"/>
        <v>42295.904131944444</v>
      </c>
      <c r="T3965" s="11">
        <f t="shared" si="371"/>
        <v>42325.945798611108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11">
        <f t="shared" si="370"/>
        <v>42053.472060185188</v>
      </c>
      <c r="T3966" s="11">
        <f t="shared" si="371"/>
        <v>42113.430393518516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11">
        <f t="shared" si="370"/>
        <v>42413.985879629632</v>
      </c>
      <c r="T3967" s="11">
        <f t="shared" si="371"/>
        <v>42473.944212962961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11">
        <f t="shared" si="370"/>
        <v>41801.461550925924</v>
      </c>
      <c r="T3968" s="11">
        <f t="shared" si="371"/>
        <v>41843.874305555553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11">
        <f t="shared" si="370"/>
        <v>42770.040590277778</v>
      </c>
      <c r="T3969" s="11">
        <f t="shared" si="371"/>
        <v>42800.040590277778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f t="shared" si="367"/>
        <v>47.909090909090907</v>
      </c>
      <c r="Q3970" t="str">
        <f t="shared" si="368"/>
        <v>theater</v>
      </c>
      <c r="R3970" t="str">
        <f t="shared" si="369"/>
        <v>plays</v>
      </c>
      <c r="S3970" s="11">
        <f t="shared" si="370"/>
        <v>42452.565659722226</v>
      </c>
      <c r="T3970" s="11">
        <f t="shared" si="371"/>
        <v>42512.565659722226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f t="shared" ref="P3971:P4034" si="373">E3971/L3971</f>
        <v>35.166666666666664</v>
      </c>
      <c r="Q3971" t="str">
        <f t="shared" ref="Q3971:Q4034" si="374">LEFT(N3971, SEARCH("/",N3971)-1)</f>
        <v>theater</v>
      </c>
      <c r="R3971" t="str">
        <f t="shared" ref="R3971:R4034" si="375">RIGHT(N3971,LEN(N3971)-SEARCH("/", N3971))</f>
        <v>plays</v>
      </c>
      <c r="S3971" s="11">
        <f t="shared" ref="S3971:S4034" si="376">(J3971/86400)+25569+(-6/24)</f>
        <v>42601.604699074072</v>
      </c>
      <c r="T3971" s="11">
        <f t="shared" ref="T3971:T4034" si="377">(I3971/86400)+25569+(-6/24)</f>
        <v>42610.913194444445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11">
        <f t="shared" si="376"/>
        <v>42447.613553240742</v>
      </c>
      <c r="T3972" s="11">
        <f t="shared" si="377"/>
        <v>42477.613553240742</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22.666666666666668</v>
      </c>
      <c r="Q3973" t="str">
        <f t="shared" si="374"/>
        <v>theater</v>
      </c>
      <c r="R3973" t="str">
        <f t="shared" si="375"/>
        <v>plays</v>
      </c>
      <c r="S3973" s="11">
        <f t="shared" si="376"/>
        <v>41811.286180555559</v>
      </c>
      <c r="T3973" s="11">
        <f t="shared" si="377"/>
        <v>41841.286180555559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26.375</v>
      </c>
      <c r="Q3974" t="str">
        <f t="shared" si="374"/>
        <v>theater</v>
      </c>
      <c r="R3974" t="str">
        <f t="shared" si="375"/>
        <v>plays</v>
      </c>
      <c r="S3974" s="11">
        <f t="shared" si="376"/>
        <v>41980.817523148144</v>
      </c>
      <c r="T3974" s="11">
        <f t="shared" si="377"/>
        <v>42040.817523148144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105.54054054054055</v>
      </c>
      <c r="Q3975" t="str">
        <f t="shared" si="374"/>
        <v>theater</v>
      </c>
      <c r="R3975" t="str">
        <f t="shared" si="375"/>
        <v>plays</v>
      </c>
      <c r="S3975" s="11">
        <f t="shared" si="376"/>
        <v>42469.43414351852</v>
      </c>
      <c r="T3975" s="11">
        <f t="shared" si="377"/>
        <v>42498.916666666672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29.09090909090909</v>
      </c>
      <c r="Q3976" t="str">
        <f t="shared" si="374"/>
        <v>theater</v>
      </c>
      <c r="R3976" t="str">
        <f t="shared" si="375"/>
        <v>plays</v>
      </c>
      <c r="S3976" s="11">
        <f t="shared" si="376"/>
        <v>42493.296851851846</v>
      </c>
      <c r="T3976" s="11">
        <f t="shared" si="377"/>
        <v>42523.296851851846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11">
        <f t="shared" si="376"/>
        <v>42534.616875</v>
      </c>
      <c r="T3977" s="11">
        <f t="shared" si="377"/>
        <v>42564.616875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11">
        <f t="shared" si="376"/>
        <v>41830.608344907407</v>
      </c>
      <c r="T3978" s="11">
        <f t="shared" si="377"/>
        <v>41852.041666666664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11">
        <f t="shared" si="376"/>
        <v>42543.538564814815</v>
      </c>
      <c r="T3979" s="11">
        <f t="shared" si="377"/>
        <v>42573.538564814815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11">
        <f t="shared" si="376"/>
        <v>41975.392974537041</v>
      </c>
      <c r="T3980" s="11">
        <f t="shared" si="377"/>
        <v>42035.392974537041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18.333333333333332</v>
      </c>
      <c r="Q3981" t="str">
        <f t="shared" si="374"/>
        <v>theater</v>
      </c>
      <c r="R3981" t="str">
        <f t="shared" si="375"/>
        <v>plays</v>
      </c>
      <c r="S3981" s="11">
        <f t="shared" si="376"/>
        <v>42069.653437500005</v>
      </c>
      <c r="T3981" s="11">
        <f t="shared" si="377"/>
        <v>42092.583333333328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64.285714285714292</v>
      </c>
      <c r="Q3982" t="str">
        <f t="shared" si="374"/>
        <v>theater</v>
      </c>
      <c r="R3982" t="str">
        <f t="shared" si="375"/>
        <v>plays</v>
      </c>
      <c r="S3982" s="11">
        <f t="shared" si="376"/>
        <v>41795.348923611113</v>
      </c>
      <c r="T3982" s="11">
        <f t="shared" si="377"/>
        <v>41825.348923611113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11">
        <f t="shared" si="376"/>
        <v>42507.929965277777</v>
      </c>
      <c r="T3983" s="11">
        <f t="shared" si="377"/>
        <v>42567.929965277777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11">
        <f t="shared" si="376"/>
        <v>42132.559953703705</v>
      </c>
      <c r="T3984" s="11">
        <f t="shared" si="377"/>
        <v>42192.559953703705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84.282608695652172</v>
      </c>
      <c r="Q3985" t="str">
        <f t="shared" si="374"/>
        <v>theater</v>
      </c>
      <c r="R3985" t="str">
        <f t="shared" si="375"/>
        <v>plays</v>
      </c>
      <c r="S3985" s="11">
        <f t="shared" si="376"/>
        <v>41747.61986111111</v>
      </c>
      <c r="T3985" s="11">
        <f t="shared" si="377"/>
        <v>41779.040972222225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11">
        <f t="shared" si="376"/>
        <v>41920.713472222225</v>
      </c>
      <c r="T3986" s="11">
        <f t="shared" si="377"/>
        <v>41950.75</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33.736842105263158</v>
      </c>
      <c r="Q3987" t="str">
        <f t="shared" si="374"/>
        <v>theater</v>
      </c>
      <c r="R3987" t="str">
        <f t="shared" si="375"/>
        <v>plays</v>
      </c>
      <c r="S3987" s="11">
        <f t="shared" si="376"/>
        <v>42399.457407407404</v>
      </c>
      <c r="T3987" s="11">
        <f t="shared" si="377"/>
        <v>42420.628472222219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37.53846153846154</v>
      </c>
      <c r="Q3988" t="str">
        <f t="shared" si="374"/>
        <v>theater</v>
      </c>
      <c r="R3988" t="str">
        <f t="shared" si="375"/>
        <v>plays</v>
      </c>
      <c r="S3988" s="11">
        <f t="shared" si="376"/>
        <v>42467.298541666663</v>
      </c>
      <c r="T3988" s="11">
        <f t="shared" si="377"/>
        <v>42496.294444444444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11.615384615384615</v>
      </c>
      <c r="Q3989" t="str">
        <f t="shared" si="374"/>
        <v>theater</v>
      </c>
      <c r="R3989" t="str">
        <f t="shared" si="375"/>
        <v>plays</v>
      </c>
      <c r="S3989" s="11">
        <f t="shared" si="376"/>
        <v>41765.67465277778</v>
      </c>
      <c r="T3989" s="11">
        <f t="shared" si="377"/>
        <v>41775.67465277778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11">
        <f t="shared" si="376"/>
        <v>42229.83116898148</v>
      </c>
      <c r="T3990" s="11">
        <f t="shared" si="377"/>
        <v>42244.83116898148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11">
        <f t="shared" si="376"/>
        <v>42286.499780092592</v>
      </c>
      <c r="T3991" s="11">
        <f t="shared" si="377"/>
        <v>42316.541446759264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11">
        <f t="shared" si="376"/>
        <v>42401.422372685185</v>
      </c>
      <c r="T3992" s="11">
        <f t="shared" si="377"/>
        <v>42431.422372685185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11">
        <f t="shared" si="376"/>
        <v>42125.394467592589</v>
      </c>
      <c r="T3993" s="11">
        <f t="shared" si="377"/>
        <v>42155.394467592589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60.111111111111114</v>
      </c>
      <c r="Q3994" t="str">
        <f t="shared" si="374"/>
        <v>theater</v>
      </c>
      <c r="R3994" t="str">
        <f t="shared" si="375"/>
        <v>plays</v>
      </c>
      <c r="S3994" s="11">
        <f t="shared" si="376"/>
        <v>42289.69049768518</v>
      </c>
      <c r="T3994" s="11">
        <f t="shared" si="377"/>
        <v>42349.732164351852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11">
        <f t="shared" si="376"/>
        <v>42107.614722222221</v>
      </c>
      <c r="T3995" s="11">
        <f t="shared" si="377"/>
        <v>42137.614722222221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11">
        <f t="shared" si="376"/>
        <v>41809.139930555553</v>
      </c>
      <c r="T3996" s="11">
        <f t="shared" si="377"/>
        <v>41839.139930555553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11">
        <f t="shared" si="376"/>
        <v>42019.433761574073</v>
      </c>
      <c r="T3997" s="11">
        <f t="shared" si="377"/>
        <v>42049.227083333331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29.235294117647058</v>
      </c>
      <c r="Q3998" t="str">
        <f t="shared" si="374"/>
        <v>theater</v>
      </c>
      <c r="R3998" t="str">
        <f t="shared" si="375"/>
        <v>plays</v>
      </c>
      <c r="S3998" s="11">
        <f t="shared" si="376"/>
        <v>41950.016944444447</v>
      </c>
      <c r="T3998" s="11">
        <f t="shared" si="377"/>
        <v>41963.419444444444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11">
        <f t="shared" si="376"/>
        <v>42069.141446759255</v>
      </c>
      <c r="T3999" s="11">
        <f t="shared" si="377"/>
        <v>42099.099780092598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59.583333333333336</v>
      </c>
      <c r="Q4000" t="str">
        <f t="shared" si="374"/>
        <v>theater</v>
      </c>
      <c r="R4000" t="str">
        <f t="shared" si="375"/>
        <v>plays</v>
      </c>
      <c r="S4000" s="11">
        <f t="shared" si="376"/>
        <v>42061.713263888887</v>
      </c>
      <c r="T4000" s="11">
        <f t="shared" si="377"/>
        <v>42091.671597222223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82.571428571428569</v>
      </c>
      <c r="Q4001" t="str">
        <f t="shared" si="374"/>
        <v>theater</v>
      </c>
      <c r="R4001" t="str">
        <f t="shared" si="375"/>
        <v>plays</v>
      </c>
      <c r="S4001" s="11">
        <f t="shared" si="376"/>
        <v>41842.578680555554</v>
      </c>
      <c r="T4001" s="11">
        <f t="shared" si="377"/>
        <v>41882.577650462961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11">
        <f t="shared" si="376"/>
        <v>42437.39534722222</v>
      </c>
      <c r="T4002" s="11">
        <f t="shared" si="377"/>
        <v>42497.353680555556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32.357142857142854</v>
      </c>
      <c r="Q4003" t="str">
        <f t="shared" si="374"/>
        <v>theater</v>
      </c>
      <c r="R4003" t="str">
        <f t="shared" si="375"/>
        <v>plays</v>
      </c>
      <c r="S4003" s="11">
        <f t="shared" si="376"/>
        <v>42775.714212962965</v>
      </c>
      <c r="T4003" s="11">
        <f t="shared" si="377"/>
        <v>42795.541666666672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11">
        <f t="shared" si="376"/>
        <v>41878.793530092589</v>
      </c>
      <c r="T4004" s="11">
        <f t="shared" si="377"/>
        <v>41908.793530092589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11">
        <f t="shared" si="376"/>
        <v>42020.337349537032</v>
      </c>
      <c r="T4005" s="11">
        <f t="shared" si="377"/>
        <v>42050.337349537032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11">
        <f t="shared" si="376"/>
        <v>41889.91269675926</v>
      </c>
      <c r="T4006" s="11">
        <f t="shared" si="377"/>
        <v>41919.91269675926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11">
        <f t="shared" si="376"/>
        <v>41872.557696759257</v>
      </c>
      <c r="T4007" s="11">
        <f t="shared" si="377"/>
        <v>41932.557696759257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11">
        <f t="shared" si="376"/>
        <v>42391.522997685184</v>
      </c>
      <c r="T4008" s="11">
        <f t="shared" si="377"/>
        <v>42416.522997685184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11">
        <f t="shared" si="376"/>
        <v>41848.522928240738</v>
      </c>
      <c r="T4009" s="11">
        <f t="shared" si="377"/>
        <v>41877.436111111107</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11">
        <f t="shared" si="376"/>
        <v>42177.714201388888</v>
      </c>
      <c r="T4010" s="11">
        <f t="shared" si="377"/>
        <v>42207.714201388888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11">
        <f t="shared" si="376"/>
        <v>41851.450925925928</v>
      </c>
      <c r="T4011" s="11">
        <f t="shared" si="377"/>
        <v>41891.450925925928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45.842105263157897</v>
      </c>
      <c r="Q4012" t="str">
        <f t="shared" si="374"/>
        <v>theater</v>
      </c>
      <c r="R4012" t="str">
        <f t="shared" si="375"/>
        <v>plays</v>
      </c>
      <c r="S4012" s="11">
        <f t="shared" si="376"/>
        <v>41921.520439814813</v>
      </c>
      <c r="T4012" s="11">
        <f t="shared" si="377"/>
        <v>41938.520439814813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11">
        <f t="shared" si="376"/>
        <v>42002.29488425926</v>
      </c>
      <c r="T4013" s="11">
        <f t="shared" si="377"/>
        <v>42032.29488425926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11">
        <f t="shared" si="376"/>
        <v>42096.294548611113</v>
      </c>
      <c r="T4014" s="11">
        <f t="shared" si="377"/>
        <v>42126.294548611113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11">
        <f t="shared" si="376"/>
        <v>42021.051192129627</v>
      </c>
      <c r="T4015" s="11">
        <f t="shared" si="377"/>
        <v>42051.051192129627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11">
        <f t="shared" si="376"/>
        <v>42418.996168981481</v>
      </c>
      <c r="T4016" s="11">
        <f t="shared" si="377"/>
        <v>42433.996168981481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11">
        <f t="shared" si="376"/>
        <v>42174.530821759261</v>
      </c>
      <c r="T4017" s="11">
        <f t="shared" si="377"/>
        <v>42204.530821759261</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11">
        <f t="shared" si="376"/>
        <v>41869.622685185182</v>
      </c>
      <c r="T4018" s="11">
        <f t="shared" si="377"/>
        <v>41899.622685185182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11">
        <f t="shared" si="376"/>
        <v>41856.422152777777</v>
      </c>
      <c r="T4019" s="11">
        <f t="shared" si="377"/>
        <v>41886.422152777777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11">
        <f t="shared" si="376"/>
        <v>42620.66097222222</v>
      </c>
      <c r="T4020" s="11">
        <f t="shared" si="377"/>
        <v>42650.66097222222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11">
        <f t="shared" si="376"/>
        <v>42417.425879629634</v>
      </c>
      <c r="T4021" s="11">
        <f t="shared" si="377"/>
        <v>42475.436111111107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33.333333333333336</v>
      </c>
      <c r="Q4022" t="str">
        <f t="shared" si="374"/>
        <v>theater</v>
      </c>
      <c r="R4022" t="str">
        <f t="shared" si="375"/>
        <v>plays</v>
      </c>
      <c r="S4022" s="11">
        <f t="shared" si="376"/>
        <v>42056.940960648149</v>
      </c>
      <c r="T4022" s="11">
        <f t="shared" si="377"/>
        <v>42086.899293981478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11">
        <f t="shared" si="376"/>
        <v>41878.661550925928</v>
      </c>
      <c r="T4023" s="11">
        <f t="shared" si="377"/>
        <v>41938.661550925928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63.558375634517766</v>
      </c>
      <c r="Q4024" t="str">
        <f t="shared" si="374"/>
        <v>theater</v>
      </c>
      <c r="R4024" t="str">
        <f t="shared" si="375"/>
        <v>plays</v>
      </c>
      <c r="S4024" s="11">
        <f t="shared" si="376"/>
        <v>41990.334108796298</v>
      </c>
      <c r="T4024" s="11">
        <f t="shared" si="377"/>
        <v>42035.870833333334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11">
        <f t="shared" si="376"/>
        <v>42408.749571759261</v>
      </c>
      <c r="T4025" s="11">
        <f t="shared" si="377"/>
        <v>42453.707905092597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11">
        <f t="shared" si="376"/>
        <v>42217.420104166667</v>
      </c>
      <c r="T4026" s="11">
        <f t="shared" si="377"/>
        <v>42247.420104166667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11">
        <f t="shared" si="376"/>
        <v>42150.987685185188</v>
      </c>
      <c r="T4027" s="11">
        <f t="shared" si="377"/>
        <v>42210.987685185188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11">
        <f t="shared" si="376"/>
        <v>42282.405543981484</v>
      </c>
      <c r="T4028" s="11">
        <f t="shared" si="377"/>
        <v>42342.447210648148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30.714285714285715</v>
      </c>
      <c r="Q4029" t="str">
        <f t="shared" si="374"/>
        <v>theater</v>
      </c>
      <c r="R4029" t="str">
        <f t="shared" si="375"/>
        <v>plays</v>
      </c>
      <c r="S4029" s="11">
        <f t="shared" si="376"/>
        <v>42768.72084490741</v>
      </c>
      <c r="T4029" s="11">
        <f t="shared" si="377"/>
        <v>42788.791666666672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11">
        <f t="shared" si="376"/>
        <v>41765.688657407409</v>
      </c>
      <c r="T4030" s="11">
        <f t="shared" si="377"/>
        <v>41795.688657407409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11">
        <f t="shared" si="376"/>
        <v>42321.77511574074</v>
      </c>
      <c r="T4031" s="11">
        <f t="shared" si="377"/>
        <v>42351.77511574074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66.666666666666671</v>
      </c>
      <c r="Q4032" t="str">
        <f t="shared" si="374"/>
        <v>theater</v>
      </c>
      <c r="R4032" t="str">
        <f t="shared" si="375"/>
        <v>plays</v>
      </c>
      <c r="S4032" s="11">
        <f t="shared" si="376"/>
        <v>42374.405081018514</v>
      </c>
      <c r="T4032" s="11">
        <f t="shared" si="377"/>
        <v>42403.53402777778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11">
        <f t="shared" si="376"/>
        <v>41941.335231481484</v>
      </c>
      <c r="T4033" s="11">
        <f t="shared" si="377"/>
        <v>41991.376898148148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f t="shared" si="373"/>
        <v>59</v>
      </c>
      <c r="Q4034" t="str">
        <f t="shared" si="374"/>
        <v>theater</v>
      </c>
      <c r="R4034" t="str">
        <f t="shared" si="375"/>
        <v>plays</v>
      </c>
      <c r="S4034" s="11">
        <f t="shared" si="376"/>
        <v>42293.559212962966</v>
      </c>
      <c r="T4034" s="11">
        <f t="shared" si="377"/>
        <v>42353.60087962963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f t="shared" ref="P4035:P4098" si="379">E4035/L4035</f>
        <v>65.340319148936175</v>
      </c>
      <c r="Q4035" t="str">
        <f t="shared" ref="Q4035:Q4098" si="380">LEFT(N4035, SEARCH("/",N4035)-1)</f>
        <v>theater</v>
      </c>
      <c r="R4035" t="str">
        <f t="shared" ref="R4035:R4098" si="381">RIGHT(N4035,LEN(N4035)-SEARCH("/", N4035))</f>
        <v>plays</v>
      </c>
      <c r="S4035" s="11">
        <f t="shared" ref="S4035:S4098" si="382">(J4035/86400)+25569+(-6/24)</f>
        <v>42614.018796296295</v>
      </c>
      <c r="T4035" s="11">
        <f t="shared" ref="T4035:T4098" si="383">(I4035/86400)+25569+(-6/24)</f>
        <v>42645.125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11">
        <f t="shared" si="382"/>
        <v>42067.697337962964</v>
      </c>
      <c r="T4036" s="11">
        <f t="shared" si="383"/>
        <v>42097.655671296292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11">
        <f t="shared" si="382"/>
        <v>41903.632951388892</v>
      </c>
      <c r="T4037" s="11">
        <f t="shared" si="383"/>
        <v>41933.632951388892</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166.05882352941177</v>
      </c>
      <c r="Q4038" t="str">
        <f t="shared" si="380"/>
        <v>theater</v>
      </c>
      <c r="R4038" t="str">
        <f t="shared" si="381"/>
        <v>plays</v>
      </c>
      <c r="S4038" s="11">
        <f t="shared" si="382"/>
        <v>41804.687083333338</v>
      </c>
      <c r="T4038" s="11">
        <f t="shared" si="383"/>
        <v>41821.6875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11">
        <f t="shared" si="382"/>
        <v>42496.820775462962</v>
      </c>
      <c r="T4039" s="11">
        <f t="shared" si="383"/>
        <v>42514.350694444445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11">
        <f t="shared" si="382"/>
        <v>41869.548726851848</v>
      </c>
      <c r="T4040" s="11">
        <f t="shared" si="383"/>
        <v>41929.548726851848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11">
        <f t="shared" si="382"/>
        <v>42305.420914351853</v>
      </c>
      <c r="T4041" s="11">
        <f t="shared" si="383"/>
        <v>42338.999305555553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11">
        <f t="shared" si="382"/>
        <v>42143.981527777782</v>
      </c>
      <c r="T4042" s="11">
        <f t="shared" si="383"/>
        <v>42202.875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11">
        <f t="shared" si="382"/>
        <v>42559.224004629628</v>
      </c>
      <c r="T4043" s="11">
        <f t="shared" si="383"/>
        <v>42619.224004629628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11">
        <f t="shared" si="382"/>
        <v>41994.834074074075</v>
      </c>
      <c r="T4044" s="11">
        <f t="shared" si="383"/>
        <v>42024.552777777775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11">
        <f t="shared" si="382"/>
        <v>41948.707465277781</v>
      </c>
      <c r="T4045" s="11">
        <f t="shared" si="383"/>
        <v>41963.707465277781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11">
        <f t="shared" si="382"/>
        <v>42073.969699074078</v>
      </c>
      <c r="T4046" s="11">
        <f t="shared" si="383"/>
        <v>42103.958333333328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11">
        <f t="shared" si="382"/>
        <v>41841.951261574075</v>
      </c>
      <c r="T4047" s="11">
        <f t="shared" si="383"/>
        <v>41871.951261574075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38.333333333333336</v>
      </c>
      <c r="Q4048" t="str">
        <f t="shared" si="380"/>
        <v>theater</v>
      </c>
      <c r="R4048" t="str">
        <f t="shared" si="381"/>
        <v>plays</v>
      </c>
      <c r="S4048" s="11">
        <f t="shared" si="382"/>
        <v>41904.400578703702</v>
      </c>
      <c r="T4048" s="11">
        <f t="shared" si="383"/>
        <v>41934.400578703702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11">
        <f t="shared" si="382"/>
        <v>41990.772488425922</v>
      </c>
      <c r="T4049" s="11">
        <f t="shared" si="383"/>
        <v>42014.791666666672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32.978021978021978</v>
      </c>
      <c r="Q4050" t="str">
        <f t="shared" si="380"/>
        <v>theater</v>
      </c>
      <c r="R4050" t="str">
        <f t="shared" si="381"/>
        <v>plays</v>
      </c>
      <c r="S4050" s="11">
        <f t="shared" si="382"/>
        <v>42436.259108796294</v>
      </c>
      <c r="T4050" s="11">
        <f t="shared" si="383"/>
        <v>42471.217442129629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11">
        <f t="shared" si="382"/>
        <v>42169.708506944444</v>
      </c>
      <c r="T4051" s="11">
        <f t="shared" si="383"/>
        <v>42199.708506944444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11">
        <f t="shared" si="382"/>
        <v>41905.386469907404</v>
      </c>
      <c r="T4052" s="11">
        <f t="shared" si="383"/>
        <v>41935.386469907404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11">
        <f t="shared" si="382"/>
        <v>41761.560150462959</v>
      </c>
      <c r="T4053" s="11">
        <f t="shared" si="383"/>
        <v>41768.036805555559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86.615384615384613</v>
      </c>
      <c r="Q4054" t="str">
        <f t="shared" si="380"/>
        <v>theater</v>
      </c>
      <c r="R4054" t="str">
        <f t="shared" si="381"/>
        <v>plays</v>
      </c>
      <c r="S4054" s="11">
        <f t="shared" si="382"/>
        <v>41865.628657407404</v>
      </c>
      <c r="T4054" s="11">
        <f t="shared" si="383"/>
        <v>41925.628657407404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11">
        <f t="shared" si="382"/>
        <v>41928.440138888887</v>
      </c>
      <c r="T4055" s="11">
        <f t="shared" si="383"/>
        <v>41958.583333333328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11">
        <f t="shared" si="382"/>
        <v>42613.591261574074</v>
      </c>
      <c r="T4056" s="11">
        <f t="shared" si="383"/>
        <v>42643.916666666672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41.952380952380949</v>
      </c>
      <c r="Q4057" t="str">
        <f t="shared" si="380"/>
        <v>theater</v>
      </c>
      <c r="R4057" t="str">
        <f t="shared" si="381"/>
        <v>plays</v>
      </c>
      <c r="S4057" s="11">
        <f t="shared" si="382"/>
        <v>41779.398506944446</v>
      </c>
      <c r="T4057" s="11">
        <f t="shared" si="383"/>
        <v>41809.398506944446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88.333333333333329</v>
      </c>
      <c r="Q4058" t="str">
        <f t="shared" si="380"/>
        <v>theater</v>
      </c>
      <c r="R4058" t="str">
        <f t="shared" si="381"/>
        <v>plays</v>
      </c>
      <c r="S4058" s="11">
        <f t="shared" si="382"/>
        <v>42534.683321759258</v>
      </c>
      <c r="T4058" s="11">
        <f t="shared" si="383"/>
        <v>42554.582638888889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129.16666666666666</v>
      </c>
      <c r="Q4059" t="str">
        <f t="shared" si="380"/>
        <v>theater</v>
      </c>
      <c r="R4059" t="str">
        <f t="shared" si="381"/>
        <v>plays</v>
      </c>
      <c r="S4059" s="11">
        <f t="shared" si="382"/>
        <v>42310.718518518523</v>
      </c>
      <c r="T4059" s="11">
        <f t="shared" si="383"/>
        <v>42333.708333333328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11">
        <f t="shared" si="382"/>
        <v>42445.810694444444</v>
      </c>
      <c r="T4060" s="11">
        <f t="shared" si="383"/>
        <v>42460.915972222225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35.714285714285715</v>
      </c>
      <c r="Q4061" t="str">
        <f t="shared" si="380"/>
        <v>theater</v>
      </c>
      <c r="R4061" t="str">
        <f t="shared" si="381"/>
        <v>plays</v>
      </c>
      <c r="S4061" s="11">
        <f t="shared" si="382"/>
        <v>41866.390648148146</v>
      </c>
      <c r="T4061" s="11">
        <f t="shared" si="383"/>
        <v>41897.875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11">
        <f t="shared" si="382"/>
        <v>41779.445092592592</v>
      </c>
      <c r="T4062" s="11">
        <f t="shared" si="383"/>
        <v>41813.416666666664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11">
        <f t="shared" si="382"/>
        <v>42420.891469907408</v>
      </c>
      <c r="T4063" s="11">
        <f t="shared" si="383"/>
        <v>42480.849803240737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163.33333333333334</v>
      </c>
      <c r="Q4064" t="str">
        <f t="shared" si="380"/>
        <v>theater</v>
      </c>
      <c r="R4064" t="str">
        <f t="shared" si="381"/>
        <v>plays</v>
      </c>
      <c r="S4064" s="11">
        <f t="shared" si="382"/>
        <v>42523.489212962959</v>
      </c>
      <c r="T4064" s="11">
        <f t="shared" si="383"/>
        <v>42553.489212962959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11">
        <f t="shared" si="382"/>
        <v>41787.431527777779</v>
      </c>
      <c r="T4065" s="11">
        <f t="shared" si="383"/>
        <v>41817.431527777779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64.166666666666671</v>
      </c>
      <c r="Q4066" t="str">
        <f t="shared" si="380"/>
        <v>theater</v>
      </c>
      <c r="R4066" t="str">
        <f t="shared" si="381"/>
        <v>plays</v>
      </c>
      <c r="S4066" s="11">
        <f t="shared" si="382"/>
        <v>42093.338263888887</v>
      </c>
      <c r="T4066" s="11">
        <f t="shared" si="383"/>
        <v>42123.338263888887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11">
        <f t="shared" si="382"/>
        <v>41833.701516203706</v>
      </c>
      <c r="T4067" s="11">
        <f t="shared" si="383"/>
        <v>41863.701516203706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11">
        <f t="shared" si="382"/>
        <v>42478.789212962962</v>
      </c>
      <c r="T4068" s="11">
        <f t="shared" si="383"/>
        <v>42508.789212962962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179.11764705882354</v>
      </c>
      <c r="Q4069" t="str">
        <f t="shared" si="380"/>
        <v>theater</v>
      </c>
      <c r="R4069" t="str">
        <f t="shared" si="381"/>
        <v>plays</v>
      </c>
      <c r="S4069" s="11">
        <f t="shared" si="382"/>
        <v>42234.867476851854</v>
      </c>
      <c r="T4069" s="11">
        <f t="shared" si="383"/>
        <v>42274.867476851854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11">
        <f t="shared" si="382"/>
        <v>42718.713599537034</v>
      </c>
      <c r="T4070" s="11">
        <f t="shared" si="383"/>
        <v>42748.711805555555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33.07692307692308</v>
      </c>
      <c r="Q4071" t="str">
        <f t="shared" si="380"/>
        <v>theater</v>
      </c>
      <c r="R4071" t="str">
        <f t="shared" si="381"/>
        <v>plays</v>
      </c>
      <c r="S4071" s="11">
        <f t="shared" si="382"/>
        <v>42022.411527777775</v>
      </c>
      <c r="T4071" s="11">
        <f t="shared" si="383"/>
        <v>42063.25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11">
        <f t="shared" si="382"/>
        <v>42031.416898148149</v>
      </c>
      <c r="T4072" s="11">
        <f t="shared" si="383"/>
        <v>42063.875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11">
        <f t="shared" si="382"/>
        <v>42700.554756944446</v>
      </c>
      <c r="T4073" s="11">
        <f t="shared" si="383"/>
        <v>42730.554756944446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11">
        <f t="shared" si="382"/>
        <v>41812.52443287037</v>
      </c>
      <c r="T4074" s="11">
        <f t="shared" si="383"/>
        <v>41872.52443287037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11">
        <f t="shared" si="382"/>
        <v>42078.095208333332</v>
      </c>
      <c r="T4075" s="11">
        <f t="shared" si="383"/>
        <v>42132.916666666672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11">
        <f t="shared" si="382"/>
        <v>42283.302951388891</v>
      </c>
      <c r="T4076" s="11">
        <f t="shared" si="383"/>
        <v>42313.344618055555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44.307692307692307</v>
      </c>
      <c r="Q4077" t="str">
        <f t="shared" si="380"/>
        <v>theater</v>
      </c>
      <c r="R4077" t="str">
        <f t="shared" si="381"/>
        <v>plays</v>
      </c>
      <c r="S4077" s="11">
        <f t="shared" si="382"/>
        <v>41778.795937499999</v>
      </c>
      <c r="T4077" s="11">
        <f t="shared" si="383"/>
        <v>41820.477777777778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11">
        <f t="shared" si="382"/>
        <v>41905.545706018514</v>
      </c>
      <c r="T4078" s="11">
        <f t="shared" si="383"/>
        <v>41933.577083333337</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11">
        <f t="shared" si="382"/>
        <v>42695.4605787037</v>
      </c>
      <c r="T4079" s="11">
        <f t="shared" si="383"/>
        <v>42725.4605787037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11">
        <f t="shared" si="382"/>
        <v>42732.537523148145</v>
      </c>
      <c r="T4080" s="11">
        <f t="shared" si="383"/>
        <v>42762.537523148145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11">
        <f t="shared" si="382"/>
        <v>42510.688900462963</v>
      </c>
      <c r="T4081" s="11">
        <f t="shared" si="383"/>
        <v>42540.688900462963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11">
        <f t="shared" si="382"/>
        <v>42511.448101851856</v>
      </c>
      <c r="T4082" s="11">
        <f t="shared" si="383"/>
        <v>42535.537499999999</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29.166666666666668</v>
      </c>
      <c r="Q4083" t="str">
        <f t="shared" si="380"/>
        <v>theater</v>
      </c>
      <c r="R4083" t="str">
        <f t="shared" si="381"/>
        <v>plays</v>
      </c>
      <c r="S4083" s="11">
        <f t="shared" si="382"/>
        <v>42041.331307870365</v>
      </c>
      <c r="T4083" s="11">
        <f t="shared" si="383"/>
        <v>42071.289641203708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11">
        <f t="shared" si="382"/>
        <v>42306.939270833333</v>
      </c>
      <c r="T4084" s="11">
        <f t="shared" si="383"/>
        <v>42322.708333333328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11">
        <f t="shared" si="382"/>
        <v>42353.511759259258</v>
      </c>
      <c r="T4085" s="11">
        <f t="shared" si="383"/>
        <v>42383.511759259258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11">
        <f t="shared" si="382"/>
        <v>42622.186412037037</v>
      </c>
      <c r="T4086" s="11">
        <f t="shared" si="383"/>
        <v>42652.186412037037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11">
        <f t="shared" si="382"/>
        <v>42058.353877314818</v>
      </c>
      <c r="T4087" s="11">
        <f t="shared" si="383"/>
        <v>42086.915972222225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11">
        <f t="shared" si="382"/>
        <v>42304.690960648149</v>
      </c>
      <c r="T4088" s="11">
        <f t="shared" si="383"/>
        <v>42328.916666666672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11">
        <f t="shared" si="382"/>
        <v>42538.492893518516</v>
      </c>
      <c r="T4089" s="11">
        <f t="shared" si="383"/>
        <v>42568.492893518516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11">
        <f t="shared" si="382"/>
        <v>41990.362546296295</v>
      </c>
      <c r="T4090" s="11">
        <f t="shared" si="383"/>
        <v>42020.18472222222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11">
        <f t="shared" si="382"/>
        <v>42122.482499999998</v>
      </c>
      <c r="T4091" s="11">
        <f t="shared" si="383"/>
        <v>42155.482638888891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10.666666666666666</v>
      </c>
      <c r="Q4092" t="str">
        <f t="shared" si="380"/>
        <v>theater</v>
      </c>
      <c r="R4092" t="str">
        <f t="shared" si="381"/>
        <v>plays</v>
      </c>
      <c r="S4092" s="11">
        <f t="shared" si="382"/>
        <v>42209.42288194444</v>
      </c>
      <c r="T4092" s="11">
        <f t="shared" si="383"/>
        <v>42223.375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11">
        <f t="shared" si="382"/>
        <v>41990.256377314814</v>
      </c>
      <c r="T4093" s="11">
        <f t="shared" si="383"/>
        <v>42020.256377314814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11">
        <f t="shared" si="382"/>
        <v>42038.944988425923</v>
      </c>
      <c r="T4094" s="11">
        <f t="shared" si="383"/>
        <v>42098.903321759259</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11">
        <f t="shared" si="382"/>
        <v>42178.565891203703</v>
      </c>
      <c r="T4095" s="11">
        <f t="shared" si="383"/>
        <v>42238.565891203703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11">
        <f t="shared" si="382"/>
        <v>41889.836805555555</v>
      </c>
      <c r="T4096" s="11">
        <f t="shared" si="383"/>
        <v>41933.957638888889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11">
        <f t="shared" si="382"/>
        <v>42692.781828703708</v>
      </c>
      <c r="T4097" s="11">
        <f t="shared" si="383"/>
        <v>42722.781828703708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f t="shared" si="379"/>
        <v>80</v>
      </c>
      <c r="Q4098" t="str">
        <f t="shared" si="380"/>
        <v>theater</v>
      </c>
      <c r="R4098" t="str">
        <f t="shared" si="381"/>
        <v>plays</v>
      </c>
      <c r="S4098" s="11">
        <f t="shared" si="382"/>
        <v>42750.280312499999</v>
      </c>
      <c r="T4098" s="11">
        <f t="shared" si="383"/>
        <v>42794.118750000001</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t="e">
        <f t="shared" ref="P4099:P4115" si="385">E4099/L4099</f>
        <v>#DIV/0!</v>
      </c>
      <c r="Q4099" t="str">
        <f t="shared" ref="Q4099:Q4115" si="386">LEFT(N4099, SEARCH("/",N4099)-1)</f>
        <v>theater</v>
      </c>
      <c r="R4099" t="str">
        <f t="shared" ref="R4099:R4115" si="387">RIGHT(N4099,LEN(N4099)-SEARCH("/", N4099))</f>
        <v>plays</v>
      </c>
      <c r="S4099" s="11">
        <f t="shared" ref="S4099:S4115" si="388">(J4099/86400)+25569+(-6/24)</f>
        <v>42344.574502314819</v>
      </c>
      <c r="T4099" s="11">
        <f t="shared" ref="T4099:T4115" si="389">(I4099/86400)+25569+(-6/24)</f>
        <v>42400.746527777781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11">
        <f t="shared" si="388"/>
        <v>42495.472187499996</v>
      </c>
      <c r="T4100" s="11">
        <f t="shared" si="389"/>
        <v>42525.472187499996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11">
        <f t="shared" si="388"/>
        <v>42570.600381944445</v>
      </c>
      <c r="T4101" s="11">
        <f t="shared" si="389"/>
        <v>42615.600381944445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11">
        <f t="shared" si="388"/>
        <v>41926.874884259261</v>
      </c>
      <c r="T4102" s="11">
        <f t="shared" si="389"/>
        <v>41936.874884259261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11">
        <f t="shared" si="388"/>
        <v>42730.653726851851</v>
      </c>
      <c r="T4103" s="11">
        <f t="shared" si="389"/>
        <v>42760.653726851851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22.833333333333332</v>
      </c>
      <c r="Q4104" t="str">
        <f t="shared" si="386"/>
        <v>theater</v>
      </c>
      <c r="R4104" t="str">
        <f t="shared" si="387"/>
        <v>plays</v>
      </c>
      <c r="S4104" s="11">
        <f t="shared" si="388"/>
        <v>42475.598067129627</v>
      </c>
      <c r="T4104" s="11">
        <f t="shared" si="389"/>
        <v>42505.598067129627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16.666666666666668</v>
      </c>
      <c r="Q4105" t="str">
        <f t="shared" si="386"/>
        <v>theater</v>
      </c>
      <c r="R4105" t="str">
        <f t="shared" si="387"/>
        <v>plays</v>
      </c>
      <c r="S4105" s="11">
        <f t="shared" si="388"/>
        <v>42188.58293981482</v>
      </c>
      <c r="T4105" s="11">
        <f t="shared" si="389"/>
        <v>42242.522222222222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45.785714285714285</v>
      </c>
      <c r="Q4106" t="str">
        <f t="shared" si="386"/>
        <v>theater</v>
      </c>
      <c r="R4106" t="str">
        <f t="shared" si="387"/>
        <v>plays</v>
      </c>
      <c r="S4106" s="11">
        <f t="shared" si="388"/>
        <v>42640.028171296297</v>
      </c>
      <c r="T4106" s="11">
        <f t="shared" si="389"/>
        <v>42670.028171296297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383.33333333333331</v>
      </c>
      <c r="Q4107" t="str">
        <f t="shared" si="386"/>
        <v>theater</v>
      </c>
      <c r="R4107" t="str">
        <f t="shared" si="387"/>
        <v>plays</v>
      </c>
      <c r="S4107" s="11">
        <f t="shared" si="388"/>
        <v>42696.760520833333</v>
      </c>
      <c r="T4107" s="11">
        <f t="shared" si="389"/>
        <v>42729.760520833333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106.96969696969697</v>
      </c>
      <c r="Q4108" t="str">
        <f t="shared" si="386"/>
        <v>theater</v>
      </c>
      <c r="R4108" t="str">
        <f t="shared" si="387"/>
        <v>plays</v>
      </c>
      <c r="S4108" s="11">
        <f t="shared" si="388"/>
        <v>42052.799375000002</v>
      </c>
      <c r="T4108" s="11">
        <f t="shared" si="389"/>
        <v>42095.791666666672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11">
        <f t="shared" si="388"/>
        <v>41883.666678240741</v>
      </c>
      <c r="T4109" s="11">
        <f t="shared" si="389"/>
        <v>41906.666678240741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11">
        <f t="shared" si="388"/>
        <v>42766.781678240739</v>
      </c>
      <c r="T4110" s="11">
        <f t="shared" si="389"/>
        <v>42796.958333333328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11">
        <f t="shared" si="388"/>
        <v>42307.289398148147</v>
      </c>
      <c r="T4111" s="11">
        <f t="shared" si="389"/>
        <v>42337.331064814818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14.333333333333334</v>
      </c>
      <c r="Q4112" t="str">
        <f t="shared" si="386"/>
        <v>theater</v>
      </c>
      <c r="R4112" t="str">
        <f t="shared" si="387"/>
        <v>plays</v>
      </c>
      <c r="S4112" s="11">
        <f t="shared" si="388"/>
        <v>42512.376747685186</v>
      </c>
      <c r="T4112" s="11">
        <f t="shared" si="389"/>
        <v>42572.376747685186</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15.666666666666666</v>
      </c>
      <c r="Q4113" t="str">
        <f t="shared" si="386"/>
        <v>theater</v>
      </c>
      <c r="R4113" t="str">
        <f t="shared" si="387"/>
        <v>plays</v>
      </c>
      <c r="S4113" s="11">
        <f t="shared" si="388"/>
        <v>42028.885879629626</v>
      </c>
      <c r="T4113" s="11">
        <f t="shared" si="389"/>
        <v>42058.885879629626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11">
        <f t="shared" si="388"/>
        <v>42400.696597222224</v>
      </c>
      <c r="T4114" s="11">
        <f t="shared" si="389"/>
        <v>42427.75</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11">
        <f t="shared" si="388"/>
        <v>42358.323182870372</v>
      </c>
      <c r="T4115" s="11">
        <f t="shared" si="389"/>
        <v>42377.023611111115</v>
      </c>
    </row>
  </sheetData>
  <conditionalFormatting sqref="F1:F1048576">
    <cfRule type="containsText" dxfId="4" priority="1" operator="containsText" text="live">
      <formula>NOT(ISERROR(SEARCH("live",F1)))</formula>
    </cfRule>
    <cfRule type="containsText" dxfId="3" priority="11" operator="containsText" text="canceled">
      <formula>NOT(ISERROR(SEARCH("canceled",F1)))</formula>
    </cfRule>
    <cfRule type="containsText" dxfId="2" priority="12" operator="containsText" text="cancelled">
      <formula>NOT(ISERROR(SEARCH("cancelled",F1)))</formula>
    </cfRule>
    <cfRule type="containsText" dxfId="1" priority="13" operator="containsText" text="failed">
      <formula>NOT(ISERROR(SEARCH("failed",F1)))</formula>
    </cfRule>
    <cfRule type="containsText" dxfId="0" priority="14" operator="containsText" text="successful">
      <formula>NOT(ISERROR(SEARCH("successful",F1)))</formula>
    </cfRule>
  </conditionalFormatting>
  <conditionalFormatting sqref="O1:R1 O3:O1048576 T1">
    <cfRule type="colorScale" priority="9">
      <colorScale>
        <cfvo type="num" val="&quot;0-99&quot;"/>
        <cfvo type="num" val="&quot;100-199&quot;"/>
        <cfvo type="num" val="200"/>
        <color rgb="FFF8696B"/>
        <color rgb="FFFFEB84"/>
        <color rgb="FF63BE7B"/>
      </colorScale>
    </cfRule>
  </conditionalFormatting>
  <conditionalFormatting sqref="O11:O4115">
    <cfRule type="colorScale" priority="8">
      <colorScale>
        <cfvo type="min"/>
        <cfvo type="percentile" val="50"/>
        <cfvo type="max"/>
        <color rgb="FFF8696B"/>
        <color rgb="FFFFEB84"/>
        <color rgb="FF63BE7B"/>
      </colorScale>
    </cfRule>
  </conditionalFormatting>
  <conditionalFormatting sqref="O3:O4623">
    <cfRule type="colorScale" priority="6">
      <colorScale>
        <cfvo type="num" val="99"/>
        <cfvo type="num" val="199"/>
        <cfvo type="max"/>
        <color rgb="FFC00000"/>
        <color rgb="FF00B050"/>
        <color rgb="FF00B0F0"/>
      </colorScale>
    </cfRule>
    <cfRule type="colorScale" priority="7">
      <colorScale>
        <cfvo type="min"/>
        <cfvo type="percentile" val="50"/>
        <cfvo type="max"/>
        <color rgb="FFF8696B"/>
        <color rgb="FFFFEB84"/>
        <color rgb="FF63BE7B"/>
      </colorScale>
    </cfRule>
  </conditionalFormatting>
  <conditionalFormatting sqref="O3:O31035">
    <cfRule type="colorScale" priority="3">
      <colorScale>
        <cfvo type="num" val="0"/>
        <cfvo type="num" val="100"/>
        <cfvo type="num" val="200"/>
        <color rgb="FFC00000"/>
        <color rgb="FF92D050"/>
        <color rgb="FF00B0F0"/>
      </colorScale>
    </cfRule>
    <cfRule type="colorScale" priority="4">
      <colorScale>
        <cfvo type="num" val="0"/>
        <cfvo type="num" val="0"/>
        <cfvo type="num" val="0"/>
        <color rgb="FFC00000"/>
        <color theme="9" tint="0.39997558519241921"/>
        <color theme="8" tint="0.39997558519241921"/>
      </colorScale>
    </cfRule>
    <cfRule type="colorScale" priority="5">
      <colorScale>
        <cfvo type="num" val="0"/>
        <cfvo type="num" val="100"/>
        <cfvo type="num" val="200"/>
        <color rgb="FFC00000"/>
        <color rgb="FF00B050"/>
        <color rgb="FF00B0F0"/>
      </colorScale>
    </cfRule>
  </conditionalFormatting>
  <conditionalFormatting sqref="O2:O101708">
    <cfRule type="colorScale" priority="2">
      <colorScale>
        <cfvo type="num" val="0"/>
        <cfvo type="num" val="100"/>
        <cfvo type="num" val="200"/>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39BD4-FB69-5942-9D88-C6A4571B23BE}">
  <dimension ref="A2:F15"/>
  <sheetViews>
    <sheetView workbookViewId="0">
      <selection activeCell="A27" sqref="A27"/>
    </sheetView>
  </sheetViews>
  <sheetFormatPr baseColWidth="10" defaultRowHeight="15" x14ac:dyDescent="0.2"/>
  <cols>
    <col min="1" max="1" width="15" bestFit="1" customWidth="1"/>
    <col min="2" max="5" width="14.83203125" bestFit="1" customWidth="1"/>
    <col min="6" max="6" width="10" bestFit="1" customWidth="1"/>
    <col min="7" max="9" width="15" bestFit="1" customWidth="1"/>
    <col min="10" max="10" width="19.33203125" bestFit="1" customWidth="1"/>
    <col min="11" max="11" width="18.33203125" bestFit="1" customWidth="1"/>
  </cols>
  <sheetData>
    <row r="2" spans="1:6" x14ac:dyDescent="0.2">
      <c r="A2" s="7" t="s">
        <v>8223</v>
      </c>
      <c r="B2" t="s">
        <v>8320</v>
      </c>
    </row>
    <row r="4" spans="1:6" x14ac:dyDescent="0.2">
      <c r="A4" s="7" t="s">
        <v>8322</v>
      </c>
      <c r="B4" s="7" t="s">
        <v>8321</v>
      </c>
    </row>
    <row r="5" spans="1:6" x14ac:dyDescent="0.2">
      <c r="A5" s="7" t="s">
        <v>8308</v>
      </c>
      <c r="B5" t="s">
        <v>8219</v>
      </c>
      <c r="C5" t="s">
        <v>8222</v>
      </c>
      <c r="D5" t="s">
        <v>8221</v>
      </c>
      <c r="E5" t="s">
        <v>8220</v>
      </c>
      <c r="F5" t="s">
        <v>8319</v>
      </c>
    </row>
    <row r="6" spans="1:6" x14ac:dyDescent="0.2">
      <c r="A6" t="s">
        <v>8313</v>
      </c>
      <c r="B6" s="8"/>
      <c r="C6" s="8"/>
      <c r="D6" s="8"/>
      <c r="E6" s="8">
        <v>24</v>
      </c>
      <c r="F6" s="8">
        <v>24</v>
      </c>
    </row>
    <row r="7" spans="1:6" x14ac:dyDescent="0.2">
      <c r="A7" t="s">
        <v>8311</v>
      </c>
      <c r="B7" s="8">
        <v>34</v>
      </c>
      <c r="C7" s="8">
        <v>6</v>
      </c>
      <c r="D7" s="8">
        <v>140</v>
      </c>
      <c r="E7" s="8">
        <v>20</v>
      </c>
      <c r="F7" s="8">
        <v>200</v>
      </c>
    </row>
    <row r="8" spans="1:6" x14ac:dyDescent="0.2">
      <c r="A8" t="s">
        <v>8315</v>
      </c>
      <c r="B8" s="8">
        <v>103</v>
      </c>
      <c r="C8" s="8"/>
      <c r="D8" s="8">
        <v>117</v>
      </c>
      <c r="E8" s="8"/>
      <c r="F8" s="8">
        <v>220</v>
      </c>
    </row>
    <row r="9" spans="1:6" x14ac:dyDescent="0.2">
      <c r="A9" t="s">
        <v>8312</v>
      </c>
      <c r="B9" s="8">
        <v>80</v>
      </c>
      <c r="C9" s="8"/>
      <c r="D9" s="8">
        <v>140</v>
      </c>
      <c r="E9" s="8"/>
      <c r="F9" s="8">
        <v>220</v>
      </c>
    </row>
    <row r="10" spans="1:6" x14ac:dyDescent="0.2">
      <c r="A10" t="s">
        <v>8316</v>
      </c>
      <c r="B10" s="8">
        <v>80</v>
      </c>
      <c r="C10" s="8"/>
      <c r="D10" s="8">
        <v>127</v>
      </c>
      <c r="E10" s="8">
        <v>30</v>
      </c>
      <c r="F10" s="8">
        <v>237</v>
      </c>
    </row>
    <row r="11" spans="1:6" x14ac:dyDescent="0.2">
      <c r="A11" t="s">
        <v>8310</v>
      </c>
      <c r="B11" s="8">
        <v>300</v>
      </c>
      <c r="C11" s="8"/>
      <c r="D11" s="8">
        <v>180</v>
      </c>
      <c r="E11" s="8">
        <v>40</v>
      </c>
      <c r="F11" s="8">
        <v>520</v>
      </c>
    </row>
    <row r="12" spans="1:6" x14ac:dyDescent="0.2">
      <c r="A12" t="s">
        <v>8317</v>
      </c>
      <c r="B12" s="8">
        <v>209</v>
      </c>
      <c r="C12" s="8"/>
      <c r="D12" s="8">
        <v>213</v>
      </c>
      <c r="E12" s="8">
        <v>178</v>
      </c>
      <c r="F12" s="8">
        <v>600</v>
      </c>
    </row>
    <row r="13" spans="1:6" x14ac:dyDescent="0.2">
      <c r="A13" t="s">
        <v>8314</v>
      </c>
      <c r="B13" s="8">
        <v>540</v>
      </c>
      <c r="C13" s="8">
        <v>20</v>
      </c>
      <c r="D13" s="8">
        <v>120</v>
      </c>
      <c r="E13" s="8">
        <v>20</v>
      </c>
      <c r="F13" s="8">
        <v>700</v>
      </c>
    </row>
    <row r="14" spans="1:6" x14ac:dyDescent="0.2">
      <c r="A14" t="s">
        <v>8318</v>
      </c>
      <c r="B14" s="8">
        <v>839</v>
      </c>
      <c r="C14" s="8">
        <v>24</v>
      </c>
      <c r="D14" s="8">
        <v>493</v>
      </c>
      <c r="E14" s="8">
        <v>37</v>
      </c>
      <c r="F14" s="8">
        <v>1393</v>
      </c>
    </row>
    <row r="15" spans="1:6" x14ac:dyDescent="0.2">
      <c r="A15" t="s">
        <v>8319</v>
      </c>
      <c r="B15" s="8">
        <v>2185</v>
      </c>
      <c r="C15" s="8">
        <v>50</v>
      </c>
      <c r="D15" s="8">
        <v>1530</v>
      </c>
      <c r="E15" s="8">
        <v>349</v>
      </c>
      <c r="F15"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9EB32-E602-4F44-A144-8EC5BD0F1128}">
  <dimension ref="A1:E47"/>
  <sheetViews>
    <sheetView topLeftCell="A15" workbookViewId="0">
      <selection activeCell="A52" sqref="A52"/>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7" width="10" bestFit="1" customWidth="1"/>
  </cols>
  <sheetData>
    <row r="1" spans="1:5" x14ac:dyDescent="0.2">
      <c r="A1" s="7" t="s">
        <v>8223</v>
      </c>
      <c r="B1" t="s">
        <v>8320</v>
      </c>
    </row>
    <row r="2" spans="1:5" x14ac:dyDescent="0.2">
      <c r="A2" s="7" t="s">
        <v>8308</v>
      </c>
      <c r="B2" t="s">
        <v>8320</v>
      </c>
    </row>
    <row r="4" spans="1:5" x14ac:dyDescent="0.2">
      <c r="A4" s="7" t="s">
        <v>8365</v>
      </c>
      <c r="B4" s="7" t="s">
        <v>8321</v>
      </c>
    </row>
    <row r="5" spans="1:5" x14ac:dyDescent="0.2">
      <c r="A5" s="7" t="s">
        <v>8323</v>
      </c>
      <c r="B5" t="s">
        <v>8219</v>
      </c>
      <c r="C5" t="s">
        <v>8221</v>
      </c>
      <c r="D5" t="s">
        <v>8220</v>
      </c>
      <c r="E5" t="s">
        <v>8319</v>
      </c>
    </row>
    <row r="6" spans="1:5" x14ac:dyDescent="0.2">
      <c r="A6" s="9" t="s">
        <v>8340</v>
      </c>
      <c r="B6" s="8">
        <v>20</v>
      </c>
      <c r="C6" s="8"/>
      <c r="D6" s="8"/>
      <c r="E6" s="8">
        <v>20</v>
      </c>
    </row>
    <row r="7" spans="1:5" x14ac:dyDescent="0.2">
      <c r="A7" s="9" t="s">
        <v>8364</v>
      </c>
      <c r="B7" s="8"/>
      <c r="C7" s="8"/>
      <c r="D7" s="8">
        <v>20</v>
      </c>
      <c r="E7" s="8">
        <v>20</v>
      </c>
    </row>
    <row r="8" spans="1:5" x14ac:dyDescent="0.2">
      <c r="A8" s="9" t="s">
        <v>8325</v>
      </c>
      <c r="B8" s="8"/>
      <c r="C8" s="8"/>
      <c r="D8" s="8">
        <v>20</v>
      </c>
      <c r="E8" s="8">
        <v>20</v>
      </c>
    </row>
    <row r="9" spans="1:5" x14ac:dyDescent="0.2">
      <c r="A9" s="9" t="s">
        <v>8343</v>
      </c>
      <c r="B9" s="8"/>
      <c r="C9" s="8">
        <v>20</v>
      </c>
      <c r="D9" s="8"/>
      <c r="E9" s="8">
        <v>20</v>
      </c>
    </row>
    <row r="10" spans="1:5" x14ac:dyDescent="0.2">
      <c r="A10" s="9" t="s">
        <v>8335</v>
      </c>
      <c r="B10" s="8"/>
      <c r="C10" s="8">
        <v>20</v>
      </c>
      <c r="D10" s="8"/>
      <c r="E10" s="8">
        <v>20</v>
      </c>
    </row>
    <row r="11" spans="1:5" x14ac:dyDescent="0.2">
      <c r="A11" s="9" t="s">
        <v>8345</v>
      </c>
      <c r="B11" s="8"/>
      <c r="C11" s="8">
        <v>20</v>
      </c>
      <c r="D11" s="8"/>
      <c r="E11" s="8">
        <v>20</v>
      </c>
    </row>
    <row r="12" spans="1:5" x14ac:dyDescent="0.2">
      <c r="A12" s="9" t="s">
        <v>8351</v>
      </c>
      <c r="B12" s="8"/>
      <c r="C12" s="8">
        <v>20</v>
      </c>
      <c r="D12" s="8"/>
      <c r="E12" s="8">
        <v>20</v>
      </c>
    </row>
    <row r="13" spans="1:5" x14ac:dyDescent="0.2">
      <c r="A13" s="9" t="s">
        <v>8347</v>
      </c>
      <c r="B13" s="8"/>
      <c r="C13" s="8">
        <v>20</v>
      </c>
      <c r="D13" s="8"/>
      <c r="E13" s="8">
        <v>20</v>
      </c>
    </row>
    <row r="14" spans="1:5" x14ac:dyDescent="0.2">
      <c r="A14" s="9" t="s">
        <v>8339</v>
      </c>
      <c r="B14" s="8">
        <v>9</v>
      </c>
      <c r="C14" s="8">
        <v>11</v>
      </c>
      <c r="D14" s="8"/>
      <c r="E14" s="8">
        <v>20</v>
      </c>
    </row>
    <row r="15" spans="1:5" x14ac:dyDescent="0.2">
      <c r="A15" s="9" t="s">
        <v>8350</v>
      </c>
      <c r="B15" s="8">
        <v>20</v>
      </c>
      <c r="C15" s="8"/>
      <c r="D15" s="8"/>
      <c r="E15" s="8">
        <v>20</v>
      </c>
    </row>
    <row r="16" spans="1:5" x14ac:dyDescent="0.2">
      <c r="A16" s="9" t="s">
        <v>8326</v>
      </c>
      <c r="B16" s="8"/>
      <c r="C16" s="8"/>
      <c r="D16" s="8">
        <v>24</v>
      </c>
      <c r="E16" s="8">
        <v>24</v>
      </c>
    </row>
    <row r="17" spans="1:5" x14ac:dyDescent="0.2">
      <c r="A17" s="9" t="s">
        <v>8355</v>
      </c>
      <c r="B17" s="8">
        <v>34</v>
      </c>
      <c r="C17" s="8"/>
      <c r="D17" s="8"/>
      <c r="E17" s="8">
        <v>34</v>
      </c>
    </row>
    <row r="18" spans="1:5" x14ac:dyDescent="0.2">
      <c r="A18" s="9" t="s">
        <v>8341</v>
      </c>
      <c r="B18" s="8"/>
      <c r="C18" s="8">
        <v>40</v>
      </c>
      <c r="D18" s="8"/>
      <c r="E18" s="8">
        <v>40</v>
      </c>
    </row>
    <row r="19" spans="1:5" x14ac:dyDescent="0.2">
      <c r="A19" s="9" t="s">
        <v>8331</v>
      </c>
      <c r="B19" s="8">
        <v>40</v>
      </c>
      <c r="C19" s="8"/>
      <c r="D19" s="8"/>
      <c r="E19" s="8">
        <v>40</v>
      </c>
    </row>
    <row r="20" spans="1:5" x14ac:dyDescent="0.2">
      <c r="A20" s="9" t="s">
        <v>8332</v>
      </c>
      <c r="B20" s="8"/>
      <c r="C20" s="8">
        <v>40</v>
      </c>
      <c r="D20" s="8"/>
      <c r="E20" s="8">
        <v>40</v>
      </c>
    </row>
    <row r="21" spans="1:5" x14ac:dyDescent="0.2">
      <c r="A21" s="9" t="s">
        <v>8328</v>
      </c>
      <c r="B21" s="8">
        <v>40</v>
      </c>
      <c r="C21" s="8"/>
      <c r="D21" s="8"/>
      <c r="E21" s="8">
        <v>40</v>
      </c>
    </row>
    <row r="22" spans="1:5" x14ac:dyDescent="0.2">
      <c r="A22" s="9" t="s">
        <v>8353</v>
      </c>
      <c r="B22" s="8"/>
      <c r="C22" s="8"/>
      <c r="D22" s="8">
        <v>40</v>
      </c>
      <c r="E22" s="8">
        <v>40</v>
      </c>
    </row>
    <row r="23" spans="1:5" x14ac:dyDescent="0.2">
      <c r="A23" s="9" t="s">
        <v>8327</v>
      </c>
      <c r="B23" s="8"/>
      <c r="C23" s="8">
        <v>40</v>
      </c>
      <c r="D23" s="8"/>
      <c r="E23" s="8">
        <v>40</v>
      </c>
    </row>
    <row r="24" spans="1:5" x14ac:dyDescent="0.2">
      <c r="A24" s="9" t="s">
        <v>8333</v>
      </c>
      <c r="B24" s="8"/>
      <c r="C24" s="8">
        <v>40</v>
      </c>
      <c r="D24" s="8"/>
      <c r="E24" s="8">
        <v>40</v>
      </c>
    </row>
    <row r="25" spans="1:5" x14ac:dyDescent="0.2">
      <c r="A25" s="9" t="s">
        <v>8349</v>
      </c>
      <c r="B25" s="8">
        <v>40</v>
      </c>
      <c r="C25" s="8"/>
      <c r="D25" s="8"/>
      <c r="E25" s="8">
        <v>40</v>
      </c>
    </row>
    <row r="26" spans="1:5" x14ac:dyDescent="0.2">
      <c r="A26" s="9" t="s">
        <v>8360</v>
      </c>
      <c r="B26" s="8"/>
      <c r="C26" s="8">
        <v>47</v>
      </c>
      <c r="D26" s="8">
        <v>10</v>
      </c>
      <c r="E26" s="8">
        <v>57</v>
      </c>
    </row>
    <row r="27" spans="1:5" x14ac:dyDescent="0.2">
      <c r="A27" s="9" t="s">
        <v>8344</v>
      </c>
      <c r="B27" s="8">
        <v>60</v>
      </c>
      <c r="C27" s="8"/>
      <c r="D27" s="8"/>
      <c r="E27" s="8">
        <v>60</v>
      </c>
    </row>
    <row r="28" spans="1:5" x14ac:dyDescent="0.2">
      <c r="A28" s="9" t="s">
        <v>8354</v>
      </c>
      <c r="B28" s="8">
        <v>60</v>
      </c>
      <c r="C28" s="8"/>
      <c r="D28" s="8"/>
      <c r="E28" s="8">
        <v>60</v>
      </c>
    </row>
    <row r="29" spans="1:5" x14ac:dyDescent="0.2">
      <c r="A29" s="9" t="s">
        <v>8356</v>
      </c>
      <c r="B29" s="8">
        <v>40</v>
      </c>
      <c r="C29" s="8">
        <v>2</v>
      </c>
      <c r="D29" s="8">
        <v>18</v>
      </c>
      <c r="E29" s="8">
        <v>60</v>
      </c>
    </row>
    <row r="30" spans="1:5" x14ac:dyDescent="0.2">
      <c r="A30" s="9" t="s">
        <v>8338</v>
      </c>
      <c r="B30" s="8"/>
      <c r="C30" s="8">
        <v>60</v>
      </c>
      <c r="D30" s="8"/>
      <c r="E30" s="8">
        <v>60</v>
      </c>
    </row>
    <row r="31" spans="1:5" x14ac:dyDescent="0.2">
      <c r="A31" s="9" t="s">
        <v>8359</v>
      </c>
      <c r="B31" s="8">
        <v>60</v>
      </c>
      <c r="C31" s="8"/>
      <c r="D31" s="8"/>
      <c r="E31" s="8">
        <v>60</v>
      </c>
    </row>
    <row r="32" spans="1:5" x14ac:dyDescent="0.2">
      <c r="A32" s="9" t="s">
        <v>8358</v>
      </c>
      <c r="B32" s="8">
        <v>80</v>
      </c>
      <c r="C32" s="8"/>
      <c r="D32" s="8"/>
      <c r="E32" s="8">
        <v>80</v>
      </c>
    </row>
    <row r="33" spans="1:5" x14ac:dyDescent="0.2">
      <c r="A33" s="9" t="s">
        <v>8330</v>
      </c>
      <c r="B33" s="8"/>
      <c r="C33" s="8">
        <v>80</v>
      </c>
      <c r="D33" s="8"/>
      <c r="E33" s="8">
        <v>80</v>
      </c>
    </row>
    <row r="34" spans="1:5" x14ac:dyDescent="0.2">
      <c r="A34" s="9" t="s">
        <v>8361</v>
      </c>
      <c r="B34" s="8"/>
      <c r="C34" s="8">
        <v>100</v>
      </c>
      <c r="D34" s="8"/>
      <c r="E34" s="8">
        <v>100</v>
      </c>
    </row>
    <row r="35" spans="1:5" x14ac:dyDescent="0.2">
      <c r="A35" s="9" t="s">
        <v>8324</v>
      </c>
      <c r="B35" s="8"/>
      <c r="C35" s="8">
        <v>100</v>
      </c>
      <c r="D35" s="8"/>
      <c r="E35" s="8">
        <v>100</v>
      </c>
    </row>
    <row r="36" spans="1:5" x14ac:dyDescent="0.2">
      <c r="A36" s="9" t="s">
        <v>8336</v>
      </c>
      <c r="B36" s="8">
        <v>140</v>
      </c>
      <c r="C36" s="8"/>
      <c r="D36" s="8"/>
      <c r="E36" s="8">
        <v>140</v>
      </c>
    </row>
    <row r="37" spans="1:5" x14ac:dyDescent="0.2">
      <c r="A37" s="9" t="s">
        <v>8342</v>
      </c>
      <c r="B37" s="8">
        <v>60</v>
      </c>
      <c r="C37" s="8">
        <v>60</v>
      </c>
      <c r="D37" s="8">
        <v>20</v>
      </c>
      <c r="E37" s="8">
        <v>140</v>
      </c>
    </row>
    <row r="38" spans="1:5" x14ac:dyDescent="0.2">
      <c r="A38" s="9" t="s">
        <v>8334</v>
      </c>
      <c r="B38" s="8"/>
      <c r="C38" s="8">
        <v>120</v>
      </c>
      <c r="D38" s="8">
        <v>20</v>
      </c>
      <c r="E38" s="8">
        <v>140</v>
      </c>
    </row>
    <row r="39" spans="1:5" x14ac:dyDescent="0.2">
      <c r="A39" s="9" t="s">
        <v>8346</v>
      </c>
      <c r="B39" s="8">
        <v>103</v>
      </c>
      <c r="C39" s="8">
        <v>57</v>
      </c>
      <c r="D39" s="8"/>
      <c r="E39" s="8">
        <v>160</v>
      </c>
    </row>
    <row r="40" spans="1:5" x14ac:dyDescent="0.2">
      <c r="A40" s="9" t="s">
        <v>8363</v>
      </c>
      <c r="B40" s="8"/>
      <c r="C40" s="8">
        <v>60</v>
      </c>
      <c r="D40" s="8">
        <v>100</v>
      </c>
      <c r="E40" s="8">
        <v>160</v>
      </c>
    </row>
    <row r="41" spans="1:5" x14ac:dyDescent="0.2">
      <c r="A41" s="9" t="s">
        <v>8337</v>
      </c>
      <c r="B41" s="8">
        <v>140</v>
      </c>
      <c r="C41" s="8">
        <v>20</v>
      </c>
      <c r="D41" s="8"/>
      <c r="E41" s="8">
        <v>160</v>
      </c>
    </row>
    <row r="42" spans="1:5" x14ac:dyDescent="0.2">
      <c r="A42" s="9" t="s">
        <v>8329</v>
      </c>
      <c r="B42" s="8">
        <v>180</v>
      </c>
      <c r="C42" s="8"/>
      <c r="D42" s="8"/>
      <c r="E42" s="8">
        <v>180</v>
      </c>
    </row>
    <row r="43" spans="1:5" x14ac:dyDescent="0.2">
      <c r="A43" s="9" t="s">
        <v>8357</v>
      </c>
      <c r="B43" s="8">
        <v>85</v>
      </c>
      <c r="C43" s="8">
        <v>80</v>
      </c>
      <c r="D43" s="8">
        <v>17</v>
      </c>
      <c r="E43" s="8">
        <v>182</v>
      </c>
    </row>
    <row r="44" spans="1:5" x14ac:dyDescent="0.2">
      <c r="A44" s="9" t="s">
        <v>8362</v>
      </c>
      <c r="B44" s="8">
        <v>20</v>
      </c>
      <c r="C44" s="8">
        <v>120</v>
      </c>
      <c r="D44" s="8">
        <v>60</v>
      </c>
      <c r="E44" s="8">
        <v>200</v>
      </c>
    </row>
    <row r="45" spans="1:5" x14ac:dyDescent="0.2">
      <c r="A45" s="9" t="s">
        <v>8352</v>
      </c>
      <c r="B45" s="8">
        <v>260</v>
      </c>
      <c r="C45" s="8"/>
      <c r="D45" s="8"/>
      <c r="E45" s="8">
        <v>260</v>
      </c>
    </row>
    <row r="46" spans="1:5" x14ac:dyDescent="0.2">
      <c r="A46" s="9" t="s">
        <v>8348</v>
      </c>
      <c r="B46" s="8">
        <v>694</v>
      </c>
      <c r="C46" s="8">
        <v>353</v>
      </c>
      <c r="D46" s="8"/>
      <c r="E46" s="8">
        <v>1047</v>
      </c>
    </row>
    <row r="47" spans="1:5" x14ac:dyDescent="0.2">
      <c r="A47" s="9" t="s">
        <v>8319</v>
      </c>
      <c r="B47" s="8">
        <v>2185</v>
      </c>
      <c r="C47" s="8">
        <v>1530</v>
      </c>
      <c r="D47" s="8">
        <v>349</v>
      </c>
      <c r="E47" s="8">
        <v>4064</v>
      </c>
    </row>
  </sheetData>
  <sortState ref="A4:F47">
    <sortCondition ref="E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292B-43C5-5E47-928F-682545E72EA4}">
  <dimension ref="A1:E18"/>
  <sheetViews>
    <sheetView workbookViewId="0">
      <selection activeCell="A25" sqref="A25"/>
    </sheetView>
  </sheetViews>
  <sheetFormatPr baseColWidth="10" defaultRowHeight="15" x14ac:dyDescent="0.2"/>
  <cols>
    <col min="1" max="1" width="29" bestFit="1" customWidth="1"/>
    <col min="2" max="2" width="15.6640625" bestFit="1" customWidth="1"/>
    <col min="3" max="3" width="5.5" bestFit="1" customWidth="1"/>
    <col min="4" max="4" width="8.1640625" bestFit="1" customWidth="1"/>
    <col min="5" max="7" width="10" bestFit="1" customWidth="1"/>
  </cols>
  <sheetData>
    <row r="1" spans="1:5" x14ac:dyDescent="0.2">
      <c r="A1" s="7" t="s">
        <v>8264</v>
      </c>
      <c r="B1" t="s">
        <v>8381</v>
      </c>
    </row>
    <row r="2" spans="1:5" x14ac:dyDescent="0.2">
      <c r="A2" s="7" t="s">
        <v>8380</v>
      </c>
      <c r="B2" t="s">
        <v>8320</v>
      </c>
    </row>
    <row r="4" spans="1:5" x14ac:dyDescent="0.2">
      <c r="A4" s="7" t="s">
        <v>8382</v>
      </c>
      <c r="B4" s="7" t="s">
        <v>8321</v>
      </c>
    </row>
    <row r="5" spans="1:5" x14ac:dyDescent="0.2">
      <c r="A5" s="7" t="s">
        <v>8323</v>
      </c>
      <c r="B5" t="s">
        <v>8219</v>
      </c>
      <c r="C5" t="s">
        <v>8221</v>
      </c>
      <c r="D5" t="s">
        <v>8220</v>
      </c>
      <c r="E5" t="s">
        <v>8319</v>
      </c>
    </row>
    <row r="6" spans="1:5" x14ac:dyDescent="0.2">
      <c r="A6" s="9" t="s">
        <v>8372</v>
      </c>
      <c r="B6" s="8">
        <v>184</v>
      </c>
      <c r="C6" s="8">
        <v>148</v>
      </c>
      <c r="D6" s="8">
        <v>34</v>
      </c>
      <c r="E6" s="8">
        <v>366</v>
      </c>
    </row>
    <row r="7" spans="1:5" x14ac:dyDescent="0.2">
      <c r="A7" s="9" t="s">
        <v>8373</v>
      </c>
      <c r="B7" s="8">
        <v>202</v>
      </c>
      <c r="C7" s="8">
        <v>106</v>
      </c>
      <c r="D7" s="8">
        <v>27</v>
      </c>
      <c r="E7" s="8">
        <v>335</v>
      </c>
    </row>
    <row r="8" spans="1:5" x14ac:dyDescent="0.2">
      <c r="A8" s="9" t="s">
        <v>8374</v>
      </c>
      <c r="B8" s="8">
        <v>179</v>
      </c>
      <c r="C8" s="8">
        <v>108</v>
      </c>
      <c r="D8" s="8">
        <v>28</v>
      </c>
      <c r="E8" s="8">
        <v>315</v>
      </c>
    </row>
    <row r="9" spans="1:5" x14ac:dyDescent="0.2">
      <c r="A9" s="9" t="s">
        <v>8375</v>
      </c>
      <c r="B9" s="8">
        <v>193</v>
      </c>
      <c r="C9" s="8">
        <v>102</v>
      </c>
      <c r="D9" s="8">
        <v>27</v>
      </c>
      <c r="E9" s="8">
        <v>322</v>
      </c>
    </row>
    <row r="10" spans="1:5" x14ac:dyDescent="0.2">
      <c r="A10" s="9" t="s">
        <v>8376</v>
      </c>
      <c r="B10" s="8">
        <v>232</v>
      </c>
      <c r="C10" s="8">
        <v>126</v>
      </c>
      <c r="D10" s="8">
        <v>26</v>
      </c>
      <c r="E10" s="8">
        <v>384</v>
      </c>
    </row>
    <row r="11" spans="1:5" x14ac:dyDescent="0.2">
      <c r="A11" s="9" t="s">
        <v>8377</v>
      </c>
      <c r="B11" s="8">
        <v>213</v>
      </c>
      <c r="C11" s="8">
        <v>148</v>
      </c>
      <c r="D11" s="8">
        <v>27</v>
      </c>
      <c r="E11" s="8">
        <v>388</v>
      </c>
    </row>
    <row r="12" spans="1:5" x14ac:dyDescent="0.2">
      <c r="A12" s="9" t="s">
        <v>8378</v>
      </c>
      <c r="B12" s="8">
        <v>192</v>
      </c>
      <c r="C12" s="8">
        <v>148</v>
      </c>
      <c r="D12" s="8">
        <v>44</v>
      </c>
      <c r="E12" s="8">
        <v>384</v>
      </c>
    </row>
    <row r="13" spans="1:5" x14ac:dyDescent="0.2">
      <c r="A13" s="9" t="s">
        <v>8367</v>
      </c>
      <c r="B13" s="8">
        <v>167</v>
      </c>
      <c r="C13" s="8">
        <v>134</v>
      </c>
      <c r="D13" s="8">
        <v>32</v>
      </c>
      <c r="E13" s="8">
        <v>333</v>
      </c>
    </row>
    <row r="14" spans="1:5" x14ac:dyDescent="0.2">
      <c r="A14" s="9" t="s">
        <v>8368</v>
      </c>
      <c r="B14" s="8">
        <v>148</v>
      </c>
      <c r="C14" s="8">
        <v>127</v>
      </c>
      <c r="D14" s="8">
        <v>24</v>
      </c>
      <c r="E14" s="8">
        <v>299</v>
      </c>
    </row>
    <row r="15" spans="1:5" x14ac:dyDescent="0.2">
      <c r="A15" s="9" t="s">
        <v>8369</v>
      </c>
      <c r="B15" s="8">
        <v>184</v>
      </c>
      <c r="C15" s="8">
        <v>150</v>
      </c>
      <c r="D15" s="8">
        <v>20</v>
      </c>
      <c r="E15" s="8">
        <v>354</v>
      </c>
    </row>
    <row r="16" spans="1:5" x14ac:dyDescent="0.2">
      <c r="A16" s="9" t="s">
        <v>8370</v>
      </c>
      <c r="B16" s="8">
        <v>180</v>
      </c>
      <c r="C16" s="8">
        <v>114</v>
      </c>
      <c r="D16" s="8">
        <v>37</v>
      </c>
      <c r="E16" s="8">
        <v>331</v>
      </c>
    </row>
    <row r="17" spans="1:5" x14ac:dyDescent="0.2">
      <c r="A17" s="9" t="s">
        <v>8371</v>
      </c>
      <c r="B17" s="8">
        <v>111</v>
      </c>
      <c r="C17" s="8">
        <v>119</v>
      </c>
      <c r="D17" s="8">
        <v>23</v>
      </c>
      <c r="E17" s="8">
        <v>253</v>
      </c>
    </row>
    <row r="18" spans="1:5" x14ac:dyDescent="0.2">
      <c r="A18" s="9" t="s">
        <v>8319</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D0606-7367-F445-9C08-DB3DAD334BF3}">
  <dimension ref="A2:E17"/>
  <sheetViews>
    <sheetView workbookViewId="0">
      <selection activeCell="A17" sqref="A17"/>
    </sheetView>
  </sheetViews>
  <sheetFormatPr baseColWidth="10" defaultRowHeight="15" x14ac:dyDescent="0.2"/>
  <cols>
    <col min="1" max="1" width="29" bestFit="1" customWidth="1"/>
    <col min="2" max="2" width="15.6640625" bestFit="1" customWidth="1"/>
    <col min="3" max="3" width="5.5" bestFit="1" customWidth="1"/>
    <col min="4" max="4" width="8.1640625" bestFit="1" customWidth="1"/>
    <col min="5" max="7" width="10" bestFit="1" customWidth="1"/>
  </cols>
  <sheetData>
    <row r="2" spans="1:5" x14ac:dyDescent="0.2">
      <c r="A2" s="7" t="s">
        <v>8264</v>
      </c>
      <c r="B2" t="s">
        <v>8381</v>
      </c>
    </row>
    <row r="4" spans="1:5" x14ac:dyDescent="0.2">
      <c r="A4" s="7" t="s">
        <v>8382</v>
      </c>
      <c r="B4" s="7" t="s">
        <v>8321</v>
      </c>
    </row>
    <row r="5" spans="1:5" x14ac:dyDescent="0.2">
      <c r="A5" s="7" t="s">
        <v>8323</v>
      </c>
      <c r="B5" t="s">
        <v>8219</v>
      </c>
      <c r="C5" t="s">
        <v>8221</v>
      </c>
      <c r="D5" t="s">
        <v>8220</v>
      </c>
      <c r="E5" t="s">
        <v>8319</v>
      </c>
    </row>
    <row r="6" spans="1:5" x14ac:dyDescent="0.2">
      <c r="A6" s="9" t="s">
        <v>8383</v>
      </c>
      <c r="B6" s="8">
        <v>7</v>
      </c>
      <c r="C6" s="8">
        <v>4</v>
      </c>
      <c r="D6" s="8">
        <v>1</v>
      </c>
      <c r="E6" s="8">
        <v>12</v>
      </c>
    </row>
    <row r="7" spans="1:5" x14ac:dyDescent="0.2">
      <c r="A7" s="9" t="s">
        <v>8385</v>
      </c>
      <c r="B7" s="8">
        <v>43</v>
      </c>
      <c r="C7" s="8">
        <v>14</v>
      </c>
      <c r="D7" s="8">
        <v>1</v>
      </c>
      <c r="E7" s="8">
        <v>58</v>
      </c>
    </row>
    <row r="8" spans="1:5" x14ac:dyDescent="0.2">
      <c r="A8" s="9" t="s">
        <v>8386</v>
      </c>
      <c r="B8" s="8">
        <v>128</v>
      </c>
      <c r="C8" s="8">
        <v>24</v>
      </c>
      <c r="D8" s="8">
        <v>6</v>
      </c>
      <c r="E8" s="8">
        <v>158</v>
      </c>
    </row>
    <row r="9" spans="1:5" x14ac:dyDescent="0.2">
      <c r="A9" s="9" t="s">
        <v>8384</v>
      </c>
      <c r="B9" s="8">
        <v>221</v>
      </c>
      <c r="C9" s="8">
        <v>58</v>
      </c>
      <c r="D9" s="8">
        <v>7</v>
      </c>
      <c r="E9" s="8">
        <v>286</v>
      </c>
    </row>
    <row r="10" spans="1:5" x14ac:dyDescent="0.2">
      <c r="A10" s="9" t="s">
        <v>8387</v>
      </c>
      <c r="B10" s="8">
        <v>199</v>
      </c>
      <c r="C10" s="8">
        <v>67</v>
      </c>
      <c r="D10" s="8">
        <v>7</v>
      </c>
      <c r="E10" s="8">
        <v>273</v>
      </c>
    </row>
    <row r="11" spans="1:5" x14ac:dyDescent="0.2">
      <c r="A11" s="9" t="s">
        <v>8388</v>
      </c>
      <c r="B11" s="8">
        <v>458</v>
      </c>
      <c r="C11" s="8">
        <v>381</v>
      </c>
      <c r="D11" s="8">
        <v>68</v>
      </c>
      <c r="E11" s="8">
        <v>907</v>
      </c>
    </row>
    <row r="12" spans="1:5" x14ac:dyDescent="0.2">
      <c r="A12" s="9" t="s">
        <v>8389</v>
      </c>
      <c r="B12" s="8">
        <v>574</v>
      </c>
      <c r="C12" s="8">
        <v>540</v>
      </c>
      <c r="D12" s="8">
        <v>137</v>
      </c>
      <c r="E12" s="8">
        <v>1251</v>
      </c>
    </row>
    <row r="13" spans="1:5" x14ac:dyDescent="0.2">
      <c r="A13" s="9" t="s">
        <v>8390</v>
      </c>
      <c r="B13" s="8">
        <v>471</v>
      </c>
      <c r="C13" s="8">
        <v>380</v>
      </c>
      <c r="D13" s="8">
        <v>97</v>
      </c>
      <c r="E13" s="8">
        <v>948</v>
      </c>
    </row>
    <row r="14" spans="1:5" x14ac:dyDescent="0.2">
      <c r="A14" s="9" t="s">
        <v>8391</v>
      </c>
      <c r="B14" s="8">
        <v>84</v>
      </c>
      <c r="C14" s="8">
        <v>62</v>
      </c>
      <c r="D14" s="8">
        <v>25</v>
      </c>
      <c r="E14" s="8">
        <v>171</v>
      </c>
    </row>
    <row r="15" spans="1:5" x14ac:dyDescent="0.2">
      <c r="A15" s="9" t="s">
        <v>8319</v>
      </c>
      <c r="B15" s="8">
        <v>2185</v>
      </c>
      <c r="C15" s="8">
        <v>1530</v>
      </c>
      <c r="D15" s="8">
        <v>349</v>
      </c>
      <c r="E15" s="8">
        <v>4064</v>
      </c>
    </row>
    <row r="17" spans="1:1" x14ac:dyDescent="0.2">
      <c r="A17" s="9" t="s">
        <v>8392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2ADFB-8FBC-9E42-9956-A57B8EC47F4E}">
  <dimension ref="A1:C15"/>
  <sheetViews>
    <sheetView workbookViewId="0">
      <selection activeCell="A15" sqref="A15"/>
    </sheetView>
  </sheetViews>
  <sheetFormatPr baseColWidth="10" defaultRowHeight="15" x14ac:dyDescent="0.2"/>
  <cols>
    <col min="1" max="2" width="12.1640625" bestFit="1" customWidth="1"/>
    <col min="3" max="3" width="13" bestFit="1" customWidth="1"/>
    <col min="4" max="4" width="10.1640625" bestFit="1" customWidth="1"/>
    <col min="5" max="5" width="11.1640625" bestFit="1" customWidth="1"/>
    <col min="6" max="9" width="8.1640625" bestFit="1" customWidth="1"/>
    <col min="10" max="10" width="7.1640625" bestFit="1" customWidth="1"/>
    <col min="11" max="11" width="13" bestFit="1" customWidth="1"/>
    <col min="12" max="13" width="10.1640625" bestFit="1" customWidth="1"/>
    <col min="14" max="17" width="11.1640625" bestFit="1" customWidth="1"/>
    <col min="18" max="18" width="12.1640625" bestFit="1" customWidth="1"/>
    <col min="19" max="19" width="11.1640625" bestFit="1" customWidth="1"/>
    <col min="20" max="20" width="14" bestFit="1" customWidth="1"/>
    <col min="21" max="21" width="17.33203125" bestFit="1" customWidth="1"/>
  </cols>
  <sheetData>
    <row r="1" spans="1:3" x14ac:dyDescent="0.2">
      <c r="A1" s="7" t="s">
        <v>8218</v>
      </c>
      <c r="B1" t="s">
        <v>8219</v>
      </c>
    </row>
    <row r="2" spans="1:3" x14ac:dyDescent="0.2">
      <c r="A2" s="7" t="s">
        <v>8380</v>
      </c>
      <c r="B2" t="s">
        <v>8320</v>
      </c>
    </row>
    <row r="4" spans="1:3" x14ac:dyDescent="0.2">
      <c r="A4" s="7" t="s">
        <v>8323</v>
      </c>
      <c r="B4" t="s">
        <v>8413</v>
      </c>
      <c r="C4" t="s">
        <v>8414</v>
      </c>
    </row>
    <row r="5" spans="1:3" x14ac:dyDescent="0.2">
      <c r="A5" s="9" t="s">
        <v>8311</v>
      </c>
      <c r="B5" s="8">
        <v>488900</v>
      </c>
      <c r="C5" s="8">
        <v>849487.14</v>
      </c>
    </row>
    <row r="6" spans="1:3" x14ac:dyDescent="0.2">
      <c r="A6" s="9" t="s">
        <v>8312</v>
      </c>
      <c r="B6" s="8">
        <v>672426</v>
      </c>
      <c r="C6" s="8">
        <v>2791408.56</v>
      </c>
    </row>
    <row r="7" spans="1:3" x14ac:dyDescent="0.2">
      <c r="A7" s="9" t="s">
        <v>8316</v>
      </c>
      <c r="B7" s="8">
        <v>723776</v>
      </c>
      <c r="C7" s="8">
        <v>1535350.9</v>
      </c>
    </row>
    <row r="8" spans="1:3" x14ac:dyDescent="0.2">
      <c r="A8" s="9" t="s">
        <v>8315</v>
      </c>
      <c r="B8" s="8">
        <v>1476833</v>
      </c>
      <c r="C8" s="8">
        <v>2177693.4200000004</v>
      </c>
    </row>
    <row r="9" spans="1:3" x14ac:dyDescent="0.2">
      <c r="A9" s="9" t="s">
        <v>8314</v>
      </c>
      <c r="B9" s="8">
        <v>2535733.02</v>
      </c>
      <c r="C9" s="8">
        <v>3147611.6399999992</v>
      </c>
    </row>
    <row r="10" spans="1:3" x14ac:dyDescent="0.2">
      <c r="A10" s="9" t="s">
        <v>8318</v>
      </c>
      <c r="B10" s="8">
        <v>4447052</v>
      </c>
      <c r="C10" s="8">
        <v>5115585.3800000018</v>
      </c>
    </row>
    <row r="11" spans="1:3" x14ac:dyDescent="0.2">
      <c r="A11" s="9" t="s">
        <v>8310</v>
      </c>
      <c r="B11" s="8">
        <v>4499475</v>
      </c>
      <c r="C11" s="8">
        <v>5313576.17</v>
      </c>
    </row>
    <row r="12" spans="1:3" x14ac:dyDescent="0.2">
      <c r="A12" s="9" t="s">
        <v>8317</v>
      </c>
      <c r="B12" s="8">
        <v>6715168.79</v>
      </c>
      <c r="C12" s="8">
        <v>19665020.159999996</v>
      </c>
    </row>
    <row r="13" spans="1:3" x14ac:dyDescent="0.2">
      <c r="A13" s="9" t="s">
        <v>8319</v>
      </c>
      <c r="B13" s="8">
        <v>21559363.809999999</v>
      </c>
      <c r="C13" s="8">
        <v>40595733.369999997</v>
      </c>
    </row>
    <row r="15" spans="1:3" x14ac:dyDescent="0.2">
      <c r="A15" s="9" t="s">
        <v>8415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38602-727F-8F4F-AB7E-901F7739F052}">
  <dimension ref="A1:C14"/>
  <sheetViews>
    <sheetView tabSelected="1" workbookViewId="0">
      <selection activeCell="A2" sqref="A2"/>
    </sheetView>
  </sheetViews>
  <sheetFormatPr baseColWidth="10" defaultRowHeight="15" x14ac:dyDescent="0.2"/>
  <cols>
    <col min="1" max="1" width="12.1640625" bestFit="1" customWidth="1"/>
    <col min="2" max="2" width="11.1640625" bestFit="1" customWidth="1"/>
    <col min="3" max="3" width="13" bestFit="1" customWidth="1"/>
    <col min="4" max="4" width="10.1640625" bestFit="1" customWidth="1"/>
    <col min="5" max="5" width="11.1640625" bestFit="1" customWidth="1"/>
    <col min="6" max="9" width="8.1640625" bestFit="1" customWidth="1"/>
    <col min="10" max="10" width="7.1640625" bestFit="1" customWidth="1"/>
    <col min="11" max="11" width="13" bestFit="1" customWidth="1"/>
    <col min="12" max="13" width="10.1640625" bestFit="1" customWidth="1"/>
    <col min="14" max="17" width="11.1640625" bestFit="1" customWidth="1"/>
    <col min="18" max="18" width="12.1640625" bestFit="1" customWidth="1"/>
    <col min="19" max="19" width="11.1640625" bestFit="1" customWidth="1"/>
    <col min="20" max="20" width="14" bestFit="1" customWidth="1"/>
    <col min="21" max="21" width="17.33203125" bestFit="1" customWidth="1"/>
  </cols>
  <sheetData>
    <row r="1" spans="1:3" x14ac:dyDescent="0.2">
      <c r="A1" s="7" t="s">
        <v>8218</v>
      </c>
      <c r="B1" t="s">
        <v>8219</v>
      </c>
    </row>
    <row r="2" spans="1:3" x14ac:dyDescent="0.2">
      <c r="A2" s="7" t="s">
        <v>8309</v>
      </c>
      <c r="B2" t="s">
        <v>8320</v>
      </c>
    </row>
    <row r="4" spans="1:3" x14ac:dyDescent="0.2">
      <c r="A4" s="7" t="s">
        <v>8323</v>
      </c>
      <c r="B4" t="s">
        <v>8413</v>
      </c>
      <c r="C4" t="s">
        <v>8414</v>
      </c>
    </row>
    <row r="5" spans="1:3" x14ac:dyDescent="0.2">
      <c r="A5" s="9" t="s">
        <v>8383</v>
      </c>
      <c r="B5" s="8">
        <v>800</v>
      </c>
      <c r="C5" s="8">
        <v>805.07</v>
      </c>
    </row>
    <row r="6" spans="1:3" x14ac:dyDescent="0.2">
      <c r="A6" s="9" t="s">
        <v>8385</v>
      </c>
      <c r="B6" s="8">
        <v>13500</v>
      </c>
      <c r="C6" s="8">
        <v>16915.919999999998</v>
      </c>
    </row>
    <row r="7" spans="1:3" x14ac:dyDescent="0.2">
      <c r="A7" s="9" t="s">
        <v>8386</v>
      </c>
      <c r="B7" s="8">
        <v>62770.79</v>
      </c>
      <c r="C7" s="8">
        <v>114530.39</v>
      </c>
    </row>
    <row r="8" spans="1:3" x14ac:dyDescent="0.2">
      <c r="A8" s="9" t="s">
        <v>8384</v>
      </c>
      <c r="B8" s="8">
        <v>221168</v>
      </c>
      <c r="C8" s="8">
        <v>1074453.73</v>
      </c>
    </row>
    <row r="9" spans="1:3" x14ac:dyDescent="0.2">
      <c r="A9" s="9" t="s">
        <v>8387</v>
      </c>
      <c r="B9" s="8">
        <v>1133461</v>
      </c>
      <c r="C9" s="8">
        <v>5057743.1999999993</v>
      </c>
    </row>
    <row r="10" spans="1:3" x14ac:dyDescent="0.2">
      <c r="A10" s="9" t="s">
        <v>8388</v>
      </c>
      <c r="B10" s="8">
        <v>1093600</v>
      </c>
      <c r="C10" s="8">
        <v>2713607.16</v>
      </c>
    </row>
    <row r="11" spans="1:3" x14ac:dyDescent="0.2">
      <c r="A11" s="9" t="s">
        <v>8389</v>
      </c>
      <c r="B11" s="8">
        <v>1400323</v>
      </c>
      <c r="C11" s="8">
        <v>2784703.45</v>
      </c>
    </row>
    <row r="12" spans="1:3" x14ac:dyDescent="0.2">
      <c r="A12" s="9" t="s">
        <v>8390</v>
      </c>
      <c r="B12" s="8">
        <v>1839186</v>
      </c>
      <c r="C12" s="8">
        <v>5815789.0699999994</v>
      </c>
    </row>
    <row r="13" spans="1:3" x14ac:dyDescent="0.2">
      <c r="A13" s="9" t="s">
        <v>8391</v>
      </c>
      <c r="B13" s="8">
        <v>95000</v>
      </c>
      <c r="C13" s="8">
        <v>178841.11</v>
      </c>
    </row>
    <row r="14" spans="1:3" x14ac:dyDescent="0.2">
      <c r="A14" s="9" t="s">
        <v>8319</v>
      </c>
      <c r="B14" s="8">
        <v>5859808.79</v>
      </c>
      <c r="C14" s="8">
        <v>17757389.099999998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03264-CFA4-7040-8FC8-10952081965D}">
  <dimension ref="A1:H13"/>
  <sheetViews>
    <sheetView workbookViewId="0">
      <selection activeCell="P15" sqref="P15"/>
    </sheetView>
  </sheetViews>
  <sheetFormatPr baseColWidth="10" defaultRowHeight="15" x14ac:dyDescent="0.2"/>
  <cols>
    <col min="1" max="1" width="16" bestFit="1" customWidth="1"/>
    <col min="2" max="2" width="15.33203125" bestFit="1" customWidth="1"/>
    <col min="3" max="3" width="12.1640625" bestFit="1" customWidth="1"/>
  </cols>
  <sheetData>
    <row r="1" spans="1:8" x14ac:dyDescent="0.2">
      <c r="A1" t="s">
        <v>8393</v>
      </c>
      <c r="B1" t="s">
        <v>8406</v>
      </c>
      <c r="C1" t="s">
        <v>8407</v>
      </c>
      <c r="D1" t="s">
        <v>8408</v>
      </c>
      <c r="E1" t="s">
        <v>8409</v>
      </c>
      <c r="F1" t="s">
        <v>8410</v>
      </c>
      <c r="G1" t="s">
        <v>8411</v>
      </c>
      <c r="H1" t="s">
        <v>8412</v>
      </c>
    </row>
    <row r="2" spans="1:8" x14ac:dyDescent="0.2">
      <c r="A2" t="s">
        <v>8394</v>
      </c>
      <c r="B2">
        <f>COUNTIFS(Data!$D:$D,"&lt;1000",Data!$F:$F,"Successful")</f>
        <v>322</v>
      </c>
      <c r="C2">
        <f>COUNTIFS(Data!$D:$D,"&lt;1000",Data!$F:$F,"Failed")</f>
        <v>113</v>
      </c>
      <c r="D2">
        <f>COUNTIFS(Data!$D:$D,"&lt;1000",Data!$F:$F,"Canceled")</f>
        <v>18</v>
      </c>
      <c r="E2">
        <f>SUM(B2:D2)</f>
        <v>453</v>
      </c>
      <c r="F2" s="13">
        <f>B2/E2</f>
        <v>0.71081677704194257</v>
      </c>
      <c r="G2" s="13">
        <f>C2/E2</f>
        <v>0.24944812362030905</v>
      </c>
      <c r="H2" s="13">
        <f>D2/E2</f>
        <v>3.9735099337748346E-2</v>
      </c>
    </row>
    <row r="3" spans="1:8" x14ac:dyDescent="0.2">
      <c r="A3" t="s">
        <v>8395</v>
      </c>
      <c r="B3">
        <f>COUNTIFS(Data!$D:$D,"&lt;=4999 ", Data!$D:$D,"&gt;=1000",Data!$F:$F,"Successful")</f>
        <v>932</v>
      </c>
      <c r="C3">
        <f>COUNTIFS(Data!$D:$D,"&lt;=4999 ", Data!$D:$D,"&gt;=1000",Data!$F:$F,"Failed")</f>
        <v>420</v>
      </c>
      <c r="D3">
        <f>COUNTIFS(Data!$D:$D,"&lt;=4999 ", Data!$D:$D,"&gt;=1000",Data!$F:$F,"Canceled")</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t="s">
        <v>8396</v>
      </c>
      <c r="B4">
        <f>COUNTIFS(Data!$D:$D,"&lt;=9999 ", Data!$D:$D,"&gt;=5000",Data!$F:$F,"Successful")</f>
        <v>381</v>
      </c>
      <c r="C4">
        <f>COUNTIFS(Data!$D:$D,"&lt;=9999 ", Data!$D:$D,"&gt;=5000",Data!$F:$F,"Failed")</f>
        <v>283</v>
      </c>
      <c r="D4">
        <f>COUNTIFS(Data!$D:$D,"&lt;=9999 ", Data!$D:$D,"&gt;=5000",Data!$F:$F,"Canceled")</f>
        <v>52</v>
      </c>
      <c r="E4">
        <f t="shared" si="0"/>
        <v>716</v>
      </c>
      <c r="F4" s="13">
        <f t="shared" si="1"/>
        <v>0.53212290502793291</v>
      </c>
      <c r="G4" s="13">
        <f t="shared" si="2"/>
        <v>0.39525139664804471</v>
      </c>
      <c r="H4" s="13">
        <f t="shared" si="3"/>
        <v>7.2625698324022353E-2</v>
      </c>
    </row>
    <row r="5" spans="1:8" x14ac:dyDescent="0.2">
      <c r="A5" t="s">
        <v>8397</v>
      </c>
      <c r="B5">
        <f>COUNTIFS(Data!$D:$D,"&lt;=14999 ", Data!$D:$D,"&gt;=10000",Data!$F:$F,"Successful")</f>
        <v>168</v>
      </c>
      <c r="C5">
        <f>COUNTIFS(Data!$D:$D,"&lt;=14999 ", Data!$D:$D,"&gt;=10000",Data!$F:$F,"Failed")</f>
        <v>144</v>
      </c>
      <c r="D5">
        <f>COUNTIFS(Data!$D:$D,"&lt;=14999 ", Data!$D:$D,"&gt;=10000",Data!$F:$F,"Canceled")</f>
        <v>40</v>
      </c>
      <c r="E5">
        <f t="shared" si="0"/>
        <v>352</v>
      </c>
      <c r="F5" s="13">
        <f t="shared" si="1"/>
        <v>0.47727272727272729</v>
      </c>
      <c r="G5" s="13">
        <f t="shared" si="2"/>
        <v>0.40909090909090912</v>
      </c>
      <c r="H5" s="13">
        <f t="shared" si="3"/>
        <v>0.11363636363636363</v>
      </c>
    </row>
    <row r="6" spans="1:8" x14ac:dyDescent="0.2">
      <c r="A6" t="s">
        <v>8398</v>
      </c>
      <c r="B6">
        <f>COUNTIFS(Data!$D:$D,"&lt;=19999 ", Data!$D:$D,"&gt;=15000",Data!$F:$F,"Successful")</f>
        <v>94</v>
      </c>
      <c r="C6">
        <f>COUNTIFS(Data!$D:$D,"&lt;=19999 ", Data!$D:$D,"&gt;=15000",Data!$F:$F,"Failed")</f>
        <v>90</v>
      </c>
      <c r="D6">
        <f>COUNTIFS(Data!$D:$D,"&lt;=19999 ", Data!$D:$D,"&gt;=15000",Data!$F:$F,"Canceled")</f>
        <v>17</v>
      </c>
      <c r="E6">
        <f t="shared" si="0"/>
        <v>201</v>
      </c>
      <c r="F6" s="13">
        <f t="shared" si="1"/>
        <v>0.46766169154228854</v>
      </c>
      <c r="G6" s="13">
        <f t="shared" si="2"/>
        <v>0.44776119402985076</v>
      </c>
      <c r="H6" s="13">
        <f t="shared" si="3"/>
        <v>8.45771144278607E-2</v>
      </c>
    </row>
    <row r="7" spans="1:8" x14ac:dyDescent="0.2">
      <c r="A7" t="s">
        <v>8399</v>
      </c>
      <c r="B7">
        <f>COUNTIFS(Data!$D:$D,"&lt;=24999 ", Data!$D:$D,"&gt;=20000",Data!$F:$F,"Successful")</f>
        <v>62</v>
      </c>
      <c r="C7">
        <f>COUNTIFS(Data!$D:$D,"&lt;=24999 ", Data!$D:$D,"&gt;=20000",Data!$F:$F,"Failed")</f>
        <v>72</v>
      </c>
      <c r="D7">
        <f>COUNTIFS(Data!$D:$D,"&lt;=24999 ", Data!$D:$D,"&gt;=20000",Data!$F:$F,"Canceled")</f>
        <v>14</v>
      </c>
      <c r="E7">
        <f t="shared" si="0"/>
        <v>148</v>
      </c>
      <c r="F7" s="13">
        <f t="shared" si="1"/>
        <v>0.41891891891891891</v>
      </c>
      <c r="G7" s="13">
        <f t="shared" si="2"/>
        <v>0.48648648648648651</v>
      </c>
      <c r="H7" s="13">
        <f t="shared" si="3"/>
        <v>9.45945945945946E-2</v>
      </c>
    </row>
    <row r="8" spans="1:8" x14ac:dyDescent="0.2">
      <c r="A8" t="s">
        <v>8400</v>
      </c>
      <c r="B8">
        <f>COUNTIFS(Data!$D:$D,"&lt;=29999 ", Data!$D:$D,"&gt;=25000",Data!$F:$F,"Successful")</f>
        <v>55</v>
      </c>
      <c r="C8">
        <f>COUNTIFS(Data!$D:$D,"&lt;=29999 ", Data!$D:$D,"&gt;=25000",Data!$F:$F,"Failed")</f>
        <v>64</v>
      </c>
      <c r="D8">
        <f>COUNTIFS(Data!$D:$D,"&lt;=29999 ", Data!$D:$D,"&gt;=25000",Data!$F:$F,"Canceled")</f>
        <v>18</v>
      </c>
      <c r="E8">
        <f t="shared" si="0"/>
        <v>137</v>
      </c>
      <c r="F8" s="13">
        <f t="shared" si="1"/>
        <v>0.40145985401459855</v>
      </c>
      <c r="G8" s="13">
        <f t="shared" si="2"/>
        <v>0.46715328467153283</v>
      </c>
      <c r="H8" s="13">
        <f t="shared" si="3"/>
        <v>0.13138686131386862</v>
      </c>
    </row>
    <row r="9" spans="1:8" x14ac:dyDescent="0.2">
      <c r="A9" t="s">
        <v>8401</v>
      </c>
      <c r="B9">
        <f>COUNTIFS(Data!$D:$D,"&lt;=34999 ", Data!$D:$D,"&gt;=30000",Data!$F:$F,"Successful")</f>
        <v>32</v>
      </c>
      <c r="C9">
        <f>COUNTIFS(Data!$D:$D,"&lt;=34999 ", Data!$D:$D,"&gt;=30000",Data!$F:$F,"Failed")</f>
        <v>37</v>
      </c>
      <c r="D9">
        <f>COUNTIFS(Data!$D:$D,"&lt;=34999 ", Data!$D:$D,"&gt;=30000",Data!$F:$F,"Canceled")</f>
        <v>13</v>
      </c>
      <c r="E9">
        <f t="shared" si="0"/>
        <v>82</v>
      </c>
      <c r="F9" s="13">
        <f t="shared" si="1"/>
        <v>0.3902439024390244</v>
      </c>
      <c r="G9" s="13">
        <f t="shared" si="2"/>
        <v>0.45121951219512196</v>
      </c>
      <c r="H9" s="13">
        <f t="shared" si="3"/>
        <v>0.15853658536585366</v>
      </c>
    </row>
    <row r="10" spans="1:8" x14ac:dyDescent="0.2">
      <c r="A10" t="s">
        <v>8402</v>
      </c>
      <c r="B10">
        <f>COUNTIFS(Data!$D:$D,"&lt;=39999 ", Data!$D:$D,"&gt;=35000",Data!$F:$F,"Successful")</f>
        <v>26</v>
      </c>
      <c r="C10">
        <f>COUNTIFS(Data!$D:$D,"&lt;=39999 ", Data!$D:$D,"&gt;=35000",Data!$F:$F,"Failed")</f>
        <v>22</v>
      </c>
      <c r="D10">
        <f>COUNTIFS(Data!$D:$D,"&lt;=39999 ", Data!$D:$D,"&gt;=35000",Data!$F:$F,"Canceled")</f>
        <v>7</v>
      </c>
      <c r="E10">
        <f t="shared" si="0"/>
        <v>55</v>
      </c>
      <c r="F10" s="13">
        <f t="shared" si="1"/>
        <v>0.47272727272727272</v>
      </c>
      <c r="G10" s="13">
        <f t="shared" si="2"/>
        <v>0.4</v>
      </c>
      <c r="H10" s="13">
        <f t="shared" si="3"/>
        <v>0.12727272727272726</v>
      </c>
    </row>
    <row r="11" spans="1:8" x14ac:dyDescent="0.2">
      <c r="A11" t="s">
        <v>8403</v>
      </c>
      <c r="B11">
        <f>COUNTIFS(Data!$D:$D,"&lt;=44999 ", Data!$D:$D,"&gt;=40000",Data!$F:$F,"Successful")</f>
        <v>21</v>
      </c>
      <c r="C11">
        <f>COUNTIFS(Data!$D:$D,"&lt;=44999 ", Data!$D:$D,"&gt;=40000",Data!$F:$F,"Failed")</f>
        <v>16</v>
      </c>
      <c r="D11">
        <f>COUNTIFS(Data!$D:$D,"&lt;=44999 ", Data!$D:$D,"&gt;=40000",Data!$F:$F,"Canceled")</f>
        <v>6</v>
      </c>
      <c r="E11">
        <f t="shared" si="0"/>
        <v>43</v>
      </c>
      <c r="F11" s="13">
        <f t="shared" si="1"/>
        <v>0.48837209302325579</v>
      </c>
      <c r="G11" s="13">
        <f t="shared" si="2"/>
        <v>0.37209302325581395</v>
      </c>
      <c r="H11" s="13">
        <f t="shared" si="3"/>
        <v>0.13953488372093023</v>
      </c>
    </row>
    <row r="12" spans="1:8" x14ac:dyDescent="0.2">
      <c r="A12" t="s">
        <v>8404</v>
      </c>
      <c r="B12">
        <f>COUNTIFS(Data!$D:$D,"&lt;=49999 ", Data!$D:$D,"&gt;=45000",Data!$F:$F,"Successful")</f>
        <v>6</v>
      </c>
      <c r="C12">
        <f>COUNTIFS(Data!$D:$D,"&lt;=49999 ", Data!$D:$D,"&gt;=45000",Data!$F:$F,"Failed")</f>
        <v>11</v>
      </c>
      <c r="D12">
        <f>COUNTIFS(Data!$D:$D,"&lt;=49999 ", Data!$D:$D,"&gt;=45000",Data!$F:$F,"Canceled")</f>
        <v>4</v>
      </c>
      <c r="E12">
        <f t="shared" si="0"/>
        <v>21</v>
      </c>
      <c r="F12" s="13">
        <f t="shared" si="1"/>
        <v>0.2857142857142857</v>
      </c>
      <c r="G12" s="13">
        <f t="shared" si="2"/>
        <v>0.52380952380952384</v>
      </c>
      <c r="H12" s="13">
        <f t="shared" si="3"/>
        <v>0.19047619047619047</v>
      </c>
    </row>
    <row r="13" spans="1:8" x14ac:dyDescent="0.2">
      <c r="A13" t="s">
        <v>8405</v>
      </c>
      <c r="B13">
        <f>COUNTIFS(Data!$D:$D,"&gt;=50000",Data!$F:$F,"Successful")</f>
        <v>86</v>
      </c>
      <c r="C13">
        <f>COUNTIFS(Data!$D:$D,"&gt;=50000",Data!$F:$F,"Failed")</f>
        <v>258</v>
      </c>
      <c r="D13">
        <f>COUNTIFS(Data!$D:$D,"&gt;=50000",Data!$F:$F,"Canceled")</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Data</vt:lpstr>
      <vt:lpstr>Fig1</vt:lpstr>
      <vt:lpstr>Fig2</vt:lpstr>
      <vt:lpstr>Fig3</vt:lpstr>
      <vt:lpstr>Fig4</vt:lpstr>
      <vt:lpstr>Fig5</vt:lpstr>
      <vt:lpstr>Fig6</vt:lpstr>
      <vt:lpstr>Bonus</vt:lpstr>
      <vt:lpstr>'Fig1'!Print_Titles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Yan Xu</cp:lastModifiedBy>
  <dcterms:created xsi:type="dcterms:W3CDTF">2017-04-20T15:17:24Z</dcterms:created>
  <dcterms:modified xsi:type="dcterms:W3CDTF">2019-02-10T20:22:14Z</dcterms:modified>
</cp:coreProperties>
</file>