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64" windowHeight="8460" activeTab="1"/>
  </bookViews>
  <sheets>
    <sheet name="流失概率分析" sheetId="1" r:id="rId1"/>
    <sheet name="生命周期分析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<sst xmlns="http://schemas.openxmlformats.org/spreadsheetml/2006/main" count="39" uniqueCount="38">
  <si>
    <t>第一步：从201708开始，得到每个月连续不消费x月会员人数</t>
  </si>
  <si>
    <t xml:space="preserve">              月份
连续无消费月份数</t>
  </si>
  <si>
    <t>第二步:得到每个月连续x月不消费会员占比，并在最后得到平均值</t>
  </si>
  <si>
    <t>求平均值</t>
  </si>
  <si>
    <t>第三步：以最长研究月份数定义为流失阈值，按照条件概率公式，假设各月之间相互独立，得到数据如下</t>
  </si>
  <si>
    <t>假设20个月定义为流失</t>
  </si>
  <si>
    <t>则各大概率为：</t>
  </si>
  <si>
    <t>P(流失|1个月不活跃)</t>
  </si>
  <si>
    <t>P(流失|2个月不活跃)</t>
  </si>
  <si>
    <t>P(流失|3个月不活跃)</t>
  </si>
  <si>
    <t>P(流失|4个月不活跃)</t>
  </si>
  <si>
    <t>P(流失|5个月不活跃)</t>
  </si>
  <si>
    <t>P(流失|6个月不活跃)</t>
  </si>
  <si>
    <t>P(流失|7个月不活跃)</t>
  </si>
  <si>
    <t>P(流失|8个月不活跃)</t>
  </si>
  <si>
    <t>P(流失|9个月不活跃)</t>
  </si>
  <si>
    <t>P(流失|10个月不活跃)</t>
  </si>
  <si>
    <t>P(流失|11个月不活跃)</t>
  </si>
  <si>
    <t>P(流失|12个月不活跃)</t>
  </si>
  <si>
    <t>P(流失|13个月不活跃)</t>
  </si>
  <si>
    <t>P(流失|14个月不活跃)</t>
  </si>
  <si>
    <t>P(流失|15个月不活跃)</t>
  </si>
  <si>
    <t>P(流失|16个月不活跃)</t>
  </si>
  <si>
    <t>P(流失|17个月不活跃)</t>
  </si>
  <si>
    <t>P(流失|18个月不活跃)</t>
  </si>
  <si>
    <t>P(流失|19个月不活跃)</t>
  </si>
  <si>
    <t>生命周期定义流程图为：</t>
  </si>
  <si>
    <t>每个生命周期的一些指标统计如下：（截止到20190529总会员数为26,614,441）</t>
  </si>
  <si>
    <t>生命周期</t>
  </si>
  <si>
    <t>会员占比</t>
  </si>
  <si>
    <t>近一月销售占比（取20190430会员分析）</t>
  </si>
  <si>
    <t>近一月回头会员占比（取20190430会员分析）</t>
  </si>
  <si>
    <t>新客无消费</t>
  </si>
  <si>
    <t>新客有消费</t>
  </si>
  <si>
    <t>成长期</t>
  </si>
  <si>
    <t>成熟期</t>
  </si>
  <si>
    <t>衰退期</t>
  </si>
  <si>
    <t>流失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</si>
</sst>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%"/>
  </numFmts>
  <fonts count="20"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3" borderId="7" applyNumberFormat="0" applyAlignment="0" applyProtection="0">
      <alignment vertical="center"/>
    </xf>
    <xf numFmtId="0" fontId="1" fillId="3" borderId="2" applyNumberFormat="0" applyAlignment="0" applyProtection="0">
      <alignment vertical="center"/>
    </xf>
    <xf numFmtId="0" fontId="4" fillId="4" borderId="4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vertical="center" wrapText="1"/>
    </xf>
    <xf numFmtId="3" fontId="0" fillId="0" borderId="0" xfId="0" applyNumberFormat="1">
      <alignment vertical="center"/>
    </xf>
    <xf numFmtId="3" fontId="0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连续</a:t>
            </a:r>
            <a:r>
              <a:rPr lang="en-US" altLang="zh-CN"/>
              <a:t>x</a:t>
            </a:r>
            <a:r>
              <a:rPr altLang="en-US"/>
              <a:t>月不活跃流失概率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'[1]20个月数据分析'!$A$50:$A$68</c:f>
              <c:strCache>
                <c:ptCount val="19"/>
                <c:pt idx="0">
                  <c:v>P(流失|1个月不活跃)</c:v>
                </c:pt>
                <c:pt idx="1">
                  <c:v>P(流失|2个月不活跃)</c:v>
                </c:pt>
                <c:pt idx="2">
                  <c:v>P(流失|3个月不活跃)</c:v>
                </c:pt>
                <c:pt idx="3">
                  <c:v>P(流失|4个月不活跃)</c:v>
                </c:pt>
                <c:pt idx="4">
                  <c:v>P(流失|5个月不活跃)</c:v>
                </c:pt>
                <c:pt idx="5">
                  <c:v>P(流失|6个月不活跃)</c:v>
                </c:pt>
                <c:pt idx="6">
                  <c:v>P(流失|7个月不活跃)</c:v>
                </c:pt>
                <c:pt idx="7">
                  <c:v>P(流失|8个月不活跃)</c:v>
                </c:pt>
                <c:pt idx="8">
                  <c:v>P(流失|9个月不活跃)</c:v>
                </c:pt>
                <c:pt idx="9">
                  <c:v>P(流失|10个月不活跃)</c:v>
                </c:pt>
                <c:pt idx="10">
                  <c:v>P(流失|11个月不活跃)</c:v>
                </c:pt>
                <c:pt idx="11">
                  <c:v>P(流失|12个月不活跃)</c:v>
                </c:pt>
                <c:pt idx="12">
                  <c:v>P(流失|13个月不活跃)</c:v>
                </c:pt>
                <c:pt idx="13">
                  <c:v>P(流失|14个月不活跃)</c:v>
                </c:pt>
                <c:pt idx="14">
                  <c:v>P(流失|15个月不活跃)</c:v>
                </c:pt>
                <c:pt idx="15">
                  <c:v>P(流失|16个月不活跃)</c:v>
                </c:pt>
                <c:pt idx="16">
                  <c:v>P(流失|17个月不活跃)</c:v>
                </c:pt>
                <c:pt idx="17">
                  <c:v>P(流失|18个月不活跃)</c:v>
                </c:pt>
                <c:pt idx="18">
                  <c:v>P(流失|19个月不活跃)</c:v>
                </c:pt>
              </c:strCache>
            </c:strRef>
          </c:cat>
          <c:val>
            <c:numRef>
              <c:f>'[1]20个月数据分析'!$B$50:$B$68</c:f>
              <c:numCache>
                <c:formatCode>General</c:formatCode>
                <c:ptCount val="19"/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'[1]20个月数据分析'!$A$50:$A$68</c:f>
              <c:strCache>
                <c:ptCount val="19"/>
                <c:pt idx="0">
                  <c:v>P(流失|1个月不活跃)</c:v>
                </c:pt>
                <c:pt idx="1">
                  <c:v>P(流失|2个月不活跃)</c:v>
                </c:pt>
                <c:pt idx="2">
                  <c:v>P(流失|3个月不活跃)</c:v>
                </c:pt>
                <c:pt idx="3">
                  <c:v>P(流失|4个月不活跃)</c:v>
                </c:pt>
                <c:pt idx="4">
                  <c:v>P(流失|5个月不活跃)</c:v>
                </c:pt>
                <c:pt idx="5">
                  <c:v>P(流失|6个月不活跃)</c:v>
                </c:pt>
                <c:pt idx="6">
                  <c:v>P(流失|7个月不活跃)</c:v>
                </c:pt>
                <c:pt idx="7">
                  <c:v>P(流失|8个月不活跃)</c:v>
                </c:pt>
                <c:pt idx="8">
                  <c:v>P(流失|9个月不活跃)</c:v>
                </c:pt>
                <c:pt idx="9">
                  <c:v>P(流失|10个月不活跃)</c:v>
                </c:pt>
                <c:pt idx="10">
                  <c:v>P(流失|11个月不活跃)</c:v>
                </c:pt>
                <c:pt idx="11">
                  <c:v>P(流失|12个月不活跃)</c:v>
                </c:pt>
                <c:pt idx="12">
                  <c:v>P(流失|13个月不活跃)</c:v>
                </c:pt>
                <c:pt idx="13">
                  <c:v>P(流失|14个月不活跃)</c:v>
                </c:pt>
                <c:pt idx="14">
                  <c:v>P(流失|15个月不活跃)</c:v>
                </c:pt>
                <c:pt idx="15">
                  <c:v>P(流失|16个月不活跃)</c:v>
                </c:pt>
                <c:pt idx="16">
                  <c:v>P(流失|17个月不活跃)</c:v>
                </c:pt>
                <c:pt idx="17">
                  <c:v>P(流失|18个月不活跃)</c:v>
                </c:pt>
                <c:pt idx="18">
                  <c:v>P(流失|19个月不活跃)</c:v>
                </c:pt>
              </c:strCache>
            </c:strRef>
          </c:cat>
          <c:val>
            <c:numRef>
              <c:f>'[1]20个月数据分析'!$C$50:$C$68</c:f>
              <c:numCache>
                <c:formatCode>General</c:formatCode>
                <c:ptCount val="19"/>
                <c:pt idx="0">
                  <c:v>0.0571891357626449</c:v>
                </c:pt>
                <c:pt idx="1">
                  <c:v>0.105172919031586</c:v>
                </c:pt>
                <c:pt idx="2">
                  <c:v>0.159954140735287</c:v>
                </c:pt>
                <c:pt idx="3">
                  <c:v>0.219162612503022</c:v>
                </c:pt>
                <c:pt idx="4">
                  <c:v>0.280420472351647</c:v>
                </c:pt>
                <c:pt idx="5">
                  <c:v>0.343067190901524</c:v>
                </c:pt>
                <c:pt idx="6">
                  <c:v>0.404881616263876</c:v>
                </c:pt>
                <c:pt idx="7">
                  <c:v>0.464647317987668</c:v>
                </c:pt>
                <c:pt idx="8">
                  <c:v>0.523117649726284</c:v>
                </c:pt>
                <c:pt idx="9">
                  <c:v>0.579981738029763</c:v>
                </c:pt>
                <c:pt idx="10">
                  <c:v>0.635036518299872</c:v>
                </c:pt>
                <c:pt idx="11">
                  <c:v>0.688418916862253</c:v>
                </c:pt>
                <c:pt idx="12">
                  <c:v>0.736967840421813</c:v>
                </c:pt>
                <c:pt idx="13">
                  <c:v>0.781987520921743</c:v>
                </c:pt>
                <c:pt idx="14">
                  <c:v>0.824176471182381</c:v>
                </c:pt>
                <c:pt idx="15">
                  <c:v>0.864011775680671</c:v>
                </c:pt>
                <c:pt idx="16">
                  <c:v>0.901829844734622</c:v>
                </c:pt>
                <c:pt idx="17">
                  <c:v>0.936141455113996</c:v>
                </c:pt>
                <c:pt idx="18">
                  <c:v>0.9693188276366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6111263"/>
        <c:axId val="848074680"/>
      </c:lineChart>
      <c:catAx>
        <c:axId val="916111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074680"/>
        <c:crosses val="autoZero"/>
        <c:auto val="1"/>
        <c:lblAlgn val="ctr"/>
        <c:lblOffset val="100"/>
        <c:noMultiLvlLbl val="0"/>
      </c:catAx>
      <c:valAx>
        <c:axId val="84807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611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48260</xdr:colOff>
      <xdr:row>52</xdr:row>
      <xdr:rowOff>121920</xdr:rowOff>
    </xdr:from>
    <xdr:to>
      <xdr:col>9</xdr:col>
      <xdr:colOff>276860</xdr:colOff>
      <xdr:row>67</xdr:row>
      <xdr:rowOff>121920</xdr:rowOff>
    </xdr:to>
    <xdr:graphicFrame>
      <xdr:nvGraphicFramePr>
        <xdr:cNvPr id="2" name="图表 1"/>
        <xdr:cNvGraphicFramePr/>
      </xdr:nvGraphicFramePr>
      <xdr:xfrm>
        <a:off x="4422140" y="10025380"/>
        <a:ext cx="4381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</xdr:row>
      <xdr:rowOff>7620</xdr:rowOff>
    </xdr:from>
    <xdr:to>
      <xdr:col>6</xdr:col>
      <xdr:colOff>175895</xdr:colOff>
      <xdr:row>11</xdr:row>
      <xdr:rowOff>157480</xdr:rowOff>
    </xdr:to>
    <xdr:pic>
      <xdr:nvPicPr>
        <xdr:cNvPr id="3" name="图片 2" descr="企业微信截图_4af9c1a5-ba52-4e04-8b6f-b1a926aff74c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73380"/>
          <a:ext cx="7703820" cy="17957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bz\&#24037;&#20316;\&#31934;&#20934;&#33829;&#38144;\&#20027;&#27969;&#21048;\&#27969;&#22833;&#39044;&#35686;\&#27969;&#22833;&#27010;&#29575;&#20998;&#24067;&#39044;&#27979;\&#27969;&#22833;&#39044;&#35686;&#25968;&#25454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20个月数据分析"/>
      <sheetName val="Sheet5"/>
    </sheetNames>
    <sheetDataSet>
      <sheetData sheetId="0"/>
      <sheetData sheetId="1"/>
      <sheetData sheetId="2"/>
      <sheetData sheetId="3">
        <row r="50">
          <cell r="A50" t="str">
            <v>P(流失|1个月不活跃)</v>
          </cell>
        </row>
        <row r="50">
          <cell r="C50">
            <v>0.0571891357626449</v>
          </cell>
        </row>
        <row r="51">
          <cell r="A51" t="str">
            <v>P(流失|2个月不活跃)</v>
          </cell>
        </row>
        <row r="51">
          <cell r="C51">
            <v>0.105172919031586</v>
          </cell>
        </row>
        <row r="52">
          <cell r="A52" t="str">
            <v>P(流失|3个月不活跃)</v>
          </cell>
        </row>
        <row r="52">
          <cell r="C52">
            <v>0.159954140735287</v>
          </cell>
        </row>
        <row r="53">
          <cell r="A53" t="str">
            <v>P(流失|4个月不活跃)</v>
          </cell>
        </row>
        <row r="53">
          <cell r="C53">
            <v>0.219162612503022</v>
          </cell>
        </row>
        <row r="54">
          <cell r="A54" t="str">
            <v>P(流失|5个月不活跃)</v>
          </cell>
        </row>
        <row r="54">
          <cell r="C54">
            <v>0.280420472351647</v>
          </cell>
        </row>
        <row r="55">
          <cell r="A55" t="str">
            <v>P(流失|6个月不活跃)</v>
          </cell>
        </row>
        <row r="55">
          <cell r="C55">
            <v>0.343067190901524</v>
          </cell>
        </row>
        <row r="56">
          <cell r="A56" t="str">
            <v>P(流失|7个月不活跃)</v>
          </cell>
        </row>
        <row r="56">
          <cell r="C56">
            <v>0.404881616263876</v>
          </cell>
        </row>
        <row r="57">
          <cell r="A57" t="str">
            <v>P(流失|8个月不活跃)</v>
          </cell>
        </row>
        <row r="57">
          <cell r="C57">
            <v>0.464647317987668</v>
          </cell>
        </row>
        <row r="58">
          <cell r="A58" t="str">
            <v>P(流失|9个月不活跃)</v>
          </cell>
        </row>
        <row r="58">
          <cell r="C58">
            <v>0.523117649726284</v>
          </cell>
        </row>
        <row r="59">
          <cell r="A59" t="str">
            <v>P(流失|10个月不活跃)</v>
          </cell>
        </row>
        <row r="59">
          <cell r="C59">
            <v>0.579981738029763</v>
          </cell>
        </row>
        <row r="60">
          <cell r="A60" t="str">
            <v>P(流失|11个月不活跃)</v>
          </cell>
        </row>
        <row r="60">
          <cell r="C60">
            <v>0.635036518299872</v>
          </cell>
        </row>
        <row r="61">
          <cell r="A61" t="str">
            <v>P(流失|12个月不活跃)</v>
          </cell>
        </row>
        <row r="61">
          <cell r="C61">
            <v>0.688418916862253</v>
          </cell>
        </row>
        <row r="62">
          <cell r="A62" t="str">
            <v>P(流失|13个月不活跃)</v>
          </cell>
        </row>
        <row r="62">
          <cell r="C62">
            <v>0.736967840421813</v>
          </cell>
        </row>
        <row r="63">
          <cell r="A63" t="str">
            <v>P(流失|14个月不活跃)</v>
          </cell>
        </row>
        <row r="63">
          <cell r="C63">
            <v>0.781987520921743</v>
          </cell>
        </row>
        <row r="64">
          <cell r="A64" t="str">
            <v>P(流失|15个月不活跃)</v>
          </cell>
        </row>
        <row r="64">
          <cell r="C64">
            <v>0.824176471182381</v>
          </cell>
        </row>
        <row r="65">
          <cell r="A65" t="str">
            <v>P(流失|16个月不活跃)</v>
          </cell>
        </row>
        <row r="65">
          <cell r="C65">
            <v>0.864011775680671</v>
          </cell>
        </row>
        <row r="66">
          <cell r="A66" t="str">
            <v>P(流失|17个月不活跃)</v>
          </cell>
        </row>
        <row r="66">
          <cell r="C66">
            <v>0.901829844734622</v>
          </cell>
        </row>
        <row r="67">
          <cell r="A67" t="str">
            <v>P(流失|18个月不活跃)</v>
          </cell>
        </row>
        <row r="67">
          <cell r="C67">
            <v>0.936141455113996</v>
          </cell>
        </row>
        <row r="68">
          <cell r="A68" t="str">
            <v>P(流失|19个月不活跃)</v>
          </cell>
        </row>
        <row r="68">
          <cell r="C68">
            <v>0.9693188276366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70"/>
  <sheetViews>
    <sheetView topLeftCell="A52" workbookViewId="0">
      <selection activeCell="C51" sqref="C51"/>
    </sheetView>
  </sheetViews>
  <sheetFormatPr defaultColWidth="9" defaultRowHeight="14.4"/>
  <cols>
    <col min="1" max="1" width="25.2222222222222" customWidth="1"/>
    <col min="2" max="2" width="12.7777777777778" customWidth="1"/>
    <col min="3" max="7" width="12.8888888888889" customWidth="1"/>
    <col min="9" max="9" width="12.8888888888889" customWidth="1"/>
  </cols>
  <sheetData>
    <row r="2" s="1" customFormat="1" spans="1:1">
      <c r="A2" s="1" t="s">
        <v>0</v>
      </c>
    </row>
    <row r="3" ht="31" customHeight="1" spans="1:22">
      <c r="A3" s="3" t="s">
        <v>1</v>
      </c>
      <c r="B3">
        <v>201708</v>
      </c>
      <c r="C3">
        <v>201709</v>
      </c>
      <c r="D3">
        <v>201710</v>
      </c>
      <c r="E3">
        <v>201711</v>
      </c>
      <c r="F3">
        <v>201712</v>
      </c>
      <c r="G3">
        <v>201801</v>
      </c>
      <c r="H3">
        <v>201802</v>
      </c>
      <c r="I3">
        <v>201803</v>
      </c>
      <c r="J3">
        <v>201804</v>
      </c>
      <c r="K3">
        <v>201805</v>
      </c>
      <c r="L3">
        <v>201806</v>
      </c>
      <c r="M3">
        <v>201807</v>
      </c>
      <c r="N3">
        <v>201808</v>
      </c>
      <c r="O3">
        <v>201809</v>
      </c>
      <c r="P3">
        <v>201810</v>
      </c>
      <c r="Q3">
        <v>201811</v>
      </c>
      <c r="R3">
        <v>201812</v>
      </c>
      <c r="S3">
        <v>201901</v>
      </c>
      <c r="T3">
        <v>201902</v>
      </c>
      <c r="U3">
        <v>201903</v>
      </c>
      <c r="V3">
        <v>201904</v>
      </c>
    </row>
    <row r="4" spans="1:22">
      <c r="A4">
        <v>0</v>
      </c>
      <c r="B4" s="4">
        <v>2101357</v>
      </c>
      <c r="C4" s="4">
        <v>1116120</v>
      </c>
      <c r="D4" s="4">
        <v>1095260</v>
      </c>
      <c r="E4" s="4">
        <v>1069190</v>
      </c>
      <c r="F4" s="4">
        <v>1085856</v>
      </c>
      <c r="G4" s="4">
        <v>1039290</v>
      </c>
      <c r="H4" s="4">
        <v>919611</v>
      </c>
      <c r="I4" s="4">
        <v>1005552</v>
      </c>
      <c r="J4" s="4">
        <v>965637</v>
      </c>
      <c r="K4" s="4">
        <v>951922</v>
      </c>
      <c r="L4" s="4">
        <v>947132</v>
      </c>
      <c r="M4" s="4">
        <v>917787</v>
      </c>
      <c r="N4" s="4">
        <v>914578</v>
      </c>
      <c r="O4" s="4">
        <v>915310</v>
      </c>
      <c r="P4" s="4">
        <v>932776</v>
      </c>
      <c r="Q4" s="4">
        <v>890376</v>
      </c>
      <c r="R4" s="4">
        <v>897276</v>
      </c>
      <c r="S4" s="4">
        <v>946769</v>
      </c>
      <c r="T4" s="4">
        <v>791382</v>
      </c>
      <c r="U4" s="4">
        <v>903917</v>
      </c>
      <c r="V4" s="4">
        <v>865416</v>
      </c>
    </row>
    <row r="5" spans="1:22">
      <c r="A5">
        <v>1</v>
      </c>
      <c r="B5">
        <v>0</v>
      </c>
      <c r="C5" s="4">
        <v>985237</v>
      </c>
      <c r="D5" s="4">
        <v>367749</v>
      </c>
      <c r="E5" s="4">
        <v>360140</v>
      </c>
      <c r="F5" s="4">
        <v>329685</v>
      </c>
      <c r="G5" s="4">
        <v>356459</v>
      </c>
      <c r="H5" s="4">
        <v>406666</v>
      </c>
      <c r="I5" s="4">
        <v>300461</v>
      </c>
      <c r="J5" s="4">
        <v>348469</v>
      </c>
      <c r="K5" s="4">
        <v>331041</v>
      </c>
      <c r="L5" s="4">
        <v>322224</v>
      </c>
      <c r="M5" s="4">
        <v>335721</v>
      </c>
      <c r="N5" s="4">
        <v>317708</v>
      </c>
      <c r="O5" s="4">
        <v>316000</v>
      </c>
      <c r="P5" s="4">
        <v>300077</v>
      </c>
      <c r="Q5" s="4">
        <v>326901</v>
      </c>
      <c r="R5" s="4">
        <v>296515</v>
      </c>
      <c r="S5" s="4">
        <v>274222</v>
      </c>
      <c r="T5" s="4">
        <v>390669</v>
      </c>
      <c r="U5" s="4">
        <v>254642</v>
      </c>
      <c r="V5" s="4">
        <v>314645</v>
      </c>
    </row>
    <row r="6" spans="1:22">
      <c r="A6">
        <v>2</v>
      </c>
      <c r="B6">
        <v>0</v>
      </c>
      <c r="C6">
        <v>0</v>
      </c>
      <c r="D6" s="4">
        <v>638348</v>
      </c>
      <c r="E6" s="4">
        <v>195263</v>
      </c>
      <c r="F6" s="4">
        <v>183002</v>
      </c>
      <c r="G6" s="4">
        <v>175052</v>
      </c>
      <c r="H6" s="4">
        <v>208563</v>
      </c>
      <c r="I6" s="4">
        <v>200756</v>
      </c>
      <c r="J6" s="4">
        <v>165178</v>
      </c>
      <c r="K6" s="4">
        <v>188982</v>
      </c>
      <c r="L6" s="4">
        <v>177710</v>
      </c>
      <c r="M6" s="4">
        <v>176040</v>
      </c>
      <c r="N6" s="4">
        <v>183029</v>
      </c>
      <c r="O6" s="4">
        <v>169035</v>
      </c>
      <c r="P6" s="4">
        <v>167335</v>
      </c>
      <c r="Q6" s="4">
        <v>165062</v>
      </c>
      <c r="R6" s="4">
        <v>176405</v>
      </c>
      <c r="S6" s="4">
        <v>149725</v>
      </c>
      <c r="T6" s="4">
        <v>167082</v>
      </c>
      <c r="U6" s="4">
        <v>192332</v>
      </c>
      <c r="V6" s="4">
        <v>141710</v>
      </c>
    </row>
    <row r="7" spans="1:22">
      <c r="A7">
        <v>3</v>
      </c>
      <c r="B7">
        <v>0</v>
      </c>
      <c r="C7">
        <v>0</v>
      </c>
      <c r="D7">
        <v>0</v>
      </c>
      <c r="E7" s="4">
        <v>476764</v>
      </c>
      <c r="F7" s="4">
        <v>124951</v>
      </c>
      <c r="G7" s="4">
        <v>119452</v>
      </c>
      <c r="H7" s="4">
        <v>121042</v>
      </c>
      <c r="I7" s="4">
        <v>130398</v>
      </c>
      <c r="J7" s="4">
        <v>128420</v>
      </c>
      <c r="K7" s="4">
        <v>109924</v>
      </c>
      <c r="L7" s="4">
        <v>123312</v>
      </c>
      <c r="M7" s="4">
        <v>117734</v>
      </c>
      <c r="N7" s="4">
        <v>116156</v>
      </c>
      <c r="O7" s="4">
        <v>117213</v>
      </c>
      <c r="P7" s="4">
        <v>107368</v>
      </c>
      <c r="Q7" s="4">
        <v>112173</v>
      </c>
      <c r="R7" s="4">
        <v>108328</v>
      </c>
      <c r="S7" s="4">
        <v>109118</v>
      </c>
      <c r="T7" s="4">
        <v>105989</v>
      </c>
      <c r="U7" s="4">
        <v>103877</v>
      </c>
      <c r="V7" s="4">
        <v>124773</v>
      </c>
    </row>
    <row r="8" spans="1:22">
      <c r="A8">
        <v>4</v>
      </c>
      <c r="B8">
        <v>0</v>
      </c>
      <c r="C8">
        <v>0</v>
      </c>
      <c r="D8">
        <v>0</v>
      </c>
      <c r="E8">
        <v>0</v>
      </c>
      <c r="F8" s="4">
        <v>377863</v>
      </c>
      <c r="G8" s="4">
        <v>92593</v>
      </c>
      <c r="H8" s="4">
        <v>90154</v>
      </c>
      <c r="I8" s="4">
        <v>85616</v>
      </c>
      <c r="J8" s="4">
        <v>93627</v>
      </c>
      <c r="K8" s="4">
        <v>92502</v>
      </c>
      <c r="L8" s="4">
        <v>80250</v>
      </c>
      <c r="M8" s="4">
        <v>90102</v>
      </c>
      <c r="N8" s="4">
        <v>85444</v>
      </c>
      <c r="O8" s="4">
        <v>83605</v>
      </c>
      <c r="P8" s="4">
        <v>82852</v>
      </c>
      <c r="Q8" s="4">
        <v>79159</v>
      </c>
      <c r="R8" s="4">
        <v>82755</v>
      </c>
      <c r="S8" s="4">
        <v>75563</v>
      </c>
      <c r="T8" s="4">
        <v>83267</v>
      </c>
      <c r="U8" s="4">
        <v>74129</v>
      </c>
      <c r="V8" s="4">
        <v>75334</v>
      </c>
    </row>
    <row r="9" spans="1:22">
      <c r="A9">
        <v>5</v>
      </c>
      <c r="B9">
        <v>0</v>
      </c>
      <c r="C9">
        <v>0</v>
      </c>
      <c r="D9">
        <v>0</v>
      </c>
      <c r="E9">
        <v>0</v>
      </c>
      <c r="F9">
        <v>0</v>
      </c>
      <c r="G9" s="4">
        <v>318511</v>
      </c>
      <c r="H9" s="4">
        <v>75592</v>
      </c>
      <c r="I9" s="4">
        <v>69420</v>
      </c>
      <c r="J9" s="4">
        <v>66372</v>
      </c>
      <c r="K9" s="4">
        <v>72638</v>
      </c>
      <c r="L9" s="4">
        <v>71565</v>
      </c>
      <c r="M9" s="4">
        <v>62722</v>
      </c>
      <c r="N9" s="4">
        <v>70322</v>
      </c>
      <c r="O9" s="4">
        <v>65791</v>
      </c>
      <c r="P9" s="4">
        <v>63758</v>
      </c>
      <c r="Q9" s="4">
        <v>64801</v>
      </c>
      <c r="R9" s="4">
        <v>61912</v>
      </c>
      <c r="S9" s="4">
        <v>62337</v>
      </c>
      <c r="T9" s="4">
        <v>60945</v>
      </c>
      <c r="U9" s="4">
        <v>63119</v>
      </c>
      <c r="V9" s="4">
        <v>57376</v>
      </c>
    </row>
    <row r="10" spans="1:22">
      <c r="A10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4">
        <v>279729</v>
      </c>
      <c r="I10" s="4">
        <v>61981</v>
      </c>
      <c r="J10" s="4">
        <v>56876</v>
      </c>
      <c r="K10" s="4">
        <v>54206</v>
      </c>
      <c r="L10" s="4">
        <v>59069</v>
      </c>
      <c r="M10" s="4">
        <v>58449</v>
      </c>
      <c r="N10" s="4">
        <v>50796</v>
      </c>
      <c r="O10" s="4">
        <v>57188</v>
      </c>
      <c r="P10" s="4">
        <v>52652</v>
      </c>
      <c r="Q10" s="4">
        <v>52148</v>
      </c>
      <c r="R10" s="4">
        <v>52868</v>
      </c>
      <c r="S10" s="4">
        <v>49157</v>
      </c>
      <c r="T10" s="4">
        <v>52058</v>
      </c>
      <c r="U10" s="4">
        <v>48593</v>
      </c>
      <c r="V10" s="4">
        <v>51330</v>
      </c>
    </row>
    <row r="11" spans="1:22">
      <c r="A11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4">
        <v>247173</v>
      </c>
      <c r="J11" s="4">
        <v>53013</v>
      </c>
      <c r="K11" s="4">
        <v>48362</v>
      </c>
      <c r="L11" s="4">
        <v>45795</v>
      </c>
      <c r="M11" s="4">
        <v>50067</v>
      </c>
      <c r="N11" s="4">
        <v>49438</v>
      </c>
      <c r="O11" s="4">
        <v>42946</v>
      </c>
      <c r="P11" s="4">
        <v>47580</v>
      </c>
      <c r="Q11" s="4">
        <v>44603</v>
      </c>
      <c r="R11" s="4">
        <v>44167</v>
      </c>
      <c r="S11" s="4">
        <v>43584</v>
      </c>
      <c r="T11" s="4">
        <v>42501</v>
      </c>
      <c r="U11" s="4">
        <v>43499</v>
      </c>
      <c r="V11" s="4">
        <v>40768</v>
      </c>
    </row>
    <row r="12" spans="1:22">
      <c r="A12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4">
        <v>223765</v>
      </c>
      <c r="K12" s="4">
        <v>46596</v>
      </c>
      <c r="L12" s="4">
        <v>42133</v>
      </c>
      <c r="M12" s="4">
        <v>40017</v>
      </c>
      <c r="N12" s="4">
        <v>43452</v>
      </c>
      <c r="O12" s="4">
        <v>42885</v>
      </c>
      <c r="P12" s="4">
        <v>37055</v>
      </c>
      <c r="Q12" s="4">
        <v>41487</v>
      </c>
      <c r="R12" s="4">
        <v>38700</v>
      </c>
      <c r="S12" s="4">
        <v>37696</v>
      </c>
      <c r="T12" s="4">
        <v>38435</v>
      </c>
      <c r="U12" s="4">
        <v>36528</v>
      </c>
      <c r="V12" s="4">
        <v>37671</v>
      </c>
    </row>
    <row r="13" spans="1:22">
      <c r="A13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4">
        <v>205184</v>
      </c>
      <c r="L13" s="4">
        <v>41877</v>
      </c>
      <c r="M13" s="4">
        <v>37433</v>
      </c>
      <c r="N13" s="4">
        <v>35424</v>
      </c>
      <c r="O13" s="4">
        <v>38570</v>
      </c>
      <c r="P13" s="4">
        <v>37715</v>
      </c>
      <c r="Q13" s="4">
        <v>33023</v>
      </c>
      <c r="R13" s="4">
        <v>36721</v>
      </c>
      <c r="S13" s="4">
        <v>33596</v>
      </c>
      <c r="T13" s="4">
        <v>33874</v>
      </c>
      <c r="U13" s="4">
        <v>33646</v>
      </c>
      <c r="V13" s="4">
        <v>32285</v>
      </c>
    </row>
    <row r="14" spans="1:22">
      <c r="A14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4">
        <v>190290</v>
      </c>
      <c r="M14" s="4">
        <v>38058</v>
      </c>
      <c r="N14" s="4">
        <v>33741</v>
      </c>
      <c r="O14" s="4">
        <v>32000</v>
      </c>
      <c r="P14" s="4">
        <v>34615</v>
      </c>
      <c r="Q14" s="4">
        <v>34073</v>
      </c>
      <c r="R14" s="4">
        <v>29732</v>
      </c>
      <c r="S14" s="4">
        <v>32451</v>
      </c>
      <c r="T14" s="4">
        <v>30539</v>
      </c>
      <c r="U14" s="4">
        <v>30213</v>
      </c>
      <c r="V14" s="4">
        <v>30103</v>
      </c>
    </row>
    <row r="15" spans="1:22">
      <c r="A15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4">
        <v>177227</v>
      </c>
      <c r="N15" s="4">
        <v>35005</v>
      </c>
      <c r="O15" s="4">
        <v>30954</v>
      </c>
      <c r="P15" s="4">
        <v>29122</v>
      </c>
      <c r="Q15" s="4">
        <v>31684</v>
      </c>
      <c r="R15" s="4">
        <v>31115</v>
      </c>
      <c r="S15" s="4">
        <v>26449</v>
      </c>
      <c r="T15" s="4">
        <v>29848</v>
      </c>
      <c r="U15" s="4">
        <v>27629</v>
      </c>
      <c r="V15" s="4">
        <v>27550</v>
      </c>
    </row>
    <row r="16" spans="1:22">
      <c r="A16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4">
        <v>166264</v>
      </c>
      <c r="O16" s="4">
        <v>32498</v>
      </c>
      <c r="P16" s="4">
        <v>28608</v>
      </c>
      <c r="Q16" s="4">
        <v>26927</v>
      </c>
      <c r="R16" s="4">
        <v>29267</v>
      </c>
      <c r="S16" s="4">
        <v>28427</v>
      </c>
      <c r="T16" s="4">
        <v>24212</v>
      </c>
      <c r="U16" s="4">
        <v>27298</v>
      </c>
      <c r="V16" s="4">
        <v>25403</v>
      </c>
    </row>
    <row r="17" spans="1:22">
      <c r="A17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s="4">
        <v>157362</v>
      </c>
      <c r="P17" s="4">
        <v>30381</v>
      </c>
      <c r="Q17" s="4">
        <v>26913</v>
      </c>
      <c r="R17" s="4">
        <v>25118</v>
      </c>
      <c r="S17" s="4">
        <v>27003</v>
      </c>
      <c r="T17" s="4">
        <v>26737</v>
      </c>
      <c r="U17" s="4">
        <v>22457</v>
      </c>
      <c r="V17" s="4">
        <v>25316</v>
      </c>
    </row>
    <row r="18" spans="1:22">
      <c r="A18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4">
        <v>149463</v>
      </c>
      <c r="Q18" s="4">
        <v>28827</v>
      </c>
      <c r="R18" s="4">
        <v>25396</v>
      </c>
      <c r="S18" s="4">
        <v>23482</v>
      </c>
      <c r="T18" s="4">
        <v>25595</v>
      </c>
      <c r="U18" s="4">
        <v>24967</v>
      </c>
      <c r="V18" s="4">
        <v>21069</v>
      </c>
    </row>
    <row r="19" spans="1:22">
      <c r="A19">
        <v>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4">
        <v>143200</v>
      </c>
      <c r="R19" s="4">
        <v>27452</v>
      </c>
      <c r="S19" s="4">
        <v>23922</v>
      </c>
      <c r="T19" s="4">
        <v>22401</v>
      </c>
      <c r="U19" s="4">
        <v>24034</v>
      </c>
      <c r="V19" s="4">
        <v>23657</v>
      </c>
    </row>
    <row r="20" spans="1:22">
      <c r="A20">
        <v>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4">
        <v>137630</v>
      </c>
      <c r="S20" s="4">
        <v>26084</v>
      </c>
      <c r="T20" s="4">
        <v>22967</v>
      </c>
      <c r="U20" s="4">
        <v>21215</v>
      </c>
      <c r="V20" s="4">
        <v>22858</v>
      </c>
    </row>
    <row r="21" spans="1:22">
      <c r="A21">
        <v>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4">
        <v>131772</v>
      </c>
      <c r="T21" s="4">
        <v>25184</v>
      </c>
      <c r="U21" s="4">
        <v>21900</v>
      </c>
      <c r="V21" s="4">
        <v>20277</v>
      </c>
    </row>
    <row r="22" spans="1:22">
      <c r="A22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4">
        <v>127672</v>
      </c>
      <c r="U22" s="4">
        <v>24192</v>
      </c>
      <c r="V22" s="4">
        <v>21036</v>
      </c>
    </row>
    <row r="23" spans="1:22">
      <c r="A23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4">
        <v>123170</v>
      </c>
      <c r="V23" s="4">
        <v>23389</v>
      </c>
    </row>
    <row r="24" spans="1:22">
      <c r="A24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4">
        <v>119391</v>
      </c>
    </row>
    <row r="25" spans="22:22">
      <c r="V25" s="4"/>
    </row>
    <row r="26" s="1" customFormat="1" spans="1:22">
      <c r="A26" s="1" t="s">
        <v>2</v>
      </c>
      <c r="V26" s="5"/>
    </row>
    <row r="27" ht="28.8" spans="1:22">
      <c r="A27" s="3" t="s">
        <v>1</v>
      </c>
      <c r="B27">
        <v>201709</v>
      </c>
      <c r="C27">
        <v>201710</v>
      </c>
      <c r="D27">
        <v>201711</v>
      </c>
      <c r="E27">
        <v>201712</v>
      </c>
      <c r="F27">
        <v>201801</v>
      </c>
      <c r="G27">
        <v>201802</v>
      </c>
      <c r="H27">
        <v>201803</v>
      </c>
      <c r="I27">
        <v>201804</v>
      </c>
      <c r="J27">
        <v>201805</v>
      </c>
      <c r="K27">
        <v>201806</v>
      </c>
      <c r="L27">
        <v>201807</v>
      </c>
      <c r="M27">
        <v>201808</v>
      </c>
      <c r="N27">
        <v>201809</v>
      </c>
      <c r="O27">
        <v>201810</v>
      </c>
      <c r="P27">
        <v>201811</v>
      </c>
      <c r="Q27">
        <v>201812</v>
      </c>
      <c r="R27">
        <v>201901</v>
      </c>
      <c r="S27">
        <v>201902</v>
      </c>
      <c r="T27">
        <v>201903</v>
      </c>
      <c r="U27">
        <v>201904</v>
      </c>
      <c r="V27" t="s">
        <v>3</v>
      </c>
    </row>
    <row r="28" spans="1:22">
      <c r="A28">
        <v>1</v>
      </c>
      <c r="B28">
        <f t="shared" ref="B28:U28" si="0">C5/B4</f>
        <v>0.468857504936096</v>
      </c>
      <c r="C28">
        <f t="shared" si="0"/>
        <v>0.329488764648962</v>
      </c>
      <c r="D28">
        <f t="shared" si="0"/>
        <v>0.328816901922831</v>
      </c>
      <c r="E28">
        <f t="shared" si="0"/>
        <v>0.308350246448246</v>
      </c>
      <c r="F28">
        <f t="shared" si="0"/>
        <v>0.32827465151917</v>
      </c>
      <c r="G28">
        <f t="shared" si="0"/>
        <v>0.391292132128665</v>
      </c>
      <c r="H28">
        <f t="shared" si="0"/>
        <v>0.326726191835461</v>
      </c>
      <c r="I28">
        <f t="shared" si="0"/>
        <v>0.346544982258501</v>
      </c>
      <c r="J28">
        <f t="shared" si="0"/>
        <v>0.342821370763548</v>
      </c>
      <c r="K28">
        <f t="shared" si="0"/>
        <v>0.338498322341536</v>
      </c>
      <c r="L28">
        <f t="shared" si="0"/>
        <v>0.354460624284683</v>
      </c>
      <c r="M28">
        <f t="shared" si="0"/>
        <v>0.346167465871711</v>
      </c>
      <c r="N28">
        <f t="shared" si="0"/>
        <v>0.345514543319433</v>
      </c>
      <c r="O28">
        <f t="shared" si="0"/>
        <v>0.327841933334062</v>
      </c>
      <c r="P28">
        <f t="shared" si="0"/>
        <v>0.350460346321089</v>
      </c>
      <c r="Q28">
        <f t="shared" si="0"/>
        <v>0.333022228811199</v>
      </c>
      <c r="R28">
        <f t="shared" si="0"/>
        <v>0.305616109201628</v>
      </c>
      <c r="S28">
        <f t="shared" si="0"/>
        <v>0.412633915981617</v>
      </c>
      <c r="T28">
        <f t="shared" si="0"/>
        <v>0.321768753901403</v>
      </c>
      <c r="U28">
        <f t="shared" si="0"/>
        <v>0.348090587963275</v>
      </c>
      <c r="V28">
        <f t="shared" ref="V28:V47" si="1">AVERAGE(B28:U28)</f>
        <v>0.347762378889656</v>
      </c>
    </row>
    <row r="29" spans="1:22">
      <c r="A29">
        <v>2</v>
      </c>
      <c r="C29">
        <f t="shared" ref="C29:U29" si="2">D6/C5</f>
        <v>0.647913141711081</v>
      </c>
      <c r="D29">
        <f t="shared" si="2"/>
        <v>0.530968133156039</v>
      </c>
      <c r="E29">
        <f t="shared" si="2"/>
        <v>0.508141278391737</v>
      </c>
      <c r="F29">
        <f t="shared" si="2"/>
        <v>0.530967438615648</v>
      </c>
      <c r="G29">
        <f t="shared" si="2"/>
        <v>0.585096743243964</v>
      </c>
      <c r="H29">
        <f t="shared" si="2"/>
        <v>0.493663104365745</v>
      </c>
      <c r="I29">
        <f t="shared" si="2"/>
        <v>0.549748553056803</v>
      </c>
      <c r="J29">
        <f t="shared" si="2"/>
        <v>0.542320837721576</v>
      </c>
      <c r="K29">
        <f t="shared" si="2"/>
        <v>0.536821722988995</v>
      </c>
      <c r="L29">
        <f t="shared" si="2"/>
        <v>0.546328020259199</v>
      </c>
      <c r="M29">
        <f t="shared" si="2"/>
        <v>0.5451818623202</v>
      </c>
      <c r="N29">
        <f t="shared" si="2"/>
        <v>0.532045148375238</v>
      </c>
      <c r="O29">
        <f t="shared" si="2"/>
        <v>0.529541139240506</v>
      </c>
      <c r="P29">
        <f t="shared" si="2"/>
        <v>0.550065483192647</v>
      </c>
      <c r="Q29">
        <f t="shared" si="2"/>
        <v>0.53962820548117</v>
      </c>
      <c r="R29">
        <f t="shared" si="2"/>
        <v>0.504949159401717</v>
      </c>
      <c r="S29">
        <f t="shared" si="2"/>
        <v>0.609294659071847</v>
      </c>
      <c r="T29">
        <f t="shared" si="2"/>
        <v>0.492314465698584</v>
      </c>
      <c r="U29">
        <f t="shared" si="2"/>
        <v>0.556506782070515</v>
      </c>
      <c r="V29">
        <f t="shared" ref="V29:V31" si="3">AVERAGE(C29:U29)</f>
        <v>0.543762940966485</v>
      </c>
    </row>
    <row r="30" spans="1:22">
      <c r="A30">
        <v>3</v>
      </c>
      <c r="D30">
        <f t="shared" ref="D30:U30" si="4">E7/D6</f>
        <v>0.746871612349377</v>
      </c>
      <c r="E30">
        <f t="shared" si="4"/>
        <v>0.639911299119649</v>
      </c>
      <c r="F30">
        <f t="shared" si="4"/>
        <v>0.652736035671741</v>
      </c>
      <c r="G30">
        <f t="shared" si="4"/>
        <v>0.69146310810502</v>
      </c>
      <c r="H30">
        <f t="shared" si="4"/>
        <v>0.625221156197408</v>
      </c>
      <c r="I30">
        <f t="shared" si="4"/>
        <v>0.639682002032318</v>
      </c>
      <c r="J30">
        <f t="shared" si="4"/>
        <v>0.665488140067079</v>
      </c>
      <c r="K30">
        <f t="shared" si="4"/>
        <v>0.652506587929009</v>
      </c>
      <c r="L30">
        <f t="shared" si="4"/>
        <v>0.662506330538518</v>
      </c>
      <c r="M30">
        <f t="shared" si="4"/>
        <v>0.659827311974551</v>
      </c>
      <c r="N30">
        <f t="shared" si="4"/>
        <v>0.640406711504734</v>
      </c>
      <c r="O30">
        <f t="shared" si="4"/>
        <v>0.635182062886384</v>
      </c>
      <c r="P30">
        <f t="shared" si="4"/>
        <v>0.670349896913377</v>
      </c>
      <c r="Q30">
        <f t="shared" si="4"/>
        <v>0.656286728623184</v>
      </c>
      <c r="R30">
        <f t="shared" si="4"/>
        <v>0.618565233411751</v>
      </c>
      <c r="S30">
        <f t="shared" si="4"/>
        <v>0.7078911337452</v>
      </c>
      <c r="T30">
        <f t="shared" si="4"/>
        <v>0.621712691971607</v>
      </c>
      <c r="U30">
        <f t="shared" si="4"/>
        <v>0.648737599567415</v>
      </c>
      <c r="V30">
        <f t="shared" si="3"/>
        <v>0.657519202367129</v>
      </c>
    </row>
    <row r="31" spans="1:22">
      <c r="A31">
        <v>4</v>
      </c>
      <c r="E31">
        <f t="shared" ref="E31:U31" si="5">F8/E7</f>
        <v>0.792557743453784</v>
      </c>
      <c r="F31">
        <f t="shared" si="5"/>
        <v>0.741034485518323</v>
      </c>
      <c r="G31">
        <f t="shared" si="5"/>
        <v>0.754729933362355</v>
      </c>
      <c r="H31">
        <f t="shared" si="5"/>
        <v>0.707324730258918</v>
      </c>
      <c r="I31">
        <f t="shared" si="5"/>
        <v>0.718009478672986</v>
      </c>
      <c r="J31">
        <f t="shared" si="5"/>
        <v>0.720308363183305</v>
      </c>
      <c r="K31">
        <f t="shared" si="5"/>
        <v>0.73004985262545</v>
      </c>
      <c r="L31">
        <f t="shared" si="5"/>
        <v>0.730683145192682</v>
      </c>
      <c r="M31">
        <f t="shared" si="5"/>
        <v>0.725737679854587</v>
      </c>
      <c r="N31">
        <f t="shared" si="5"/>
        <v>0.719764799063329</v>
      </c>
      <c r="O31">
        <f t="shared" si="5"/>
        <v>0.706849922790134</v>
      </c>
      <c r="P31">
        <f t="shared" si="5"/>
        <v>0.737268087325833</v>
      </c>
      <c r="Q31">
        <f t="shared" si="5"/>
        <v>0.737744376989115</v>
      </c>
      <c r="R31">
        <f t="shared" si="5"/>
        <v>0.697538955763976</v>
      </c>
      <c r="S31">
        <f t="shared" si="5"/>
        <v>0.763091332319141</v>
      </c>
      <c r="T31">
        <f t="shared" si="5"/>
        <v>0.699402768211796</v>
      </c>
      <c r="U31">
        <f t="shared" si="5"/>
        <v>0.725223100397586</v>
      </c>
      <c r="V31">
        <f t="shared" si="3"/>
        <v>0.7298422797049</v>
      </c>
    </row>
    <row r="32" spans="1:22">
      <c r="A32">
        <v>5</v>
      </c>
      <c r="F32">
        <f t="shared" ref="F32:U32" si="6">G9/F8</f>
        <v>0.842927198481989</v>
      </c>
      <c r="G32">
        <f t="shared" si="6"/>
        <v>0.816390007883965</v>
      </c>
      <c r="H32">
        <f t="shared" si="6"/>
        <v>0.770015750826364</v>
      </c>
      <c r="I32">
        <f t="shared" si="6"/>
        <v>0.775228929172117</v>
      </c>
      <c r="J32">
        <f t="shared" si="6"/>
        <v>0.7758232133893</v>
      </c>
      <c r="K32">
        <f t="shared" si="6"/>
        <v>0.77365894791464</v>
      </c>
      <c r="L32">
        <f t="shared" si="6"/>
        <v>0.781582554517134</v>
      </c>
      <c r="M32">
        <f t="shared" si="6"/>
        <v>0.780471021730927</v>
      </c>
      <c r="N32">
        <f t="shared" si="6"/>
        <v>0.769989700856701</v>
      </c>
      <c r="O32">
        <f t="shared" si="6"/>
        <v>0.762609891752886</v>
      </c>
      <c r="P32">
        <f t="shared" si="6"/>
        <v>0.782129580456718</v>
      </c>
      <c r="Q32">
        <f t="shared" si="6"/>
        <v>0.782122058136156</v>
      </c>
      <c r="R32">
        <f t="shared" si="6"/>
        <v>0.753271705637122</v>
      </c>
      <c r="S32">
        <f t="shared" si="6"/>
        <v>0.806545531543216</v>
      </c>
      <c r="T32">
        <f t="shared" si="6"/>
        <v>0.758031392988819</v>
      </c>
      <c r="U32">
        <f t="shared" si="6"/>
        <v>0.774002077459564</v>
      </c>
      <c r="V32">
        <f t="shared" si="1"/>
        <v>0.781549972671726</v>
      </c>
    </row>
    <row r="33" spans="1:22">
      <c r="A33">
        <v>6</v>
      </c>
      <c r="G33">
        <f t="shared" ref="G33:U33" si="7">H10/G9</f>
        <v>0.878239684029751</v>
      </c>
      <c r="H33">
        <f t="shared" si="7"/>
        <v>0.81994126362578</v>
      </c>
      <c r="I33">
        <f t="shared" si="7"/>
        <v>0.819302794583693</v>
      </c>
      <c r="J33">
        <f t="shared" si="7"/>
        <v>0.81669981317423</v>
      </c>
      <c r="K33">
        <f t="shared" si="7"/>
        <v>0.813196949255211</v>
      </c>
      <c r="L33">
        <f t="shared" si="7"/>
        <v>0.816726053238315</v>
      </c>
      <c r="M33">
        <f t="shared" si="7"/>
        <v>0.809859379484073</v>
      </c>
      <c r="N33">
        <f t="shared" si="7"/>
        <v>0.813230567958818</v>
      </c>
      <c r="O33">
        <f t="shared" si="7"/>
        <v>0.800291833229469</v>
      </c>
      <c r="P33">
        <f t="shared" si="7"/>
        <v>0.817905204052825</v>
      </c>
      <c r="Q33">
        <f t="shared" si="7"/>
        <v>0.815851607228284</v>
      </c>
      <c r="R33">
        <f t="shared" si="7"/>
        <v>0.793981780591808</v>
      </c>
      <c r="S33">
        <f t="shared" si="7"/>
        <v>0.835105956334119</v>
      </c>
      <c r="T33">
        <f t="shared" si="7"/>
        <v>0.797325457379605</v>
      </c>
      <c r="U33">
        <f t="shared" si="7"/>
        <v>0.813225811562287</v>
      </c>
      <c r="V33">
        <f t="shared" si="1"/>
        <v>0.817392277048551</v>
      </c>
    </row>
    <row r="34" spans="1:22">
      <c r="A34">
        <v>7</v>
      </c>
      <c r="H34">
        <f t="shared" ref="H34:U34" si="8">I11/H10</f>
        <v>0.883615928273436</v>
      </c>
      <c r="I34">
        <f t="shared" si="8"/>
        <v>0.855310498378535</v>
      </c>
      <c r="J34">
        <f t="shared" si="8"/>
        <v>0.850305928686968</v>
      </c>
      <c r="K34">
        <f t="shared" si="8"/>
        <v>0.844832675349592</v>
      </c>
      <c r="L34">
        <f t="shared" si="8"/>
        <v>0.8476019570333</v>
      </c>
      <c r="M34">
        <f t="shared" si="8"/>
        <v>0.845831408578419</v>
      </c>
      <c r="N34">
        <f t="shared" si="8"/>
        <v>0.845460272462399</v>
      </c>
      <c r="O34">
        <f t="shared" si="8"/>
        <v>0.83199272574666</v>
      </c>
      <c r="P34">
        <f t="shared" si="8"/>
        <v>0.847128314214085</v>
      </c>
      <c r="Q34">
        <f t="shared" si="8"/>
        <v>0.846954820894378</v>
      </c>
      <c r="R34">
        <f t="shared" si="8"/>
        <v>0.824392827419233</v>
      </c>
      <c r="S34">
        <f t="shared" si="8"/>
        <v>0.864597107227862</v>
      </c>
      <c r="T34">
        <f t="shared" si="8"/>
        <v>0.835587229628491</v>
      </c>
      <c r="U34">
        <f t="shared" si="8"/>
        <v>0.838968575720783</v>
      </c>
      <c r="V34">
        <f t="shared" si="1"/>
        <v>0.847327162115296</v>
      </c>
    </row>
    <row r="35" spans="1:22">
      <c r="A35">
        <v>8</v>
      </c>
      <c r="I35">
        <f t="shared" ref="I35:U35" si="9">J12/I11</f>
        <v>0.905297099602303</v>
      </c>
      <c r="J35">
        <f t="shared" si="9"/>
        <v>0.878954218776526</v>
      </c>
      <c r="K35">
        <f t="shared" si="9"/>
        <v>0.871200529341218</v>
      </c>
      <c r="L35">
        <f t="shared" si="9"/>
        <v>0.873829020635441</v>
      </c>
      <c r="M35">
        <f t="shared" si="9"/>
        <v>0.867877044760022</v>
      </c>
      <c r="N35">
        <f t="shared" si="9"/>
        <v>0.867450139568753</v>
      </c>
      <c r="O35">
        <f t="shared" si="9"/>
        <v>0.862827737158292</v>
      </c>
      <c r="P35">
        <f t="shared" si="9"/>
        <v>0.871941992433796</v>
      </c>
      <c r="Q35">
        <f t="shared" si="9"/>
        <v>0.867654642064435</v>
      </c>
      <c r="R35">
        <f t="shared" si="9"/>
        <v>0.853487898204542</v>
      </c>
      <c r="S35">
        <f t="shared" si="9"/>
        <v>0.881860315712188</v>
      </c>
      <c r="T35">
        <f t="shared" si="9"/>
        <v>0.859462130302816</v>
      </c>
      <c r="U35">
        <f t="shared" si="9"/>
        <v>0.866019908503644</v>
      </c>
      <c r="V35">
        <f t="shared" si="1"/>
        <v>0.871374052081844</v>
      </c>
    </row>
    <row r="36" spans="1:22">
      <c r="A36">
        <v>9</v>
      </c>
      <c r="J36">
        <f t="shared" ref="J36:U36" si="10">K13/J12</f>
        <v>0.91696199137488</v>
      </c>
      <c r="K36">
        <f t="shared" si="10"/>
        <v>0.898725212464589</v>
      </c>
      <c r="L36">
        <f t="shared" si="10"/>
        <v>0.888448484560796</v>
      </c>
      <c r="M36">
        <f t="shared" si="10"/>
        <v>0.885223779893545</v>
      </c>
      <c r="N36">
        <f t="shared" si="10"/>
        <v>0.887646138267514</v>
      </c>
      <c r="O36">
        <f t="shared" si="10"/>
        <v>0.879445027398857</v>
      </c>
      <c r="P36">
        <f t="shared" si="10"/>
        <v>0.891188773444879</v>
      </c>
      <c r="Q36">
        <f t="shared" si="10"/>
        <v>0.885120640200545</v>
      </c>
      <c r="R36">
        <f t="shared" si="10"/>
        <v>0.868113695090439</v>
      </c>
      <c r="S36">
        <f t="shared" si="10"/>
        <v>0.898609932088285</v>
      </c>
      <c r="T36">
        <f t="shared" si="10"/>
        <v>0.875400026017952</v>
      </c>
      <c r="U36">
        <f t="shared" si="10"/>
        <v>0.883842531756461</v>
      </c>
      <c r="V36">
        <f t="shared" si="1"/>
        <v>0.888227186046562</v>
      </c>
    </row>
    <row r="37" spans="1:22">
      <c r="A37">
        <v>10</v>
      </c>
      <c r="K37">
        <f t="shared" ref="K37:U37" si="11">L14/K13</f>
        <v>0.927411494073612</v>
      </c>
      <c r="L37">
        <f t="shared" si="11"/>
        <v>0.908804355612866</v>
      </c>
      <c r="M37">
        <f t="shared" si="11"/>
        <v>0.901370448534715</v>
      </c>
      <c r="N37">
        <f t="shared" si="11"/>
        <v>0.903342366757001</v>
      </c>
      <c r="O37">
        <f t="shared" si="11"/>
        <v>0.897459165154265</v>
      </c>
      <c r="P37">
        <f t="shared" si="11"/>
        <v>0.903433647090017</v>
      </c>
      <c r="Q37">
        <f t="shared" si="11"/>
        <v>0.900342185749326</v>
      </c>
      <c r="R37">
        <f t="shared" si="11"/>
        <v>0.88371776367746</v>
      </c>
      <c r="S37">
        <f t="shared" si="11"/>
        <v>0.909007024645791</v>
      </c>
      <c r="T37">
        <f t="shared" si="11"/>
        <v>0.891923008797308</v>
      </c>
      <c r="U37">
        <f t="shared" si="11"/>
        <v>0.894697735243417</v>
      </c>
      <c r="V37">
        <f t="shared" si="1"/>
        <v>0.901955381394162</v>
      </c>
    </row>
    <row r="38" spans="1:22">
      <c r="A38">
        <v>11</v>
      </c>
      <c r="L38">
        <f t="shared" ref="L38:U38" si="12">M15/L14</f>
        <v>0.931352146723422</v>
      </c>
      <c r="M38">
        <f t="shared" si="12"/>
        <v>0.919780335277734</v>
      </c>
      <c r="N38">
        <f t="shared" si="12"/>
        <v>0.917400195607718</v>
      </c>
      <c r="O38">
        <f t="shared" si="12"/>
        <v>0.9100625</v>
      </c>
      <c r="P38">
        <f t="shared" si="12"/>
        <v>0.915325725841398</v>
      </c>
      <c r="Q38">
        <f t="shared" si="12"/>
        <v>0.913186393918939</v>
      </c>
      <c r="R38">
        <f t="shared" si="12"/>
        <v>0.889580250235437</v>
      </c>
      <c r="S38">
        <f t="shared" si="12"/>
        <v>0.919786755415858</v>
      </c>
      <c r="T38">
        <f t="shared" si="12"/>
        <v>0.904712007596843</v>
      </c>
      <c r="U38">
        <f t="shared" si="12"/>
        <v>0.911859133485586</v>
      </c>
      <c r="V38">
        <f t="shared" si="1"/>
        <v>0.913304544410293</v>
      </c>
    </row>
    <row r="39" spans="1:22">
      <c r="A39">
        <v>12</v>
      </c>
      <c r="M39">
        <f t="shared" ref="M39:U39" si="13">N16/M15</f>
        <v>0.938141479571397</v>
      </c>
      <c r="N39">
        <f t="shared" si="13"/>
        <v>0.928381659762891</v>
      </c>
      <c r="O39">
        <f t="shared" si="13"/>
        <v>0.924210118239969</v>
      </c>
      <c r="P39">
        <f t="shared" si="13"/>
        <v>0.924627429434792</v>
      </c>
      <c r="Q39">
        <f t="shared" si="13"/>
        <v>0.923715439969701</v>
      </c>
      <c r="R39">
        <f t="shared" si="13"/>
        <v>0.913610798650169</v>
      </c>
      <c r="S39">
        <f t="shared" si="13"/>
        <v>0.915422133161934</v>
      </c>
      <c r="T39">
        <f t="shared" si="13"/>
        <v>0.914567140176896</v>
      </c>
      <c r="U39">
        <f t="shared" si="13"/>
        <v>0.919432480364834</v>
      </c>
      <c r="V39">
        <f t="shared" si="1"/>
        <v>0.922456519925843</v>
      </c>
    </row>
    <row r="40" spans="1:22">
      <c r="A40">
        <v>13</v>
      </c>
      <c r="N40">
        <f t="shared" ref="N40:U40" si="14">O17/N16</f>
        <v>0.946458644084107</v>
      </c>
      <c r="O40">
        <f t="shared" si="14"/>
        <v>0.934857529694135</v>
      </c>
      <c r="P40">
        <f t="shared" si="14"/>
        <v>0.940750838926175</v>
      </c>
      <c r="Q40">
        <f t="shared" si="14"/>
        <v>0.932818360753147</v>
      </c>
      <c r="R40">
        <f t="shared" si="14"/>
        <v>0.922643250076878</v>
      </c>
      <c r="S40">
        <f t="shared" si="14"/>
        <v>0.940549477609315</v>
      </c>
      <c r="T40">
        <f t="shared" si="14"/>
        <v>0.927515281678506</v>
      </c>
      <c r="U40">
        <f t="shared" si="14"/>
        <v>0.927393948274599</v>
      </c>
      <c r="V40">
        <f t="shared" si="1"/>
        <v>0.934123416387108</v>
      </c>
    </row>
    <row r="41" spans="1:22">
      <c r="A41">
        <v>14</v>
      </c>
      <c r="O41">
        <f t="shared" ref="O41:U41" si="15">P18/O17</f>
        <v>0.949803637472833</v>
      </c>
      <c r="P41">
        <f t="shared" si="15"/>
        <v>0.948849609953589</v>
      </c>
      <c r="Q41">
        <f t="shared" si="15"/>
        <v>0.943633188421952</v>
      </c>
      <c r="R41">
        <f t="shared" si="15"/>
        <v>0.934867425750458</v>
      </c>
      <c r="S41">
        <f t="shared" si="15"/>
        <v>0.947857645446802</v>
      </c>
      <c r="T41">
        <f t="shared" si="15"/>
        <v>0.933799603545648</v>
      </c>
      <c r="U41">
        <f t="shared" si="15"/>
        <v>0.938192991049561</v>
      </c>
      <c r="V41">
        <f t="shared" si="1"/>
        <v>0.942429157377264</v>
      </c>
    </row>
    <row r="42" spans="1:22">
      <c r="A42">
        <v>15</v>
      </c>
      <c r="P42">
        <f t="shared" ref="P42:U42" si="16">Q19/P18</f>
        <v>0.958096652683273</v>
      </c>
      <c r="Q42">
        <f t="shared" si="16"/>
        <v>0.95230166163666</v>
      </c>
      <c r="R42">
        <f t="shared" si="16"/>
        <v>0.94195936367932</v>
      </c>
      <c r="S42">
        <f t="shared" si="16"/>
        <v>0.953964738948982</v>
      </c>
      <c r="T42">
        <f t="shared" si="16"/>
        <v>0.939011525688611</v>
      </c>
      <c r="U42">
        <f t="shared" si="16"/>
        <v>0.947530740577562</v>
      </c>
      <c r="V42">
        <f t="shared" si="1"/>
        <v>0.948810780535735</v>
      </c>
    </row>
    <row r="43" spans="1:22">
      <c r="A43">
        <v>16</v>
      </c>
      <c r="Q43">
        <f t="shared" ref="Q43:U43" si="17">R20/Q19</f>
        <v>0.961103351955307</v>
      </c>
      <c r="R43">
        <f t="shared" si="17"/>
        <v>0.950167565204721</v>
      </c>
      <c r="S43">
        <f t="shared" si="17"/>
        <v>0.96007858874676</v>
      </c>
      <c r="T43">
        <f t="shared" si="17"/>
        <v>0.947055935002902</v>
      </c>
      <c r="U43">
        <f t="shared" si="17"/>
        <v>0.951069318465507</v>
      </c>
      <c r="V43">
        <f t="shared" si="1"/>
        <v>0.95389495187504</v>
      </c>
    </row>
    <row r="44" spans="1:22">
      <c r="A44">
        <v>17</v>
      </c>
      <c r="R44">
        <f t="shared" ref="R44:U44" si="18">S21/R20</f>
        <v>0.957436605391266</v>
      </c>
      <c r="S44">
        <f t="shared" si="18"/>
        <v>0.965496089556816</v>
      </c>
      <c r="T44">
        <f t="shared" si="18"/>
        <v>0.953542038577089</v>
      </c>
      <c r="U44">
        <f t="shared" si="18"/>
        <v>0.955786000471365</v>
      </c>
      <c r="V44">
        <f t="shared" si="1"/>
        <v>0.958065183499134</v>
      </c>
    </row>
    <row r="45" spans="1:22">
      <c r="A45">
        <v>18</v>
      </c>
      <c r="S45">
        <f t="shared" ref="S45:U45" si="19">T22/S21</f>
        <v>0.968885650972893</v>
      </c>
      <c r="T45">
        <f t="shared" si="19"/>
        <v>0.960609911054638</v>
      </c>
      <c r="U45">
        <f t="shared" si="19"/>
        <v>0.960547945205479</v>
      </c>
      <c r="V45">
        <f t="shared" si="1"/>
        <v>0.963347835744337</v>
      </c>
    </row>
    <row r="46" spans="1:22">
      <c r="A46">
        <v>19</v>
      </c>
      <c r="T46">
        <f>U23/T22</f>
        <v>0.964737765524156</v>
      </c>
      <c r="U46">
        <f>V23/U22</f>
        <v>0.966807208994709</v>
      </c>
      <c r="V46">
        <f t="shared" si="1"/>
        <v>0.965772487259432</v>
      </c>
    </row>
    <row r="47" spans="1:22">
      <c r="A47">
        <v>20</v>
      </c>
      <c r="U47">
        <f>V24/U23</f>
        <v>0.9693188276366</v>
      </c>
      <c r="V47">
        <f t="shared" si="1"/>
        <v>0.9693188276366</v>
      </c>
    </row>
    <row r="49" s="1" customFormat="1" spans="1:1">
      <c r="A49" s="1" t="s">
        <v>4</v>
      </c>
    </row>
    <row r="50" spans="1:1">
      <c r="A50" t="s">
        <v>5</v>
      </c>
    </row>
    <row r="51" spans="1:1">
      <c r="A51" t="s">
        <v>6</v>
      </c>
    </row>
    <row r="52" spans="1:3">
      <c r="A52" t="s">
        <v>7</v>
      </c>
      <c r="C52">
        <f>V29*V30*V31*V32*V33*V34*V35*V36*V37*V38*V39*V40*V41*V42*V43*V44*V45*V46*V47</f>
        <v>0.0571891357626449</v>
      </c>
    </row>
    <row r="53" spans="1:3">
      <c r="A53" t="s">
        <v>8</v>
      </c>
      <c r="C53">
        <f>V30*V31*V32*V33*V34*V35*V36*V37*V38*V39*V40*V41*V42*V43*V44*V45*V46*V47</f>
        <v>0.105172919031586</v>
      </c>
    </row>
    <row r="54" spans="1:3">
      <c r="A54" t="s">
        <v>9</v>
      </c>
      <c r="C54">
        <f>V31*V32*V33*V34*V35*V36*V37*V38*V39*V40*V41*V42*V43*V44*V45*V46*V47</f>
        <v>0.159954140735287</v>
      </c>
    </row>
    <row r="55" spans="1:3">
      <c r="A55" t="s">
        <v>10</v>
      </c>
      <c r="C55">
        <f>V32*V33*V34*V35*V36*V37*V38*V39*V40*V41*V42*V43*V44*V45*V46*V47</f>
        <v>0.219162612503022</v>
      </c>
    </row>
    <row r="56" spans="1:3">
      <c r="A56" t="s">
        <v>11</v>
      </c>
      <c r="C56">
        <f>V33*V34*V35*V36*V37*V38*V39*V40*V41*V42*V43*V44*V45*V46*V47</f>
        <v>0.280420472351647</v>
      </c>
    </row>
    <row r="57" spans="1:3">
      <c r="A57" t="s">
        <v>12</v>
      </c>
      <c r="C57">
        <f>V34*V35*V36*V37*V38*V39*V40*V41*V42*V43*V44*V45*V46*V47</f>
        <v>0.343067190901524</v>
      </c>
    </row>
    <row r="58" spans="1:3">
      <c r="A58" t="s">
        <v>13</v>
      </c>
      <c r="C58">
        <f>V35*V36*V37*V38*V39*V40*V41*V42*V43*V44*V45*V46*V47</f>
        <v>0.404881616263876</v>
      </c>
    </row>
    <row r="59" spans="1:3">
      <c r="A59" t="s">
        <v>14</v>
      </c>
      <c r="C59">
        <f>V36*V37*V38*V39*V40*V41*V42*V43*V44*V45*V46*V47</f>
        <v>0.464647317987668</v>
      </c>
    </row>
    <row r="60" spans="1:3">
      <c r="A60" t="s">
        <v>15</v>
      </c>
      <c r="C60">
        <f>V37*V38*V39*V40*V41*V42*V43*V44*V45*V46*V47</f>
        <v>0.523117649726284</v>
      </c>
    </row>
    <row r="61" spans="1:3">
      <c r="A61" t="s">
        <v>16</v>
      </c>
      <c r="C61">
        <f>V38*V39*V40*V41*V42*V43*V44*V45*V46*V47</f>
        <v>0.579981738029763</v>
      </c>
    </row>
    <row r="62" spans="1:3">
      <c r="A62" t="s">
        <v>17</v>
      </c>
      <c r="C62">
        <f>V39*V40*V41*V42*V43*V44*V45*V46*V47</f>
        <v>0.635036518299872</v>
      </c>
    </row>
    <row r="63" spans="1:3">
      <c r="A63" t="s">
        <v>18</v>
      </c>
      <c r="C63">
        <f>V40*V41*V42*V43*V44*V45*V46*V47</f>
        <v>0.688418916862253</v>
      </c>
    </row>
    <row r="64" spans="1:3">
      <c r="A64" t="s">
        <v>19</v>
      </c>
      <c r="C64">
        <f>V41*V42*V43*V44*V45*V46*V47</f>
        <v>0.736967840421813</v>
      </c>
    </row>
    <row r="65" spans="1:3">
      <c r="A65" t="s">
        <v>20</v>
      </c>
      <c r="C65">
        <f>V42*V43*V44*V45*V46*V47</f>
        <v>0.781987520921743</v>
      </c>
    </row>
    <row r="66" spans="1:3">
      <c r="A66" t="s">
        <v>21</v>
      </c>
      <c r="C66">
        <f>V43*V44*V45*V46*V47</f>
        <v>0.824176471182381</v>
      </c>
    </row>
    <row r="67" spans="1:3">
      <c r="A67" t="s">
        <v>22</v>
      </c>
      <c r="C67">
        <f>V44*V45*V46*V47</f>
        <v>0.864011775680671</v>
      </c>
    </row>
    <row r="68" spans="1:3">
      <c r="A68" t="s">
        <v>23</v>
      </c>
      <c r="C68">
        <f>V45*V46*V47</f>
        <v>0.901829844734622</v>
      </c>
    </row>
    <row r="69" spans="1:3">
      <c r="A69" t="s">
        <v>24</v>
      </c>
      <c r="C69">
        <f>V46*V47</f>
        <v>0.936141455113996</v>
      </c>
    </row>
    <row r="70" spans="1:3">
      <c r="A70" t="s">
        <v>25</v>
      </c>
      <c r="C70">
        <f>V47</f>
        <v>0.9693188276366</v>
      </c>
    </row>
  </sheetData>
  <conditionalFormatting sqref="B28:V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1"/>
  <sheetViews>
    <sheetView tabSelected="1" workbookViewId="0">
      <selection activeCell="F21" sqref="F21"/>
    </sheetView>
  </sheetViews>
  <sheetFormatPr defaultColWidth="9" defaultRowHeight="14.4" outlineLevelCol="3"/>
  <cols>
    <col min="1" max="1" width="12.1111111111111" customWidth="1"/>
    <col min="2" max="2" width="20" customWidth="1"/>
    <col min="3" max="3" width="37" customWidth="1"/>
    <col min="4" max="4" width="18.7777777777778" customWidth="1"/>
    <col min="5" max="5" width="12.8888888888889"/>
  </cols>
  <sheetData>
    <row r="2" s="1" customFormat="1" spans="1:1">
      <c r="A2" s="1" t="s">
        <v>26</v>
      </c>
    </row>
    <row r="14" spans="1:1">
      <c r="A14" t="s">
        <v>27</v>
      </c>
    </row>
    <row r="15" spans="1:4">
      <c r="A15" t="s">
        <v>28</v>
      </c>
      <c r="B15" t="s">
        <v>29</v>
      </c>
      <c r="C15" t="s">
        <v>30</v>
      </c>
      <c r="D15" t="s">
        <v>31</v>
      </c>
    </row>
    <row r="16" spans="1:4">
      <c r="A16" t="s">
        <v>32</v>
      </c>
      <c r="B16" s="2">
        <v>0.259755</v>
      </c>
      <c r="C16" s="2">
        <v>0.0301050811988361</v>
      </c>
      <c r="D16" s="2">
        <v>0.018419</v>
      </c>
    </row>
    <row r="17" spans="1:4">
      <c r="A17" t="s">
        <v>33</v>
      </c>
      <c r="B17" s="2">
        <v>0.090473</v>
      </c>
      <c r="C17" s="2">
        <v>0.0492345779266136</v>
      </c>
      <c r="D17" s="2">
        <v>0.087951</v>
      </c>
    </row>
    <row r="18" spans="1:4">
      <c r="A18" t="s">
        <v>34</v>
      </c>
      <c r="B18" s="2">
        <v>0.08553</v>
      </c>
      <c r="C18" s="2">
        <v>0.154421725502906</v>
      </c>
      <c r="D18" s="2">
        <v>0.268718</v>
      </c>
    </row>
    <row r="19" spans="1:4">
      <c r="A19" t="s">
        <v>35</v>
      </c>
      <c r="B19" s="2">
        <v>0.137519</v>
      </c>
      <c r="C19" s="2">
        <v>0.640406888249442</v>
      </c>
      <c r="D19" s="2">
        <v>0.507921</v>
      </c>
    </row>
    <row r="20" spans="1:4">
      <c r="A20" t="s">
        <v>36</v>
      </c>
      <c r="B20" s="2">
        <v>0.115525</v>
      </c>
      <c r="C20" s="2">
        <v>0.0859276352032554</v>
      </c>
      <c r="D20" s="2">
        <v>0.126961</v>
      </c>
    </row>
    <row r="21" spans="1:4">
      <c r="A21" t="s">
        <v>37</v>
      </c>
      <c r="B21" s="2">
        <v>0.311195</v>
      </c>
      <c r="C21" s="2">
        <v>0.0399040919189463</v>
      </c>
      <c r="D21" s="2">
        <v>0.022528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流失概率分析</vt:lpstr>
      <vt:lpstr>生命周期分析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yf-crm</dc:creator>
  <cp:lastModifiedBy>一念之间</cp:lastModifiedBy>
  <dcterms:created xsi:type="dcterms:W3CDTF">2019-05-29T11:52:00Z</dcterms:created>
  <dcterms:modified xsi:type="dcterms:W3CDTF">2019-05-30T05:22:15Z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