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charts/chart1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5.xml" ContentType="application/vnd.openxmlformats-officedocument.drawingml.chart+xml"/>
  <Override PartName="/xl/drawings/drawing3.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4.xml" ContentType="application/vnd.openxmlformats-officedocument.drawing+xml"/>
  <Override PartName="/xl/charts/chart19.xml" ContentType="application/vnd.openxmlformats-officedocument.drawingml.chart+xml"/>
  <Override PartName="/xl/drawings/drawing5.xml" ContentType="application/vnd.openxmlformats-officedocument.drawing+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showInkAnnotation="0"/>
  <mc:AlternateContent xmlns:mc="http://schemas.openxmlformats.org/markup-compatibility/2006">
    <mc:Choice Requires="x15">
      <x15ac:absPath xmlns:x15ac="http://schemas.microsoft.com/office/spreadsheetml/2010/11/ac" url="D:\益丰\CRM会员营销\会员总体分析\会员分析v1.1\"/>
    </mc:Choice>
  </mc:AlternateContent>
  <xr:revisionPtr revIDLastSave="0" documentId="13_ncr:1_{6BCAF51A-3554-4CF7-87FD-E3C87A12497E}" xr6:coauthVersionLast="43" xr6:coauthVersionMax="43" xr10:uidLastSave="{00000000-0000-0000-0000-000000000000}"/>
  <bookViews>
    <workbookView xWindow="-108" yWindow="-108" windowWidth="23256" windowHeight="12576" tabRatio="529" firstSheet="7" activeTab="8" xr2:uid="{00000000-000D-0000-FFFF-FFFF00000000}"/>
  </bookViews>
  <sheets>
    <sheet name="大数需求（2019.6.1累计）" sheetId="1" r:id="rId1"/>
    <sheet name="顾客分析" sheetId="2" r:id="rId2"/>
    <sheet name="复购会员分析" sheetId="17" r:id="rId3"/>
    <sheet name="门店分析" sheetId="3" r:id="rId4"/>
    <sheet name="零售商导向-按年" sheetId="11" r:id="rId5"/>
    <sheet name="Sheet5" sheetId="14" r:id="rId6"/>
    <sheet name="消费者导向-按年" sheetId="12" r:id="rId7"/>
    <sheet name="Sheet6" sheetId="15" r:id="rId8"/>
    <sheet name="门店分析-按年" sheetId="13" r:id="rId9"/>
    <sheet name="疾病" sheetId="4" r:id="rId10"/>
    <sheet name="Sheet1" sheetId="16" r:id="rId11"/>
    <sheet name="消费会员数" sheetId="5" r:id="rId12"/>
    <sheet name="品类整体" sheetId="7" r:id="rId13"/>
    <sheet name="零售商导向" sheetId="6" r:id="rId14"/>
    <sheet name="消费者导向" sheetId="10" r:id="rId15"/>
    <sheet name="定义 " sheetId="8" r:id="rId16"/>
    <sheet name="年龄段品类销售结构" sheetId="9" r:id="rId17"/>
  </sheets>
  <externalReferences>
    <externalReference r:id="rId18"/>
  </externalReferences>
  <definedNames>
    <definedName name="_xlnm._FilterDatabase" localSheetId="5" hidden="1">Sheet5!#REF!</definedName>
    <definedName name="_xlnm._FilterDatabase" localSheetId="4" hidden="1">'零售商导向-按年'!$A$4:$G$220</definedName>
    <definedName name="_xlnm._FilterDatabase" localSheetId="6" hidden="1">'消费者导向-按年'!$A$5:$H$221</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2" i="17" l="1"/>
  <c r="I52" i="17"/>
  <c r="I54" i="17"/>
  <c r="I56" i="17"/>
  <c r="I42" i="17"/>
  <c r="I44" i="17"/>
  <c r="I46" i="17"/>
  <c r="I48" i="17"/>
  <c r="I50" i="17"/>
  <c r="I66" i="17"/>
  <c r="I68" i="17"/>
  <c r="I70" i="17"/>
  <c r="I72" i="17"/>
  <c r="I74" i="17"/>
  <c r="I76" i="17"/>
  <c r="H57" i="17"/>
  <c r="G57" i="17"/>
  <c r="F57" i="17"/>
  <c r="H56" i="17"/>
  <c r="G56" i="17"/>
  <c r="F56" i="17"/>
  <c r="H55" i="17"/>
  <c r="G55" i="17"/>
  <c r="F55" i="17"/>
  <c r="H54" i="17"/>
  <c r="G54" i="17"/>
  <c r="F54" i="17"/>
  <c r="H53" i="17"/>
  <c r="G53" i="17"/>
  <c r="F53" i="17"/>
  <c r="H52" i="17"/>
  <c r="G52" i="17"/>
  <c r="F52" i="17"/>
  <c r="H51" i="17"/>
  <c r="G51" i="17"/>
  <c r="F51" i="17"/>
  <c r="H50" i="17"/>
  <c r="G50" i="17"/>
  <c r="F50" i="17"/>
  <c r="H49" i="17"/>
  <c r="G49" i="17"/>
  <c r="F49" i="17"/>
  <c r="H48" i="17"/>
  <c r="G48" i="17"/>
  <c r="F48" i="17"/>
  <c r="H47" i="17"/>
  <c r="G47" i="17"/>
  <c r="F47" i="17"/>
  <c r="H46" i="17"/>
  <c r="G46" i="17"/>
  <c r="F46" i="17"/>
  <c r="H45" i="17"/>
  <c r="G45" i="17"/>
  <c r="F45" i="17"/>
  <c r="H44" i="17"/>
  <c r="G44" i="17"/>
  <c r="F44" i="17"/>
  <c r="H43" i="17"/>
  <c r="G43" i="17"/>
  <c r="F43" i="17"/>
  <c r="H42" i="17"/>
  <c r="G42" i="17"/>
  <c r="F42" i="17"/>
  <c r="I40" i="17"/>
  <c r="H41" i="17"/>
  <c r="G41" i="17"/>
  <c r="F41" i="17"/>
  <c r="H40" i="17"/>
  <c r="G40" i="17"/>
  <c r="F40" i="17"/>
  <c r="I60" i="17"/>
  <c r="I62" i="17"/>
  <c r="I64" i="17"/>
  <c r="H77" i="17"/>
  <c r="G77" i="17"/>
  <c r="F77" i="17"/>
  <c r="H76" i="17"/>
  <c r="G76" i="17"/>
  <c r="F76" i="17"/>
  <c r="H75" i="17"/>
  <c r="G75" i="17"/>
  <c r="F75" i="17"/>
  <c r="H74" i="17"/>
  <c r="G74" i="17"/>
  <c r="F74" i="17"/>
  <c r="H73" i="17"/>
  <c r="G73" i="17"/>
  <c r="F73" i="17"/>
  <c r="H72" i="17"/>
  <c r="G72" i="17"/>
  <c r="F72" i="17"/>
  <c r="H71" i="17"/>
  <c r="G71" i="17"/>
  <c r="F71" i="17"/>
  <c r="H70" i="17"/>
  <c r="G70" i="17"/>
  <c r="F70" i="17"/>
  <c r="H69" i="17"/>
  <c r="G69" i="17"/>
  <c r="F69" i="17"/>
  <c r="H68" i="17"/>
  <c r="G68" i="17"/>
  <c r="F68" i="17"/>
  <c r="H67" i="17"/>
  <c r="G67" i="17"/>
  <c r="F67" i="17"/>
  <c r="H66" i="17"/>
  <c r="G66" i="17"/>
  <c r="F66" i="17"/>
  <c r="H65" i="17"/>
  <c r="G65" i="17"/>
  <c r="F65" i="17"/>
  <c r="H64" i="17"/>
  <c r="G64" i="17"/>
  <c r="F64" i="17"/>
  <c r="H63" i="17"/>
  <c r="G63" i="17"/>
  <c r="F63" i="17"/>
  <c r="H62" i="17"/>
  <c r="G62" i="17"/>
  <c r="F62" i="17"/>
  <c r="H61" i="17"/>
  <c r="G61" i="17"/>
  <c r="F61" i="17"/>
  <c r="H60" i="17"/>
  <c r="G60" i="17"/>
  <c r="F60" i="17"/>
  <c r="H36" i="17"/>
  <c r="G36" i="17"/>
  <c r="F36" i="17"/>
  <c r="H20" i="17"/>
  <c r="G20" i="17"/>
  <c r="F20" i="17"/>
  <c r="H34" i="17"/>
  <c r="G34" i="17"/>
  <c r="F34" i="17"/>
  <c r="H32" i="17"/>
  <c r="G32" i="17"/>
  <c r="H26" i="17"/>
  <c r="G26" i="17"/>
  <c r="F26" i="17"/>
  <c r="H24" i="17"/>
  <c r="G24" i="17"/>
  <c r="F24" i="17"/>
  <c r="H30" i="17"/>
  <c r="G30" i="17"/>
  <c r="F30" i="17"/>
  <c r="H22" i="17"/>
  <c r="G22" i="17"/>
  <c r="F22" i="17"/>
  <c r="H28" i="17"/>
  <c r="G28" i="17"/>
  <c r="F28" i="17"/>
  <c r="H23" i="17"/>
  <c r="G23" i="17"/>
  <c r="F23" i="17"/>
  <c r="H31" i="17"/>
  <c r="G31" i="17"/>
  <c r="F31" i="17"/>
  <c r="H27" i="17"/>
  <c r="G27" i="17"/>
  <c r="F27" i="17"/>
  <c r="H25" i="17"/>
  <c r="G25" i="17"/>
  <c r="F25" i="17"/>
  <c r="H35" i="17"/>
  <c r="G35" i="17"/>
  <c r="F35" i="17"/>
  <c r="H29" i="17"/>
  <c r="G29" i="17"/>
  <c r="F29" i="17"/>
  <c r="H33" i="17"/>
  <c r="G33" i="17"/>
  <c r="F33" i="17"/>
  <c r="H19" i="17"/>
  <c r="G19" i="17"/>
  <c r="F19" i="17"/>
  <c r="H21" i="17"/>
  <c r="G21" i="17"/>
  <c r="F21" i="17"/>
  <c r="E5" i="17" l="1"/>
  <c r="E4" i="17"/>
  <c r="E3" i="17"/>
  <c r="E2" i="17"/>
  <c r="D160" i="2" l="1"/>
  <c r="E160" i="2"/>
  <c r="C160" i="2"/>
  <c r="G153" i="2" l="1"/>
  <c r="H153" i="2"/>
  <c r="G152" i="2"/>
  <c r="H152" i="2"/>
  <c r="F153" i="2"/>
  <c r="F152" i="2"/>
  <c r="B159" i="2"/>
  <c r="C159" i="2"/>
  <c r="E159" i="2"/>
  <c r="D159" i="2"/>
  <c r="B154" i="2"/>
  <c r="B158" i="2"/>
  <c r="C158" i="2"/>
  <c r="C154" i="2"/>
  <c r="E158" i="2" l="1"/>
  <c r="D158" i="2"/>
  <c r="E154" i="2"/>
  <c r="D154" i="2"/>
  <c r="I111" i="12" l="1"/>
  <c r="I57" i="12"/>
  <c r="G25" i="14" l="1"/>
  <c r="G38" i="14"/>
  <c r="G51" i="14"/>
  <c r="G12" i="14"/>
  <c r="G2" i="14"/>
  <c r="H3" i="15" l="1"/>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2" i="15"/>
  <c r="G48" i="15"/>
  <c r="I41" i="15"/>
  <c r="G46" i="15" s="1"/>
  <c r="I28" i="15"/>
  <c r="G36" i="15" s="1"/>
  <c r="I15" i="15"/>
  <c r="G18" i="15" s="1"/>
  <c r="I2" i="15"/>
  <c r="G8" i="15" s="1"/>
  <c r="I219" i="12"/>
  <c r="I165" i="12"/>
  <c r="G3" i="14"/>
  <c r="G4" i="14"/>
  <c r="G5" i="14"/>
  <c r="G6" i="14"/>
  <c r="G7" i="14"/>
  <c r="G8" i="14"/>
  <c r="G9" i="14"/>
  <c r="G10" i="14"/>
  <c r="G11" i="14"/>
  <c r="G13" i="14"/>
  <c r="G14" i="14"/>
  <c r="G15" i="14"/>
  <c r="G16" i="14"/>
  <c r="G17" i="14"/>
  <c r="G18" i="14"/>
  <c r="G19" i="14"/>
  <c r="G20" i="14"/>
  <c r="G21" i="14"/>
  <c r="G22" i="14"/>
  <c r="G23" i="14"/>
  <c r="G24" i="14"/>
  <c r="G26" i="14"/>
  <c r="G27" i="14"/>
  <c r="G28" i="14"/>
  <c r="G29" i="14"/>
  <c r="G30" i="14"/>
  <c r="G31" i="14"/>
  <c r="G32" i="14"/>
  <c r="G33" i="14"/>
  <c r="G34" i="14"/>
  <c r="G35" i="14"/>
  <c r="G36" i="14"/>
  <c r="G37" i="14"/>
  <c r="G39" i="14"/>
  <c r="G40" i="14"/>
  <c r="G41" i="14"/>
  <c r="G42" i="14"/>
  <c r="G43" i="14"/>
  <c r="G44" i="14"/>
  <c r="G45" i="14"/>
  <c r="G46" i="14"/>
  <c r="G47" i="14"/>
  <c r="G48" i="14"/>
  <c r="G49" i="14"/>
  <c r="G50" i="14"/>
  <c r="G52" i="14"/>
  <c r="G53" i="14"/>
  <c r="H41" i="14"/>
  <c r="H28" i="14"/>
  <c r="H15" i="14"/>
  <c r="H2" i="14"/>
  <c r="I77" i="13"/>
  <c r="H77" i="13"/>
  <c r="G77" i="13"/>
  <c r="I76" i="13"/>
  <c r="H76" i="13"/>
  <c r="G76" i="13"/>
  <c r="I75" i="13"/>
  <c r="H75" i="13"/>
  <c r="G75" i="13"/>
  <c r="I74" i="13"/>
  <c r="H74" i="13"/>
  <c r="G74" i="13"/>
  <c r="I73" i="13"/>
  <c r="H73" i="13"/>
  <c r="G73" i="13"/>
  <c r="I72" i="13"/>
  <c r="H72" i="13"/>
  <c r="G72" i="13"/>
  <c r="I71" i="13"/>
  <c r="H71" i="13"/>
  <c r="G71" i="13"/>
  <c r="I70" i="13"/>
  <c r="H70" i="13"/>
  <c r="G70" i="13"/>
  <c r="I69" i="13"/>
  <c r="H69" i="13"/>
  <c r="G69" i="13"/>
  <c r="I68" i="13"/>
  <c r="H68" i="13"/>
  <c r="G68" i="13"/>
  <c r="I67" i="13"/>
  <c r="H67" i="13"/>
  <c r="G67" i="13"/>
  <c r="I66" i="13"/>
  <c r="H66" i="13"/>
  <c r="G66" i="13"/>
  <c r="I65" i="13"/>
  <c r="H65" i="13"/>
  <c r="G65" i="13"/>
  <c r="I64" i="13"/>
  <c r="H64" i="13"/>
  <c r="G64" i="13"/>
  <c r="I63" i="13"/>
  <c r="H63" i="13"/>
  <c r="G63" i="13"/>
  <c r="I62" i="13"/>
  <c r="H62" i="13"/>
  <c r="G62" i="13"/>
  <c r="I61" i="13"/>
  <c r="H61" i="13"/>
  <c r="G61" i="13"/>
  <c r="I60" i="13"/>
  <c r="H60" i="13"/>
  <c r="G60" i="13"/>
  <c r="I59" i="13"/>
  <c r="H59" i="13"/>
  <c r="G59" i="13"/>
  <c r="I58" i="13"/>
  <c r="H58" i="13"/>
  <c r="G58" i="13"/>
  <c r="I57" i="13"/>
  <c r="H57" i="13"/>
  <c r="G57" i="13"/>
  <c r="I56" i="13"/>
  <c r="H56" i="13"/>
  <c r="G56" i="13"/>
  <c r="I55" i="13"/>
  <c r="H55" i="13"/>
  <c r="G55" i="13"/>
  <c r="I54" i="13"/>
  <c r="H54" i="13"/>
  <c r="G54" i="13"/>
  <c r="I53" i="13"/>
  <c r="H53" i="13"/>
  <c r="G53" i="13"/>
  <c r="I52" i="13"/>
  <c r="H52" i="13"/>
  <c r="G52" i="13"/>
  <c r="I51" i="13"/>
  <c r="H51" i="13"/>
  <c r="G51" i="13"/>
  <c r="I50" i="13"/>
  <c r="H50" i="13"/>
  <c r="G50" i="13"/>
  <c r="I49" i="13"/>
  <c r="H49" i="13"/>
  <c r="G49" i="13"/>
  <c r="I48" i="13"/>
  <c r="H48" i="13"/>
  <c r="G48" i="13"/>
  <c r="I47" i="13"/>
  <c r="H47" i="13"/>
  <c r="G47" i="13"/>
  <c r="I46" i="13"/>
  <c r="H46" i="13"/>
  <c r="G46" i="13"/>
  <c r="I45" i="13"/>
  <c r="H45" i="13"/>
  <c r="G45" i="13"/>
  <c r="I44" i="13"/>
  <c r="H44" i="13"/>
  <c r="G44" i="13"/>
  <c r="I43" i="13"/>
  <c r="H43" i="13"/>
  <c r="G43" i="13"/>
  <c r="I42" i="13"/>
  <c r="H42" i="13"/>
  <c r="G42" i="13"/>
  <c r="I41" i="13"/>
  <c r="H41" i="13"/>
  <c r="G41" i="13"/>
  <c r="I40" i="13"/>
  <c r="H40" i="13"/>
  <c r="G40" i="13"/>
  <c r="I39" i="13"/>
  <c r="H39" i="13"/>
  <c r="G39" i="13"/>
  <c r="J39" i="3"/>
  <c r="J41" i="3"/>
  <c r="K41" i="3"/>
  <c r="G38" i="15" l="1"/>
  <c r="G52" i="15"/>
  <c r="G44" i="15"/>
  <c r="F23" i="14"/>
  <c r="F25" i="14"/>
  <c r="F33" i="14"/>
  <c r="F38" i="14"/>
  <c r="F42" i="14"/>
  <c r="F51" i="14"/>
  <c r="F6" i="14"/>
  <c r="F12" i="14"/>
  <c r="G7" i="15"/>
  <c r="G35" i="15"/>
  <c r="G45" i="15"/>
  <c r="G10" i="15"/>
  <c r="G6" i="15"/>
  <c r="G34" i="15"/>
  <c r="G5" i="15"/>
  <c r="G32" i="15"/>
  <c r="G42" i="15"/>
  <c r="G2" i="15"/>
  <c r="G4" i="15"/>
  <c r="G30" i="15"/>
  <c r="G14" i="15"/>
  <c r="G22" i="15"/>
  <c r="G53" i="15"/>
  <c r="G13" i="15"/>
  <c r="G28" i="15"/>
  <c r="G12" i="15"/>
  <c r="G40" i="15"/>
  <c r="G50" i="15"/>
  <c r="G25" i="15"/>
  <c r="G17" i="15"/>
  <c r="G24" i="15"/>
  <c r="G16" i="15"/>
  <c r="G23" i="15"/>
  <c r="G33" i="15"/>
  <c r="G51" i="15"/>
  <c r="G43" i="15"/>
  <c r="G11" i="15"/>
  <c r="G3" i="15"/>
  <c r="G21" i="15"/>
  <c r="G39" i="15"/>
  <c r="G31" i="15"/>
  <c r="G49" i="15"/>
  <c r="G15" i="15"/>
  <c r="G20" i="15"/>
  <c r="G9" i="15"/>
  <c r="G27" i="15"/>
  <c r="G19" i="15"/>
  <c r="G37" i="15"/>
  <c r="G29" i="15"/>
  <c r="G47" i="15"/>
  <c r="G26" i="15"/>
  <c r="G41" i="15"/>
  <c r="F10" i="14"/>
  <c r="F4" i="14"/>
  <c r="F22" i="14"/>
  <c r="F21" i="14"/>
  <c r="F16" i="14"/>
  <c r="F3" i="14"/>
  <c r="F2" i="14"/>
  <c r="F14" i="14"/>
  <c r="F11" i="14"/>
  <c r="F15" i="14"/>
  <c r="F40" i="14"/>
  <c r="F13" i="14"/>
  <c r="F24" i="14"/>
  <c r="F32" i="14"/>
  <c r="F52" i="14"/>
  <c r="F49" i="14"/>
  <c r="F7" i="14"/>
  <c r="F20" i="14"/>
  <c r="F48" i="14"/>
  <c r="F5" i="14"/>
  <c r="F19" i="14"/>
  <c r="F47" i="14"/>
  <c r="F46" i="14"/>
  <c r="F43" i="14"/>
  <c r="F39" i="14"/>
  <c r="F31" i="14"/>
  <c r="F37" i="14"/>
  <c r="F9" i="14"/>
  <c r="F27" i="14"/>
  <c r="F18" i="14"/>
  <c r="F36" i="14"/>
  <c r="F41" i="14"/>
  <c r="F45" i="14"/>
  <c r="F30" i="14"/>
  <c r="F29" i="14"/>
  <c r="F8" i="14"/>
  <c r="F26" i="14"/>
  <c r="F17" i="14"/>
  <c r="F35" i="14"/>
  <c r="F53" i="14"/>
  <c r="F44" i="14"/>
  <c r="F34" i="14"/>
  <c r="F28" i="14"/>
  <c r="F50" i="14"/>
  <c r="K39" i="3"/>
  <c r="J40" i="3"/>
  <c r="K40" i="3"/>
  <c r="I4" i="2"/>
  <c r="H4" i="2"/>
  <c r="M3" i="2"/>
  <c r="J5" i="2" s="1"/>
  <c r="M2" i="2"/>
  <c r="J4" i="2" s="1"/>
  <c r="K4" i="2"/>
  <c r="E5" i="2"/>
  <c r="E3" i="2"/>
  <c r="E69" i="2"/>
  <c r="E63" i="2" s="1"/>
  <c r="E70" i="2"/>
  <c r="F64" i="2" s="1"/>
  <c r="G13" i="2"/>
  <c r="F4" i="2"/>
  <c r="F100" i="2"/>
  <c r="F103" i="2"/>
  <c r="F102" i="2"/>
  <c r="F101" i="2"/>
  <c r="D102" i="2"/>
  <c r="D104" i="2"/>
  <c r="D99" i="2"/>
  <c r="D33" i="2"/>
  <c r="D32" i="2"/>
  <c r="B45" i="2"/>
  <c r="B44" i="2"/>
  <c r="I17" i="7"/>
  <c r="I18" i="7"/>
  <c r="I19" i="7"/>
  <c r="I20" i="7"/>
  <c r="I21" i="7"/>
  <c r="I22" i="7"/>
  <c r="I23" i="7"/>
  <c r="I16" i="7"/>
  <c r="D12" i="5"/>
  <c r="D13" i="5"/>
  <c r="D10" i="5"/>
  <c r="D11" i="5"/>
  <c r="G32" i="2"/>
  <c r="G31" i="2"/>
  <c r="G12" i="2"/>
  <c r="F12" i="2"/>
  <c r="D59" i="6"/>
  <c r="C59" i="6"/>
  <c r="B59" i="6"/>
  <c r="F36" i="6"/>
  <c r="F38" i="6"/>
  <c r="F51" i="6"/>
  <c r="F29" i="6"/>
  <c r="F48" i="6"/>
  <c r="F6" i="6"/>
  <c r="F45" i="6"/>
  <c r="F43" i="6"/>
  <c r="F12" i="6"/>
  <c r="F42" i="6"/>
  <c r="F53" i="6"/>
  <c r="F18" i="6"/>
  <c r="F8" i="6"/>
  <c r="F46" i="6"/>
  <c r="F5" i="6"/>
  <c r="F31" i="6"/>
  <c r="F50" i="6"/>
  <c r="F37" i="6"/>
  <c r="F14" i="6"/>
  <c r="F13" i="6"/>
  <c r="F10" i="6"/>
  <c r="F28" i="6"/>
  <c r="F47" i="6"/>
  <c r="F32" i="6"/>
  <c r="F23" i="6"/>
  <c r="F7" i="6"/>
  <c r="F39" i="6"/>
  <c r="F11" i="6"/>
  <c r="F35" i="6"/>
  <c r="F33" i="6"/>
  <c r="F19" i="6"/>
  <c r="F25" i="6"/>
  <c r="F9" i="6"/>
  <c r="F49" i="6"/>
  <c r="F22" i="6"/>
  <c r="F15" i="6"/>
  <c r="F52" i="6"/>
  <c r="F17" i="6"/>
  <c r="F20" i="6"/>
  <c r="F58" i="6"/>
  <c r="F34" i="6"/>
  <c r="F24" i="6"/>
  <c r="F55" i="6"/>
  <c r="F41" i="6"/>
  <c r="F54" i="6"/>
  <c r="F16" i="6"/>
  <c r="F40" i="6"/>
  <c r="F21" i="6"/>
  <c r="F30" i="6"/>
  <c r="F56" i="6"/>
  <c r="F44" i="6"/>
  <c r="F26" i="6"/>
  <c r="F57" i="6"/>
  <c r="F27" i="6"/>
  <c r="F11" i="5"/>
  <c r="F21" i="5"/>
  <c r="G21" i="5"/>
  <c r="H21" i="5"/>
  <c r="E21" i="5"/>
  <c r="F12" i="5"/>
  <c r="J32" i="2"/>
  <c r="J31" i="2"/>
  <c r="F43" i="2"/>
  <c r="E43" i="2"/>
  <c r="F42" i="2"/>
  <c r="E42" i="2"/>
  <c r="F41" i="2"/>
  <c r="E41" i="2"/>
  <c r="F40" i="2"/>
  <c r="E40" i="2"/>
  <c r="F2" i="2"/>
  <c r="N40" i="4"/>
  <c r="M40" i="4"/>
  <c r="K40" i="4"/>
  <c r="J40" i="4"/>
  <c r="H40" i="4"/>
  <c r="F40" i="4"/>
  <c r="D40" i="4"/>
  <c r="N39" i="4"/>
  <c r="M39" i="4"/>
  <c r="K39" i="4"/>
  <c r="J39" i="4"/>
  <c r="H39" i="4"/>
  <c r="F39" i="4"/>
  <c r="D39" i="4"/>
  <c r="N38" i="4"/>
  <c r="M38" i="4"/>
  <c r="K38" i="4"/>
  <c r="J38" i="4"/>
  <c r="H38" i="4"/>
  <c r="F38" i="4"/>
  <c r="D38" i="4"/>
  <c r="N37" i="4"/>
  <c r="M37" i="4"/>
  <c r="K37" i="4"/>
  <c r="J37" i="4"/>
  <c r="H37" i="4"/>
  <c r="F37" i="4"/>
  <c r="D37" i="4"/>
  <c r="N36" i="4"/>
  <c r="M36" i="4"/>
  <c r="K36" i="4"/>
  <c r="J36" i="4"/>
  <c r="H36" i="4"/>
  <c r="F36" i="4"/>
  <c r="D36" i="4"/>
  <c r="N35" i="4"/>
  <c r="M35" i="4"/>
  <c r="K35" i="4"/>
  <c r="J35" i="4"/>
  <c r="H35" i="4"/>
  <c r="F35" i="4"/>
  <c r="D35" i="4"/>
  <c r="N34" i="4"/>
  <c r="M34" i="4"/>
  <c r="K34" i="4"/>
  <c r="J34" i="4"/>
  <c r="H34" i="4"/>
  <c r="F34" i="4"/>
  <c r="D34" i="4"/>
  <c r="N33" i="4"/>
  <c r="M33" i="4"/>
  <c r="K33" i="4"/>
  <c r="J33" i="4"/>
  <c r="H33" i="4"/>
  <c r="F33" i="4"/>
  <c r="D33" i="4"/>
  <c r="N32" i="4"/>
  <c r="M32" i="4"/>
  <c r="K32" i="4"/>
  <c r="J32" i="4"/>
  <c r="H32" i="4"/>
  <c r="F32" i="4"/>
  <c r="D32" i="4"/>
  <c r="N31" i="4"/>
  <c r="M31" i="4"/>
  <c r="K31" i="4"/>
  <c r="J31" i="4"/>
  <c r="H31" i="4"/>
  <c r="F31" i="4"/>
  <c r="D31" i="4"/>
  <c r="N30" i="4"/>
  <c r="M30" i="4"/>
  <c r="K30" i="4"/>
  <c r="J30" i="4"/>
  <c r="H30" i="4"/>
  <c r="F30" i="4"/>
  <c r="D30" i="4"/>
  <c r="N29" i="4"/>
  <c r="M29" i="4"/>
  <c r="K29" i="4"/>
  <c r="J29" i="4"/>
  <c r="H29" i="4"/>
  <c r="F29" i="4"/>
  <c r="D29" i="4"/>
  <c r="N28" i="4"/>
  <c r="M28" i="4"/>
  <c r="K28" i="4"/>
  <c r="J28" i="4"/>
  <c r="H28" i="4"/>
  <c r="F28" i="4"/>
  <c r="D28" i="4"/>
  <c r="N27" i="4"/>
  <c r="M27" i="4"/>
  <c r="K27" i="4"/>
  <c r="J27" i="4"/>
  <c r="H27" i="4"/>
  <c r="F27" i="4"/>
  <c r="D27" i="4"/>
  <c r="N26" i="4"/>
  <c r="M26" i="4"/>
  <c r="K26" i="4"/>
  <c r="J26" i="4"/>
  <c r="H26" i="4"/>
  <c r="F26" i="4"/>
  <c r="D26" i="4"/>
  <c r="N25" i="4"/>
  <c r="M25" i="4"/>
  <c r="K25" i="4"/>
  <c r="J25" i="4"/>
  <c r="H25" i="4"/>
  <c r="F25" i="4"/>
  <c r="D25" i="4"/>
  <c r="N24" i="4"/>
  <c r="M24" i="4"/>
  <c r="K24" i="4"/>
  <c r="J24" i="4"/>
  <c r="H24" i="4"/>
  <c r="F24" i="4"/>
  <c r="D24" i="4"/>
  <c r="N23" i="4"/>
  <c r="M23" i="4"/>
  <c r="K23" i="4"/>
  <c r="J23" i="4"/>
  <c r="H23" i="4"/>
  <c r="F23" i="4"/>
  <c r="D23" i="4"/>
  <c r="N22" i="4"/>
  <c r="M22" i="4"/>
  <c r="K22" i="4"/>
  <c r="J22" i="4"/>
  <c r="H22" i="4"/>
  <c r="F22" i="4"/>
  <c r="D22" i="4"/>
  <c r="N21" i="4"/>
  <c r="M21" i="4"/>
  <c r="K21" i="4"/>
  <c r="J21" i="4"/>
  <c r="H21" i="4"/>
  <c r="F21" i="4"/>
  <c r="D21" i="4"/>
  <c r="N20" i="4"/>
  <c r="M20" i="4"/>
  <c r="K20" i="4"/>
  <c r="J20" i="4"/>
  <c r="H20" i="4"/>
  <c r="F20" i="4"/>
  <c r="D20" i="4"/>
  <c r="N19" i="4"/>
  <c r="M19" i="4"/>
  <c r="K19" i="4"/>
  <c r="J19" i="4"/>
  <c r="H19" i="4"/>
  <c r="F19" i="4"/>
  <c r="D19" i="4"/>
  <c r="N18" i="4"/>
  <c r="M18" i="4"/>
  <c r="K18" i="4"/>
  <c r="J18" i="4"/>
  <c r="H18" i="4"/>
  <c r="F18" i="4"/>
  <c r="D18" i="4"/>
  <c r="N17" i="4"/>
  <c r="M17" i="4"/>
  <c r="K17" i="4"/>
  <c r="J17" i="4"/>
  <c r="H17" i="4"/>
  <c r="F17" i="4"/>
  <c r="D17" i="4"/>
  <c r="N16" i="4"/>
  <c r="M16" i="4"/>
  <c r="K16" i="4"/>
  <c r="J16" i="4"/>
  <c r="H16" i="4"/>
  <c r="F16" i="4"/>
  <c r="D16" i="4"/>
  <c r="N15" i="4"/>
  <c r="M15" i="4"/>
  <c r="K15" i="4"/>
  <c r="J15" i="4"/>
  <c r="H15" i="4"/>
  <c r="F15" i="4"/>
  <c r="D15" i="4"/>
  <c r="N14" i="4"/>
  <c r="M14" i="4"/>
  <c r="K14" i="4"/>
  <c r="J14" i="4"/>
  <c r="H14" i="4"/>
  <c r="F14" i="4"/>
  <c r="D14" i="4"/>
  <c r="N13" i="4"/>
  <c r="M13" i="4"/>
  <c r="K13" i="4"/>
  <c r="J13" i="4"/>
  <c r="H13" i="4"/>
  <c r="F13" i="4"/>
  <c r="D13" i="4"/>
  <c r="N12" i="4"/>
  <c r="M12" i="4"/>
  <c r="K12" i="4"/>
  <c r="J12" i="4"/>
  <c r="H12" i="4"/>
  <c r="F12" i="4"/>
  <c r="D12" i="4"/>
  <c r="N11" i="4"/>
  <c r="M11" i="4"/>
  <c r="K11" i="4"/>
  <c r="J11" i="4"/>
  <c r="H11" i="4"/>
  <c r="F11" i="4"/>
  <c r="D11" i="4"/>
  <c r="N10" i="4"/>
  <c r="M10" i="4"/>
  <c r="K10" i="4"/>
  <c r="J10" i="4"/>
  <c r="H10" i="4"/>
  <c r="F10" i="4"/>
  <c r="D10" i="4"/>
  <c r="N9" i="4"/>
  <c r="M9" i="4"/>
  <c r="K9" i="4"/>
  <c r="J9" i="4"/>
  <c r="H9" i="4"/>
  <c r="F9" i="4"/>
  <c r="D9" i="4"/>
  <c r="N8" i="4"/>
  <c r="M8" i="4"/>
  <c r="K8" i="4"/>
  <c r="J8" i="4"/>
  <c r="H8" i="4"/>
  <c r="F8" i="4"/>
  <c r="D8" i="4"/>
  <c r="C46" i="2"/>
  <c r="C47" i="2" s="1"/>
  <c r="B46" i="2"/>
  <c r="B47" i="2" s="1"/>
  <c r="C44" i="2"/>
  <c r="C45" i="2"/>
  <c r="B33" i="2"/>
  <c r="B34" i="2" s="1"/>
  <c r="C33" i="2"/>
  <c r="C32" i="2"/>
  <c r="D10" i="2"/>
  <c r="D12" i="2"/>
  <c r="I63" i="2"/>
  <c r="F63" i="2"/>
  <c r="D103" i="2"/>
  <c r="G63" i="2" l="1"/>
  <c r="H64" i="2"/>
  <c r="E12" i="2"/>
  <c r="G64" i="2"/>
  <c r="H63" i="2"/>
  <c r="D105" i="2"/>
  <c r="E64" i="2"/>
  <c r="E35" i="6"/>
  <c r="E43" i="6"/>
  <c r="E51" i="6"/>
  <c r="E5" i="6"/>
  <c r="E21" i="6"/>
  <c r="E11" i="6"/>
  <c r="E28" i="6"/>
  <c r="E36" i="6"/>
  <c r="E44" i="6"/>
  <c r="E52" i="6"/>
  <c r="E6" i="6"/>
  <c r="E14" i="6"/>
  <c r="E22" i="6"/>
  <c r="E19" i="6"/>
  <c r="E29" i="6"/>
  <c r="E37" i="6"/>
  <c r="E45" i="6"/>
  <c r="E53" i="6"/>
  <c r="E7" i="6"/>
  <c r="E15" i="6"/>
  <c r="E23" i="6"/>
  <c r="E18" i="6"/>
  <c r="E57" i="6"/>
  <c r="E30" i="6"/>
  <c r="E38" i="6"/>
  <c r="E46" i="6"/>
  <c r="E54" i="6"/>
  <c r="E8" i="6"/>
  <c r="E16" i="6"/>
  <c r="E24" i="6"/>
  <c r="E10" i="6"/>
  <c r="E41" i="6"/>
  <c r="E31" i="6"/>
  <c r="E39" i="6"/>
  <c r="E47" i="6"/>
  <c r="E55" i="6"/>
  <c r="E9" i="6"/>
  <c r="E17" i="6"/>
  <c r="E25" i="6"/>
  <c r="E40" i="6"/>
  <c r="E48" i="6"/>
  <c r="E56" i="6"/>
  <c r="E26" i="6"/>
  <c r="E49" i="6"/>
  <c r="E32" i="6"/>
  <c r="E34" i="6"/>
  <c r="E42" i="6"/>
  <c r="E50" i="6"/>
  <c r="E58" i="6"/>
  <c r="E12" i="6"/>
  <c r="E20" i="6"/>
  <c r="E13" i="6"/>
  <c r="E33" i="6"/>
  <c r="E27" i="6"/>
  <c r="F60" i="6" l="1"/>
</calcChain>
</file>

<file path=xl/sharedStrings.xml><?xml version="1.0" encoding="utf-8"?>
<sst xmlns="http://schemas.openxmlformats.org/spreadsheetml/2006/main" count="4207" uniqueCount="414">
  <si>
    <t>分类</t>
  </si>
  <si>
    <t>渠道</t>
  </si>
  <si>
    <t>会员数</t>
  </si>
  <si>
    <t>未消费会员数</t>
  </si>
  <si>
    <t>?</t>
  </si>
  <si>
    <t>消费会员数（渠道不交叉）</t>
  </si>
  <si>
    <t>备注：同人同天同门店算一次</t>
  </si>
  <si>
    <t>第一模块总数：顾客数（2018/2019)</t>
  </si>
  <si>
    <t>月份</t>
  </si>
  <si>
    <t>人均销售</t>
  </si>
  <si>
    <t>人均消费次数</t>
  </si>
  <si>
    <t>开卡会员（年新增会员）</t>
  </si>
  <si>
    <t>2019/01</t>
  </si>
  <si>
    <t>非会员订单数</t>
  </si>
  <si>
    <t>2019/02</t>
  </si>
  <si>
    <t>2019/03</t>
  </si>
  <si>
    <t>2019/04</t>
  </si>
  <si>
    <t>2019/05</t>
  </si>
  <si>
    <t>第二模块：年新增会员细分分析</t>
  </si>
  <si>
    <t>2018年新增会员</t>
  </si>
  <si>
    <t>2019年新增会员</t>
  </si>
  <si>
    <t>在2019年消费会员数</t>
  </si>
  <si>
    <t>在2019年未消费会员数</t>
  </si>
  <si>
    <t>年份</t>
  </si>
  <si>
    <t>新增会员数</t>
  </si>
  <si>
    <t>复购会员数</t>
  </si>
  <si>
    <t>第四模块：各渠道注册会员数</t>
  </si>
  <si>
    <t>支付宝+支付宝商城</t>
  </si>
  <si>
    <t>其他</t>
  </si>
  <si>
    <t>微信+微信商城</t>
  </si>
  <si>
    <t>门店</t>
  </si>
  <si>
    <t>20140101-20190601</t>
    <phoneticPr fontId="3" type="noConversion"/>
  </si>
  <si>
    <t>2018年</t>
    <phoneticPr fontId="3" type="noConversion"/>
  </si>
  <si>
    <t>2018年</t>
    <phoneticPr fontId="3" type="noConversion"/>
  </si>
  <si>
    <t>2019年</t>
    <phoneticPr fontId="3" type="noConversion"/>
  </si>
  <si>
    <t>在2018年消费会员数</t>
    <phoneticPr fontId="3" type="noConversion"/>
  </si>
  <si>
    <t>消费会员数</t>
    <phoneticPr fontId="3" type="noConversion"/>
  </si>
  <si>
    <t>在2018年未消费会员数</t>
    <phoneticPr fontId="3" type="noConversion"/>
  </si>
  <si>
    <t>销售额</t>
  </si>
  <si>
    <t>销售额</t>
    <phoneticPr fontId="3" type="noConversion"/>
  </si>
  <si>
    <t>线下</t>
    <phoneticPr fontId="3" type="noConversion"/>
  </si>
  <si>
    <t>线上</t>
    <phoneticPr fontId="3" type="noConversion"/>
  </si>
  <si>
    <t>双渠道</t>
    <phoneticPr fontId="3" type="noConversion"/>
  </si>
  <si>
    <t>人均销售额（近一年）</t>
    <phoneticPr fontId="3" type="noConversion"/>
  </si>
  <si>
    <t>人均消费次数（近一年）</t>
    <phoneticPr fontId="3" type="noConversion"/>
  </si>
  <si>
    <t>2016-2019年新增会员销售情况</t>
    <phoneticPr fontId="3" type="noConversion"/>
  </si>
  <si>
    <t>2019年新增消费会员的月均：</t>
    <phoneticPr fontId="3" type="noConversion"/>
  </si>
  <si>
    <t>第三模块：复购会员</t>
    <phoneticPr fontId="3" type="noConversion"/>
  </si>
  <si>
    <t>2019年月度复购：</t>
    <phoneticPr fontId="3" type="noConversion"/>
  </si>
  <si>
    <t>年新增会员各渠道统计:</t>
    <phoneticPr fontId="3" type="noConversion"/>
  </si>
  <si>
    <t>2018会员数</t>
    <phoneticPr fontId="3" type="noConversion"/>
  </si>
  <si>
    <t>支付宝+支付宝商城</t>
    <phoneticPr fontId="3" type="noConversion"/>
  </si>
  <si>
    <t>2019会员数</t>
    <phoneticPr fontId="3" type="noConversion"/>
  </si>
  <si>
    <t>门店</t>
    <phoneticPr fontId="3" type="noConversion"/>
  </si>
  <si>
    <t>2019年各月新增会员各渠道统计:</t>
    <phoneticPr fontId="3" type="noConversion"/>
  </si>
  <si>
    <t>年度</t>
  </si>
  <si>
    <t>总客单价</t>
  </si>
  <si>
    <t>平均每个店每个会员消费金额</t>
  </si>
  <si>
    <t>平均每个店每个会员消费频次</t>
  </si>
  <si>
    <t>平均每个店的消费会员数</t>
  </si>
  <si>
    <t>2019</t>
  </si>
  <si>
    <t>2017</t>
  </si>
  <si>
    <t>2018</t>
  </si>
  <si>
    <t>2018/01</t>
  </si>
  <si>
    <t>2018/02</t>
  </si>
  <si>
    <t>2018/03</t>
  </si>
  <si>
    <t>2018/04</t>
  </si>
  <si>
    <t>2018/05</t>
  </si>
  <si>
    <t>2018/06</t>
  </si>
  <si>
    <t>2018/07</t>
  </si>
  <si>
    <t>2018/08</t>
  </si>
  <si>
    <t>2018/09</t>
  </si>
  <si>
    <t>2018/10</t>
  </si>
  <si>
    <t>2018/11</t>
  </si>
  <si>
    <t>2018/12</t>
  </si>
  <si>
    <t>总客单价</t>
    <phoneticPr fontId="3" type="noConversion"/>
  </si>
  <si>
    <t>整体：</t>
    <phoneticPr fontId="3" type="noConversion"/>
  </si>
  <si>
    <t>整体</t>
  </si>
  <si>
    <t>新增：</t>
    <phoneticPr fontId="3" type="noConversion"/>
  </si>
  <si>
    <t>老门店：</t>
    <phoneticPr fontId="3" type="noConversion"/>
  </si>
  <si>
    <t>计算口径：</t>
  </si>
  <si>
    <t>取20190601会员标签，过滤掉历史无消费会员，根据BI计算疾病标签进行分类统计，得到每类会员历史销售占比、历史毛利占比、近一年销售占比、近一年毛利占比等数据</t>
  </si>
  <si>
    <t>前言：医药零售行业最重要的会员分类标签是疾病标签，通过疾病可以把会员与商品联系起来</t>
  </si>
  <si>
    <t>结论：</t>
  </si>
  <si>
    <t>1、拥有疾病标签的人会贡献更大的销售和毛利
2、高血压和糖尿病的人综合会员数量占比和近一年人均销售具有更大的价值
3、咽喉炎的人在销售贡献不足的情况下能贡献更多毛利，是疾病的一个机会点</t>
  </si>
  <si>
    <t>疾病名称</t>
  </si>
  <si>
    <t>会员数量</t>
  </si>
  <si>
    <t>会员数量占比</t>
  </si>
  <si>
    <t>累计销售额</t>
  </si>
  <si>
    <t>累计销售额占比</t>
  </si>
  <si>
    <t>累计毛利额</t>
  </si>
  <si>
    <t>累计毛利额占比</t>
  </si>
  <si>
    <t>近一年销售额</t>
  </si>
  <si>
    <t>近一年销售额占比</t>
  </si>
  <si>
    <t>近一年人均销售额</t>
  </si>
  <si>
    <t>近一年毛利额</t>
  </si>
  <si>
    <t>近一年毛利额占比</t>
  </si>
  <si>
    <t>近一年人均毛利额</t>
  </si>
  <si>
    <t>其他</t>
    <phoneticPr fontId="3" type="noConversion"/>
  </si>
  <si>
    <t>牙周炎</t>
    <phoneticPr fontId="3" type="noConversion"/>
  </si>
  <si>
    <t>疱疹</t>
    <phoneticPr fontId="3" type="noConversion"/>
  </si>
  <si>
    <t>避孕</t>
    <phoneticPr fontId="3" type="noConversion"/>
  </si>
  <si>
    <t>皮炎</t>
    <phoneticPr fontId="3" type="noConversion"/>
  </si>
  <si>
    <t>感冒</t>
    <phoneticPr fontId="3" type="noConversion"/>
  </si>
  <si>
    <t>皮癣</t>
    <phoneticPr fontId="3" type="noConversion"/>
  </si>
  <si>
    <t>盆腔炎</t>
    <phoneticPr fontId="3" type="noConversion"/>
  </si>
  <si>
    <t>泌尿系统感染</t>
    <phoneticPr fontId="3" type="noConversion"/>
  </si>
  <si>
    <t>结膜炎</t>
    <phoneticPr fontId="3" type="noConversion"/>
  </si>
  <si>
    <t>鼻炎</t>
    <phoneticPr fontId="3" type="noConversion"/>
  </si>
  <si>
    <t>肠炎</t>
    <phoneticPr fontId="3" type="noConversion"/>
  </si>
  <si>
    <t>痔疮</t>
    <phoneticPr fontId="3" type="noConversion"/>
  </si>
  <si>
    <t>肾结石</t>
    <phoneticPr fontId="3" type="noConversion"/>
  </si>
  <si>
    <t>阴道炎</t>
    <phoneticPr fontId="3" type="noConversion"/>
  </si>
  <si>
    <t>咽喉炎</t>
    <phoneticPr fontId="3" type="noConversion"/>
  </si>
  <si>
    <t>便秘</t>
    <phoneticPr fontId="3" type="noConversion"/>
  </si>
  <si>
    <t>月经不调</t>
    <phoneticPr fontId="3" type="noConversion"/>
  </si>
  <si>
    <t>咳喘</t>
    <phoneticPr fontId="3" type="noConversion"/>
  </si>
  <si>
    <t>乳腺炎</t>
    <phoneticPr fontId="3" type="noConversion"/>
  </si>
  <si>
    <t>胃炎</t>
    <phoneticPr fontId="3" type="noConversion"/>
  </si>
  <si>
    <t>关节炎</t>
    <phoneticPr fontId="3" type="noConversion"/>
  </si>
  <si>
    <t>微量元素矿物质缺乏症</t>
    <phoneticPr fontId="3" type="noConversion"/>
  </si>
  <si>
    <t>骨质疏松症</t>
    <phoneticPr fontId="3" type="noConversion"/>
  </si>
  <si>
    <t>前列腺炎</t>
    <phoneticPr fontId="3" type="noConversion"/>
  </si>
  <si>
    <t>性功能低下</t>
    <phoneticPr fontId="3" type="noConversion"/>
  </si>
  <si>
    <t>贫血</t>
    <phoneticPr fontId="3" type="noConversion"/>
  </si>
  <si>
    <t>脑血栓</t>
    <phoneticPr fontId="3" type="noConversion"/>
  </si>
  <si>
    <t>高血压</t>
    <phoneticPr fontId="3" type="noConversion"/>
  </si>
  <si>
    <t>冠心病</t>
    <phoneticPr fontId="3" type="noConversion"/>
  </si>
  <si>
    <t>高血脂</t>
    <phoneticPr fontId="3" type="noConversion"/>
  </si>
  <si>
    <t>肝炎</t>
    <phoneticPr fontId="3" type="noConversion"/>
  </si>
  <si>
    <t>糖尿病</t>
    <phoneticPr fontId="3" type="noConversion"/>
  </si>
  <si>
    <t>支付宝</t>
  </si>
  <si>
    <t>爆品推荐</t>
  </si>
  <si>
    <t>领券小程序</t>
  </si>
  <si>
    <t>COLOMBO</t>
  </si>
  <si>
    <t>春雨医生</t>
  </si>
  <si>
    <t>春雨医生微信</t>
  </si>
  <si>
    <t>定制购</t>
  </si>
  <si>
    <t>好大夫</t>
  </si>
  <si>
    <t>积分商城</t>
  </si>
  <si>
    <t>JM</t>
  </si>
  <si>
    <t>JR</t>
  </si>
  <si>
    <t>联合医生</t>
  </si>
  <si>
    <t>MMP</t>
  </si>
  <si>
    <t>O2O</t>
  </si>
  <si>
    <t>PASS</t>
  </si>
  <si>
    <t>SG</t>
  </si>
  <si>
    <t>undefined</t>
  </si>
  <si>
    <t>微信</t>
  </si>
  <si>
    <t>微信商城</t>
  </si>
  <si>
    <t>杏仁</t>
  </si>
  <si>
    <t>益丰精选</t>
  </si>
  <si>
    <t>药联</t>
  </si>
  <si>
    <t>药师咨询</t>
  </si>
  <si>
    <t>YYLXS</t>
  </si>
  <si>
    <t>支付宝商城</t>
  </si>
  <si>
    <t>各年新增消费会员的人均：</t>
  </si>
  <si>
    <t>消费会员数</t>
  </si>
  <si>
    <t>消费次数</t>
  </si>
  <si>
    <t>人均销售额</t>
  </si>
  <si>
    <t>FL</t>
  </si>
  <si>
    <t>性别</t>
  </si>
  <si>
    <t>销售</t>
  </si>
  <si>
    <t>客流</t>
  </si>
  <si>
    <t>男</t>
  </si>
  <si>
    <t>女</t>
  </si>
  <si>
    <t>男</t>
    <phoneticPr fontId="3" type="noConversion"/>
  </si>
  <si>
    <t>女</t>
    <phoneticPr fontId="3" type="noConversion"/>
  </si>
  <si>
    <t>男</t>
    <phoneticPr fontId="3" type="noConversion"/>
  </si>
  <si>
    <t>女</t>
    <phoneticPr fontId="3" type="noConversion"/>
  </si>
  <si>
    <t>人均消费额</t>
    <phoneticPr fontId="9" type="noConversion"/>
  </si>
  <si>
    <t>客单</t>
    <phoneticPr fontId="9" type="noConversion"/>
  </si>
  <si>
    <t>各品类角色划分</t>
  </si>
  <si>
    <t>品类</t>
  </si>
  <si>
    <t>毛利额</t>
  </si>
  <si>
    <t>个人护理</t>
  </si>
  <si>
    <t>中药</t>
  </si>
  <si>
    <t>五官科用药处方药</t>
  </si>
  <si>
    <t>五官科用药非处方药</t>
  </si>
  <si>
    <t>保健食品</t>
  </si>
  <si>
    <t>健康食品</t>
  </si>
  <si>
    <t>健身康复</t>
  </si>
  <si>
    <t>其他药品处方药</t>
  </si>
  <si>
    <t>其他药品非处方药</t>
  </si>
  <si>
    <t>医疗器械</t>
  </si>
  <si>
    <t>外用药处方药</t>
  </si>
  <si>
    <t>外用药非处方药</t>
  </si>
  <si>
    <t>妇科用药处方药</t>
  </si>
  <si>
    <t>妇科用药非处方药</t>
  </si>
  <si>
    <t>心脑血管用药处方药</t>
  </si>
  <si>
    <t>心脑血管用药非处方药</t>
  </si>
  <si>
    <t>抗感冒用药处方药</t>
  </si>
  <si>
    <t>抗感冒用药非处方药</t>
  </si>
  <si>
    <t>抗晕止吐抗过敏用药处方药</t>
  </si>
  <si>
    <t>抗晕止吐抗过敏用药非处方药</t>
  </si>
  <si>
    <t>抗菌消炎药处方药</t>
  </si>
  <si>
    <t>抗菌消炎药非处方药</t>
  </si>
  <si>
    <t>日常用品</t>
  </si>
  <si>
    <t>普通食品</t>
  </si>
  <si>
    <t>母婴类</t>
  </si>
  <si>
    <t>泌尿系统用药处方药</t>
  </si>
  <si>
    <t>泌尿系统用药非处方药</t>
  </si>
  <si>
    <t>注射药处方药</t>
  </si>
  <si>
    <t>注射药非处方药</t>
  </si>
  <si>
    <t>消毒用品</t>
  </si>
  <si>
    <t>清热解毒用药处方药</t>
  </si>
  <si>
    <t>清热解毒用药非处方药</t>
  </si>
  <si>
    <t>激素和抗肿瘤用药处方药</t>
  </si>
  <si>
    <t>激素和抗肿瘤用药非处方药</t>
  </si>
  <si>
    <t>皮肤病用药处方药</t>
  </si>
  <si>
    <t>皮肤病用药非处方药</t>
  </si>
  <si>
    <t>祛痰止咳平喘用药处方药</t>
  </si>
  <si>
    <t>祛痰止咳平喘用药非处方药</t>
  </si>
  <si>
    <t>精神病用药处方药</t>
  </si>
  <si>
    <t>精神病用药非处方药</t>
  </si>
  <si>
    <t>糖尿病用药处方药</t>
  </si>
  <si>
    <t>糖尿病用药非处方药</t>
  </si>
  <si>
    <t>维生素和钙类处方药</t>
  </si>
  <si>
    <t>维生素和钙类非处方药</t>
  </si>
  <si>
    <t>肝胆用药处方药</t>
  </si>
  <si>
    <t>肝胆用药非处方药</t>
  </si>
  <si>
    <t>胃肠道用药处方药</t>
  </si>
  <si>
    <t>胃肠道用药非处方药</t>
  </si>
  <si>
    <t>胶类处方药</t>
  </si>
  <si>
    <t>胶类非处方药</t>
  </si>
  <si>
    <t>补益药处方药</t>
  </si>
  <si>
    <t>补益药非处方药</t>
  </si>
  <si>
    <t>风湿伤科镇痛用药处方药</t>
  </si>
  <si>
    <t>风湿伤科镇痛用药非处方药</t>
  </si>
  <si>
    <t>总计</t>
  </si>
  <si>
    <t>2018年总会员消费次数</t>
  </si>
  <si>
    <t>2019年总会员消费次数</t>
  </si>
  <si>
    <t>毛利率</t>
    <phoneticPr fontId="3" type="noConversion"/>
  </si>
  <si>
    <t>占总销售比</t>
    <phoneticPr fontId="3" type="noConversion"/>
  </si>
  <si>
    <t>2019年新增会员在2019年消费次数</t>
    <phoneticPr fontId="3" type="noConversion"/>
  </si>
  <si>
    <t>2018年新增会员在2018年消费次数</t>
    <phoneticPr fontId="3" type="noConversion"/>
  </si>
  <si>
    <t>品类销售结构</t>
  </si>
  <si>
    <t>会员品类销售结构</t>
  </si>
  <si>
    <t>订单数</t>
  </si>
  <si>
    <t>总销售结构</t>
  </si>
  <si>
    <t>毛利率</t>
  </si>
  <si>
    <t>购买频次</t>
  </si>
  <si>
    <t>会员销售结构</t>
  </si>
  <si>
    <t>处方药</t>
  </si>
  <si>
    <t>非处方药</t>
  </si>
  <si>
    <t>会员渗透率</t>
    <phoneticPr fontId="12" type="noConversion"/>
  </si>
  <si>
    <t>无信息</t>
    <phoneticPr fontId="3" type="noConversion"/>
  </si>
  <si>
    <t>有信息</t>
    <phoneticPr fontId="3" type="noConversion"/>
  </si>
  <si>
    <t>有消费</t>
    <phoneticPr fontId="3" type="noConversion"/>
  </si>
  <si>
    <t>无消费</t>
    <phoneticPr fontId="3" type="noConversion"/>
  </si>
  <si>
    <t>会员</t>
    <phoneticPr fontId="3" type="noConversion"/>
  </si>
  <si>
    <t>顾客</t>
    <phoneticPr fontId="3" type="noConversion"/>
  </si>
  <si>
    <t>？</t>
    <phoneticPr fontId="3" type="noConversion"/>
  </si>
  <si>
    <t>消费会员</t>
    <phoneticPr fontId="3" type="noConversion"/>
  </si>
  <si>
    <t>已开卡</t>
    <phoneticPr fontId="3" type="noConversion"/>
  </si>
  <si>
    <t>未开卡</t>
    <phoneticPr fontId="3" type="noConversion"/>
  </si>
  <si>
    <t>2019年新增会员来源渠道统计:</t>
  </si>
  <si>
    <t>会员来源渠道</t>
  </si>
  <si>
    <t>渠道名称</t>
  </si>
  <si>
    <t>ALIPAY</t>
  </si>
  <si>
    <t>BPTJ</t>
  </si>
  <si>
    <t>CMP</t>
  </si>
  <si>
    <t>哥伦布</t>
  </si>
  <si>
    <t>CYYS</t>
  </si>
  <si>
    <t>CYYSWX</t>
  </si>
  <si>
    <t>春雨医生微信端</t>
  </si>
  <si>
    <t>DZG</t>
  </si>
  <si>
    <t>JFM</t>
  </si>
  <si>
    <t>加盟</t>
  </si>
  <si>
    <t>LHYS</t>
  </si>
  <si>
    <t>会员小程序</t>
  </si>
  <si>
    <t>收购</t>
  </si>
  <si>
    <t>ST</t>
  </si>
  <si>
    <t>WX</t>
  </si>
  <si>
    <t>WXM</t>
  </si>
  <si>
    <t>XINGREN</t>
  </si>
  <si>
    <t>YFJX</t>
  </si>
  <si>
    <t>YSZX</t>
  </si>
  <si>
    <t>ZFM</t>
  </si>
  <si>
    <t>总消费会员数</t>
  </si>
  <si>
    <t>复购率</t>
  </si>
  <si>
    <t>其它</t>
    <phoneticPr fontId="3" type="noConversion"/>
  </si>
  <si>
    <t>门店</t>
    <phoneticPr fontId="3" type="noConversion"/>
  </si>
  <si>
    <t>微信+微信商城</t>
    <phoneticPr fontId="3" type="noConversion"/>
  </si>
  <si>
    <t>支付宝+支付宝商城</t>
    <phoneticPr fontId="3" type="noConversion"/>
  </si>
  <si>
    <t>收购+加盟</t>
    <phoneticPr fontId="3" type="noConversion"/>
  </si>
  <si>
    <t>收购+加盟</t>
    <phoneticPr fontId="3" type="noConversion"/>
  </si>
  <si>
    <t>其他</t>
    <phoneticPr fontId="3" type="noConversion"/>
  </si>
  <si>
    <t>线上渠道</t>
  </si>
  <si>
    <t>人均销售额（近一年）</t>
  </si>
  <si>
    <t>人均消费次数（近一年）</t>
  </si>
  <si>
    <t>云医链线下</t>
  </si>
  <si>
    <t>云医链线上</t>
  </si>
  <si>
    <t>电话订药</t>
  </si>
  <si>
    <t>稀缺药订购</t>
  </si>
  <si>
    <t>恒修堂医馆</t>
  </si>
  <si>
    <t>O2O微信商城</t>
  </si>
  <si>
    <t>互联网医院</t>
  </si>
  <si>
    <t>拼团健康</t>
  </si>
  <si>
    <t>秒杀健康</t>
  </si>
  <si>
    <t>精选秒杀</t>
  </si>
  <si>
    <t>精选拼团</t>
  </si>
  <si>
    <t>积分抽奖</t>
  </si>
  <si>
    <t>未消费会员数</t>
    <phoneticPr fontId="3" type="noConversion"/>
  </si>
  <si>
    <t>客单价</t>
  </si>
  <si>
    <t>会员各年龄段品类销售结构（当前年龄）</t>
  </si>
  <si>
    <t>用20141231计算年龄：</t>
  </si>
  <si>
    <t>年龄类型</t>
  </si>
  <si>
    <t>2014年消费的人在2018年消费：</t>
  </si>
  <si>
    <t>20-25岁</t>
  </si>
  <si>
    <t>20岁以下</t>
  </si>
  <si>
    <t>25-30岁</t>
  </si>
  <si>
    <t>30-35岁</t>
  </si>
  <si>
    <t>35-40岁</t>
  </si>
  <si>
    <t>40-45岁</t>
  </si>
  <si>
    <t>45-50岁</t>
  </si>
  <si>
    <t>50-55岁</t>
  </si>
  <si>
    <t>55-60岁</t>
  </si>
  <si>
    <t>60-65岁</t>
  </si>
  <si>
    <t>65-70岁</t>
  </si>
  <si>
    <t>70-75岁</t>
  </si>
  <si>
    <t>75-80岁</t>
  </si>
  <si>
    <t>80-85岁</t>
  </si>
  <si>
    <t>85岁以上</t>
  </si>
  <si>
    <t>非会员订单数</t>
    <phoneticPr fontId="3" type="noConversion"/>
  </si>
  <si>
    <t>非会员客单价</t>
    <phoneticPr fontId="3" type="noConversion"/>
  </si>
  <si>
    <t>年新增会员客单价</t>
    <phoneticPr fontId="3" type="noConversion"/>
  </si>
  <si>
    <t>年新增会员订单数</t>
    <phoneticPr fontId="3" type="noConversion"/>
  </si>
  <si>
    <t>人均品项数</t>
  </si>
  <si>
    <t>人均消费商品件数</t>
  </si>
  <si>
    <t>2016</t>
  </si>
  <si>
    <t>2015</t>
  </si>
  <si>
    <t>2014</t>
  </si>
  <si>
    <t>平均每个店每个会员每次消费金额</t>
  </si>
  <si>
    <t>老门店：</t>
  </si>
  <si>
    <t>新增：</t>
  </si>
  <si>
    <t>整体：</t>
  </si>
  <si>
    <t>趋势图</t>
    <phoneticPr fontId="3" type="noConversion"/>
  </si>
  <si>
    <t>平均每个店每个会员消费频次</t>
    <phoneticPr fontId="3" type="noConversion"/>
  </si>
  <si>
    <t>整体</t>
    <phoneticPr fontId="3" type="noConversion"/>
  </si>
  <si>
    <t>新门店</t>
    <phoneticPr fontId="3" type="noConversion"/>
  </si>
  <si>
    <t>老门店</t>
    <phoneticPr fontId="3" type="noConversion"/>
  </si>
  <si>
    <t>平均每个店的消费会员数</t>
    <phoneticPr fontId="3" type="noConversion"/>
  </si>
  <si>
    <t xml:space="preserve">                                                    年份
      类型</t>
    <phoneticPr fontId="3" type="noConversion"/>
  </si>
  <si>
    <t>品类结构--零售商导向</t>
    <phoneticPr fontId="3" type="noConversion"/>
  </si>
  <si>
    <t>占总销售比</t>
  </si>
  <si>
    <t>品类结构--零售商导向</t>
    <phoneticPr fontId="3" type="noConversion"/>
  </si>
  <si>
    <t>各品类会员渗透率与购买频次</t>
  </si>
  <si>
    <t>会员渗透率</t>
  </si>
  <si>
    <t>人均购买频次</t>
  </si>
  <si>
    <t>品类结构--消费者导向</t>
    <phoneticPr fontId="3" type="noConversion"/>
  </si>
  <si>
    <t>各年各分公司新增消费会员的人均：</t>
  </si>
  <si>
    <t>消费公司</t>
  </si>
  <si>
    <t>上海公司</t>
  </si>
  <si>
    <t>江苏公司</t>
  </si>
  <si>
    <t>武汉公司</t>
  </si>
  <si>
    <t>长沙公司</t>
  </si>
  <si>
    <t>湘北公司</t>
  </si>
  <si>
    <t>江西公司</t>
  </si>
  <si>
    <t>鄂中公司</t>
  </si>
  <si>
    <t>湘南公司</t>
  </si>
  <si>
    <t>广东公司</t>
  </si>
  <si>
    <t>江西天顺</t>
  </si>
  <si>
    <t>各年各分公司复购会员的情况：</t>
  </si>
  <si>
    <t>无锡市民</t>
  </si>
  <si>
    <t>分公司名称</t>
  </si>
  <si>
    <t>3,487.96</t>
  </si>
  <si>
    <t>2,318.481012</t>
  </si>
  <si>
    <t>占总销售比趋势图</t>
    <phoneticPr fontId="3" type="noConversion"/>
  </si>
  <si>
    <t>毛利率趋势图</t>
    <phoneticPr fontId="3" type="noConversion"/>
  </si>
  <si>
    <t>会员渗透率</t>
    <phoneticPr fontId="3" type="noConversion"/>
  </si>
  <si>
    <t>会员渗透率趋势图</t>
    <phoneticPr fontId="3" type="noConversion"/>
  </si>
  <si>
    <t>人均购买频次</t>
    <phoneticPr fontId="3" type="noConversion"/>
  </si>
  <si>
    <t>平均每个店每个会员每次消费金额</t>
    <phoneticPr fontId="3" type="noConversion"/>
  </si>
  <si>
    <t>平均每个店每个会员消费频次</t>
    <phoneticPr fontId="3" type="noConversion"/>
  </si>
  <si>
    <t>平均每个店的消费会员数</t>
    <phoneticPr fontId="3" type="noConversion"/>
  </si>
  <si>
    <t>糖尿病用药处方药</t>
    <phoneticPr fontId="3" type="noConversion"/>
  </si>
  <si>
    <t>人均品项数</t>
    <phoneticPr fontId="3" type="noConversion"/>
  </si>
  <si>
    <t>人均SKU数</t>
    <phoneticPr fontId="3" type="noConversion"/>
  </si>
  <si>
    <t xml:space="preserve">                 年份
  类型</t>
    <phoneticPr fontId="3" type="noConversion"/>
  </si>
  <si>
    <t>人均商品盒数</t>
    <phoneticPr fontId="3" type="noConversion"/>
  </si>
  <si>
    <t>人均消费频次</t>
    <phoneticPr fontId="3" type="noConversion"/>
  </si>
  <si>
    <t>人均消费频次趋势图</t>
    <phoneticPr fontId="3" type="noConversion"/>
  </si>
  <si>
    <t>客单价</t>
    <phoneticPr fontId="3" type="noConversion"/>
  </si>
  <si>
    <t>总会员</t>
    <phoneticPr fontId="3" type="noConversion"/>
  </si>
  <si>
    <t>订单数</t>
    <phoneticPr fontId="3" type="noConversion"/>
  </si>
  <si>
    <t>会员客单价</t>
    <phoneticPr fontId="3" type="noConversion"/>
  </si>
  <si>
    <t>2016年总会员消费次数</t>
  </si>
  <si>
    <t>2017年总会员消费次数</t>
  </si>
  <si>
    <t>2016年非会员</t>
  </si>
  <si>
    <t>2017年非会员</t>
  </si>
  <si>
    <t>2018年非会员</t>
  </si>
  <si>
    <t>2019年非会员</t>
  </si>
  <si>
    <t>订单数）</t>
    <phoneticPr fontId="3" type="noConversion"/>
  </si>
  <si>
    <t>2016年</t>
  </si>
  <si>
    <t>2017年</t>
  </si>
  <si>
    <t>会员订单占比</t>
    <phoneticPr fontId="3" type="noConversion"/>
  </si>
  <si>
    <t>非会员订单占比</t>
    <phoneticPr fontId="3" type="noConversion"/>
  </si>
  <si>
    <t>人均消费次数</t>
    <phoneticPr fontId="9" type="noConversion"/>
  </si>
  <si>
    <t>人均消费额（男）</t>
    <phoneticPr fontId="9" type="noConversion"/>
  </si>
  <si>
    <t>人均消费次数（男）</t>
    <phoneticPr fontId="9" type="noConversion"/>
  </si>
  <si>
    <t>人均消费额（女）</t>
    <phoneticPr fontId="9" type="noConversion"/>
  </si>
  <si>
    <t>人均消费次数（女）</t>
    <phoneticPr fontId="9" type="noConversion"/>
  </si>
  <si>
    <t>2016年</t>
    <phoneticPr fontId="3" type="noConversion"/>
  </si>
  <si>
    <t>2017年</t>
    <phoneticPr fontId="3" type="noConversion"/>
  </si>
  <si>
    <t>2015年</t>
  </si>
  <si>
    <t>年消费金额</t>
  </si>
  <si>
    <t>客单</t>
  </si>
  <si>
    <t>年人均消费金额</t>
  </si>
  <si>
    <t>年人均消费次数</t>
  </si>
  <si>
    <t>分公司名称</t>
    <phoneticPr fontId="26" type="noConversion"/>
  </si>
  <si>
    <t>复购率</t>
    <phoneticPr fontId="26" type="noConversion"/>
  </si>
  <si>
    <t>非复购会员概览</t>
    <phoneticPr fontId="26" type="noConversion"/>
  </si>
  <si>
    <t>复购会员概览</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</si>
</sst>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_ "/>
    <numFmt numFmtId="177" formatCode="0.0_ "/>
    <numFmt numFmtId="178" formatCode="0_);[Red]\(0\)"/>
    <numFmt numFmtId="179" formatCode="0.00_ "/>
    <numFmt numFmtId="180" formatCode="#,##0.0"/>
    <numFmt numFmtId="181" formatCode="0.0%"/>
    <numFmt numFmtId="182" formatCode="#,##0_ "/>
    <numFmt numFmtId="183" formatCode="0.00_);[Red]\(0.00\)"/>
    <numFmt numFmtId="184" formatCode="0.0_);[Red]\(0.0\)"/>
  </numFmts>
  <fonts count="27" x14ac:knownFonts="1">
    <font>
      <sz val="12"/>
      <name val="宋体"/>
      <charset val="134"/>
    </font>
    <font>
      <b/>
      <sz val="12"/>
      <name val="宋体"/>
      <family val="3"/>
      <charset val="134"/>
    </font>
    <font>
      <sz val="12"/>
      <name val="宋体"/>
      <family val="3"/>
      <charset val="134"/>
    </font>
    <font>
      <sz val="9"/>
      <name val="宋体"/>
      <family val="3"/>
      <charset val="134"/>
    </font>
    <font>
      <b/>
      <sz val="12"/>
      <name val="宋体"/>
      <family val="3"/>
      <charset val="134"/>
    </font>
    <font>
      <sz val="12"/>
      <name val="宋体"/>
      <family val="3"/>
      <charset val="134"/>
    </font>
    <font>
      <sz val="11"/>
      <name val="宋体"/>
      <family val="3"/>
      <charset val="134"/>
    </font>
    <font>
      <sz val="10"/>
      <name val="微软雅黑"/>
      <family val="2"/>
      <charset val="134"/>
    </font>
    <font>
      <b/>
      <sz val="12"/>
      <name val="宋体"/>
      <family val="3"/>
      <charset val="134"/>
    </font>
    <font>
      <sz val="9"/>
      <name val="宋体"/>
      <family val="3"/>
      <charset val="134"/>
    </font>
    <font>
      <sz val="12"/>
      <name val="宋体"/>
      <family val="3"/>
      <charset val="134"/>
    </font>
    <font>
      <sz val="9"/>
      <name val="宋体"/>
      <family val="3"/>
      <charset val="134"/>
    </font>
    <font>
      <sz val="9"/>
      <name val="宋体"/>
      <family val="3"/>
      <charset val="134"/>
    </font>
    <font>
      <sz val="12"/>
      <name val="微软雅黑"/>
      <family val="2"/>
      <charset val="134"/>
    </font>
    <font>
      <b/>
      <sz val="12"/>
      <name val="微软雅黑"/>
      <family val="2"/>
      <charset val="134"/>
    </font>
    <font>
      <sz val="11"/>
      <color theme="1"/>
      <name val="宋体"/>
      <family val="3"/>
      <charset val="134"/>
      <scheme val="minor"/>
    </font>
    <font>
      <b/>
      <sz val="11"/>
      <color theme="1"/>
      <name val="宋体"/>
      <family val="3"/>
      <charset val="134"/>
      <scheme val="minor"/>
    </font>
    <font>
      <sz val="12"/>
      <color rgb="FFFF0000"/>
      <name val="宋体"/>
      <family val="3"/>
      <charset val="134"/>
    </font>
    <font>
      <b/>
      <sz val="10"/>
      <color theme="0"/>
      <name val="微软雅黑"/>
      <family val="2"/>
      <charset val="134"/>
    </font>
    <font>
      <b/>
      <sz val="12"/>
      <color theme="0"/>
      <name val="微软雅黑"/>
      <family val="2"/>
      <charset val="134"/>
    </font>
    <font>
      <b/>
      <sz val="12"/>
      <color rgb="FFFF0000"/>
      <name val="宋体"/>
      <family val="3"/>
      <charset val="134"/>
    </font>
    <font>
      <b/>
      <sz val="16"/>
      <color theme="1"/>
      <name val="宋体"/>
      <family val="3"/>
      <charset val="134"/>
      <scheme val="minor"/>
    </font>
    <font>
      <b/>
      <sz val="12"/>
      <color rgb="FFFF0000"/>
      <name val="微软雅黑"/>
      <family val="2"/>
      <charset val="134"/>
    </font>
    <font>
      <sz val="12"/>
      <color theme="1"/>
      <name val="宋体"/>
      <family val="3"/>
      <charset val="134"/>
    </font>
    <font>
      <b/>
      <sz val="13"/>
      <color theme="0"/>
      <name val="微软雅黑"/>
      <family val="2"/>
      <charset val="134"/>
    </font>
    <font>
      <sz val="12"/>
      <color rgb="FF000000"/>
      <name val="微软雅黑"/>
      <family val="2"/>
      <charset val="134"/>
    </font>
    <font>
      <sz val="9"/>
      <name val="宋体"/>
      <family val="3"/>
      <charset val="134"/>
    </font>
  </fonts>
  <fills count="9">
    <fill>
      <patternFill patternType="none"/>
    </fill>
    <fill>
      <patternFill patternType="gray125"/>
    </fill>
    <fill>
      <patternFill patternType="solid">
        <fgColor theme="4"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9"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theme="0" tint="-0.14999847407452621"/>
      </left>
      <right/>
      <top/>
      <bottom/>
      <diagonal/>
    </border>
    <border>
      <left/>
      <right style="thin">
        <color theme="0" tint="-0.14999847407452621"/>
      </right>
      <top/>
      <bottom/>
      <diagonal/>
    </border>
    <border diagonalDown="1">
      <left style="thin">
        <color theme="0"/>
      </left>
      <right style="thin">
        <color theme="0"/>
      </right>
      <top style="thin">
        <color theme="0"/>
      </top>
      <bottom style="thin">
        <color theme="0"/>
      </bottom>
      <diagonal style="thin">
        <color theme="0"/>
      </diagonal>
    </border>
    <border>
      <left/>
      <right/>
      <top/>
      <bottom style="thin">
        <color theme="0"/>
      </bottom>
      <diagonal/>
    </border>
    <border>
      <left style="thin">
        <color theme="0"/>
      </left>
      <right style="thin">
        <color theme="0"/>
      </right>
      <top style="thin">
        <color theme="0"/>
      </top>
      <bottom style="thin">
        <color theme="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style="thin">
        <color indexed="64"/>
      </left>
      <right style="thin">
        <color indexed="64"/>
      </right>
      <top/>
      <bottom/>
      <diagonal/>
    </border>
    <border>
      <left/>
      <right/>
      <top style="thin">
        <color indexed="64"/>
      </top>
      <bottom style="thin">
        <color indexed="64"/>
      </bottom>
      <diagonal/>
    </border>
  </borders>
  <cellStyleXfs count="2">
    <xf numFmtId="0" fontId="0" fillId="0" borderId="0">
      <alignment vertical="center"/>
    </xf>
    <xf numFmtId="9" fontId="2" fillId="0" borderId="0" applyFont="0" applyFill="0" applyBorder="0" applyAlignment="0" applyProtection="0">
      <alignment vertical="center"/>
    </xf>
  </cellStyleXfs>
  <cellXfs count="265">
    <xf numFmtId="0" fontId="0" fillId="0" borderId="0" xfId="0">
      <alignment vertical="center"/>
    </xf>
    <xf numFmtId="49" fontId="0" fillId="0" borderId="0" xfId="0" applyNumberFormat="1">
      <alignment vertical="center"/>
    </xf>
    <xf numFmtId="49" fontId="0" fillId="0" borderId="0" xfId="0" applyNumberFormat="1" applyBorder="1">
      <alignment vertical="center"/>
    </xf>
    <xf numFmtId="0" fontId="0" fillId="0" borderId="0" xfId="0" applyBorder="1">
      <alignment vertical="center"/>
    </xf>
    <xf numFmtId="3" fontId="0" fillId="0" borderId="0" xfId="0" applyNumberFormat="1" applyBorder="1">
      <alignment vertical="center"/>
    </xf>
    <xf numFmtId="3" fontId="0" fillId="0" borderId="0" xfId="0" applyNumberFormat="1">
      <alignment vertical="center"/>
    </xf>
    <xf numFmtId="0" fontId="1" fillId="0" borderId="0" xfId="0" applyFont="1">
      <alignment vertical="center"/>
    </xf>
    <xf numFmtId="49" fontId="1" fillId="0" borderId="1" xfId="0" applyNumberFormat="1" applyFont="1" applyBorder="1">
      <alignment vertical="center"/>
    </xf>
    <xf numFmtId="0" fontId="1" fillId="0" borderId="1" xfId="0" applyFont="1" applyBorder="1">
      <alignment vertical="center"/>
    </xf>
    <xf numFmtId="0" fontId="0" fillId="0" borderId="0" xfId="0" applyAlignment="1">
      <alignment horizontal="center" vertical="center"/>
    </xf>
    <xf numFmtId="49" fontId="0" fillId="0" borderId="1" xfId="0" applyNumberFormat="1" applyBorder="1">
      <alignment vertical="center"/>
    </xf>
    <xf numFmtId="0" fontId="0" fillId="0" borderId="1" xfId="0" applyBorder="1">
      <alignment vertical="center"/>
    </xf>
    <xf numFmtId="3" fontId="0" fillId="0" borderId="0" xfId="0" applyNumberFormat="1" applyAlignment="1">
      <alignment horizontal="center" vertical="center"/>
    </xf>
    <xf numFmtId="3" fontId="17" fillId="0" borderId="0" xfId="0" applyNumberFormat="1" applyFont="1">
      <alignment vertical="center"/>
    </xf>
    <xf numFmtId="3" fontId="0" fillId="0" borderId="1" xfId="0" applyNumberFormat="1" applyBorder="1">
      <alignment vertical="center"/>
    </xf>
    <xf numFmtId="3" fontId="0" fillId="0" borderId="12" xfId="0" applyNumberFormat="1" applyBorder="1">
      <alignment vertical="center"/>
    </xf>
    <xf numFmtId="3" fontId="0" fillId="0" borderId="13" xfId="0" applyNumberFormat="1" applyBorder="1">
      <alignment vertical="center"/>
    </xf>
    <xf numFmtId="4" fontId="0" fillId="0" borderId="0" xfId="0" applyNumberFormat="1">
      <alignment vertical="center"/>
    </xf>
    <xf numFmtId="0" fontId="17" fillId="0" borderId="0" xfId="0" applyFont="1">
      <alignment vertical="center"/>
    </xf>
    <xf numFmtId="0" fontId="5" fillId="0" borderId="0" xfId="0" applyFont="1">
      <alignment vertical="center"/>
    </xf>
    <xf numFmtId="3" fontId="5" fillId="0" borderId="0" xfId="0" applyNumberFormat="1" applyFont="1">
      <alignment vertical="center"/>
    </xf>
    <xf numFmtId="176" fontId="0" fillId="0" borderId="1" xfId="0" applyNumberFormat="1" applyBorder="1">
      <alignment vertical="center"/>
    </xf>
    <xf numFmtId="177" fontId="0" fillId="0" borderId="1" xfId="0" applyNumberFormat="1" applyBorder="1">
      <alignment vertical="center"/>
    </xf>
    <xf numFmtId="0" fontId="4" fillId="0" borderId="1" xfId="0" applyFont="1" applyBorder="1">
      <alignment vertical="center"/>
    </xf>
    <xf numFmtId="178" fontId="0" fillId="0" borderId="0" xfId="0" applyNumberFormat="1">
      <alignment vertical="center"/>
    </xf>
    <xf numFmtId="177" fontId="0" fillId="0" borderId="0" xfId="0" applyNumberFormat="1">
      <alignment vertical="center"/>
    </xf>
    <xf numFmtId="9" fontId="0" fillId="0" borderId="0" xfId="0" applyNumberFormat="1">
      <alignment vertical="center"/>
    </xf>
    <xf numFmtId="0" fontId="4" fillId="0" borderId="0" xfId="0" applyFont="1">
      <alignment vertical="center"/>
    </xf>
    <xf numFmtId="178" fontId="0" fillId="0" borderId="1" xfId="0" applyNumberFormat="1" applyBorder="1">
      <alignment vertical="center"/>
    </xf>
    <xf numFmtId="0" fontId="5" fillId="0" borderId="1" xfId="0" applyFont="1" applyBorder="1">
      <alignment vertical="center"/>
    </xf>
    <xf numFmtId="0" fontId="4" fillId="0" borderId="2" xfId="0" applyFont="1" applyBorder="1">
      <alignment vertical="center"/>
    </xf>
    <xf numFmtId="3" fontId="0" fillId="0" borderId="14" xfId="0" applyNumberFormat="1" applyBorder="1">
      <alignment vertical="center"/>
    </xf>
    <xf numFmtId="49" fontId="4" fillId="0" borderId="0" xfId="0" applyNumberFormat="1" applyFont="1">
      <alignment vertical="center"/>
    </xf>
    <xf numFmtId="180" fontId="0" fillId="0" borderId="0" xfId="0" applyNumberFormat="1" applyBorder="1">
      <alignment vertical="center"/>
    </xf>
    <xf numFmtId="49" fontId="4" fillId="0" borderId="1" xfId="0" applyNumberFormat="1" applyFont="1" applyBorder="1">
      <alignment vertical="center"/>
    </xf>
    <xf numFmtId="179" fontId="0" fillId="0" borderId="1" xfId="0" applyNumberFormat="1" applyBorder="1">
      <alignment vertical="center"/>
    </xf>
    <xf numFmtId="178" fontId="4" fillId="0" borderId="0" xfId="0" applyNumberFormat="1" applyFont="1">
      <alignment vertical="center"/>
    </xf>
    <xf numFmtId="178" fontId="0" fillId="0" borderId="0" xfId="0" applyNumberFormat="1" applyBorder="1">
      <alignment vertical="center"/>
    </xf>
    <xf numFmtId="0" fontId="6" fillId="0" borderId="0" xfId="0" applyFont="1">
      <alignment vertical="center"/>
    </xf>
    <xf numFmtId="178" fontId="6" fillId="0" borderId="0" xfId="0" applyNumberFormat="1" applyFont="1">
      <alignment vertical="center"/>
    </xf>
    <xf numFmtId="178" fontId="6" fillId="0" borderId="0" xfId="0" applyNumberFormat="1" applyFont="1" applyBorder="1">
      <alignment vertical="center"/>
    </xf>
    <xf numFmtId="180" fontId="6" fillId="0" borderId="0" xfId="0" applyNumberFormat="1" applyFont="1" applyBorder="1">
      <alignment vertical="center"/>
    </xf>
    <xf numFmtId="176" fontId="0" fillId="0" borderId="0" xfId="0" applyNumberFormat="1">
      <alignment vertical="center"/>
    </xf>
    <xf numFmtId="0" fontId="5" fillId="0" borderId="0" xfId="0" applyFont="1" applyBorder="1">
      <alignment vertical="center"/>
    </xf>
    <xf numFmtId="9" fontId="0" fillId="0" borderId="0" xfId="0" applyNumberFormat="1" applyBorder="1">
      <alignment vertical="center"/>
    </xf>
    <xf numFmtId="0" fontId="0" fillId="0" borderId="0" xfId="0" applyFont="1">
      <alignment vertical="center"/>
    </xf>
    <xf numFmtId="0" fontId="0" fillId="0" borderId="0" xfId="0" applyAlignment="1">
      <alignment horizontal="left" vertical="center" wrapText="1"/>
    </xf>
    <xf numFmtId="3" fontId="7" fillId="0" borderId="0" xfId="0" applyNumberFormat="1" applyFont="1" applyBorder="1">
      <alignment vertical="center"/>
    </xf>
    <xf numFmtId="181" fontId="7" fillId="0" borderId="0" xfId="0" applyNumberFormat="1" applyFont="1" applyBorder="1">
      <alignment vertical="center"/>
    </xf>
    <xf numFmtId="4" fontId="7" fillId="0" borderId="0" xfId="0" applyNumberFormat="1" applyFont="1" applyBorder="1">
      <alignment vertical="center"/>
    </xf>
    <xf numFmtId="177" fontId="7" fillId="0" borderId="0" xfId="0" applyNumberFormat="1" applyFont="1" applyBorder="1">
      <alignment vertical="center"/>
    </xf>
    <xf numFmtId="177" fontId="7" fillId="0" borderId="3" xfId="0" applyNumberFormat="1" applyFont="1" applyBorder="1">
      <alignment vertical="center"/>
    </xf>
    <xf numFmtId="0" fontId="18" fillId="3" borderId="4" xfId="0" applyFont="1" applyFill="1" applyBorder="1">
      <alignment vertical="center"/>
    </xf>
    <xf numFmtId="0" fontId="18" fillId="3" borderId="5" xfId="0" applyFont="1" applyFill="1" applyBorder="1">
      <alignment vertical="center"/>
    </xf>
    <xf numFmtId="0" fontId="19" fillId="3" borderId="6" xfId="0" applyFont="1" applyFill="1" applyBorder="1">
      <alignment vertical="center"/>
    </xf>
    <xf numFmtId="0" fontId="19" fillId="3" borderId="7" xfId="0" applyFont="1" applyFill="1" applyBorder="1">
      <alignment vertical="center"/>
    </xf>
    <xf numFmtId="0" fontId="19" fillId="3" borderId="8" xfId="0" applyFont="1" applyFill="1" applyBorder="1">
      <alignment vertical="center"/>
    </xf>
    <xf numFmtId="0" fontId="0" fillId="3" borderId="0" xfId="0" applyFill="1">
      <alignment vertical="center"/>
    </xf>
    <xf numFmtId="0" fontId="20" fillId="0" borderId="0" xfId="0" applyFont="1">
      <alignment vertical="center"/>
    </xf>
    <xf numFmtId="0" fontId="8" fillId="0" borderId="1" xfId="0" applyFont="1" applyBorder="1">
      <alignment vertical="center"/>
    </xf>
    <xf numFmtId="182" fontId="0" fillId="0" borderId="1" xfId="0" applyNumberFormat="1" applyBorder="1">
      <alignment vertical="center"/>
    </xf>
    <xf numFmtId="10" fontId="0" fillId="0" borderId="0" xfId="0" applyNumberFormat="1" applyFill="1" applyBorder="1">
      <alignment vertical="center"/>
    </xf>
    <xf numFmtId="10" fontId="0" fillId="0" borderId="0" xfId="0" applyNumberFormat="1">
      <alignment vertical="center"/>
    </xf>
    <xf numFmtId="10" fontId="2" fillId="0" borderId="0" xfId="0" applyNumberFormat="1" applyFont="1">
      <alignment vertical="center"/>
    </xf>
    <xf numFmtId="0" fontId="2" fillId="0" borderId="0" xfId="0" applyFont="1">
      <alignment vertical="center"/>
    </xf>
    <xf numFmtId="178" fontId="7" fillId="0" borderId="0" xfId="0" applyNumberFormat="1" applyFont="1" applyBorder="1">
      <alignment vertical="center"/>
    </xf>
    <xf numFmtId="178" fontId="19" fillId="3" borderId="7" xfId="0" applyNumberFormat="1" applyFont="1" applyFill="1" applyBorder="1">
      <alignment vertical="center"/>
    </xf>
    <xf numFmtId="3" fontId="7" fillId="0" borderId="0" xfId="0" applyNumberFormat="1" applyFont="1" applyFill="1" applyBorder="1">
      <alignment vertical="center"/>
    </xf>
    <xf numFmtId="181" fontId="7" fillId="0" borderId="0" xfId="0" applyNumberFormat="1" applyFont="1" applyFill="1" applyBorder="1">
      <alignment vertical="center"/>
    </xf>
    <xf numFmtId="4" fontId="7" fillId="0" borderId="0" xfId="0" applyNumberFormat="1" applyFont="1" applyFill="1" applyBorder="1">
      <alignment vertical="center"/>
    </xf>
    <xf numFmtId="178" fontId="7" fillId="0" borderId="0" xfId="0" applyNumberFormat="1" applyFont="1" applyFill="1" applyBorder="1">
      <alignment vertical="center"/>
    </xf>
    <xf numFmtId="177" fontId="7" fillId="0" borderId="0" xfId="0" applyNumberFormat="1" applyFont="1" applyFill="1" applyBorder="1">
      <alignment vertical="center"/>
    </xf>
    <xf numFmtId="177" fontId="7" fillId="0" borderId="3" xfId="0" applyNumberFormat="1" applyFont="1" applyFill="1" applyBorder="1">
      <alignment vertical="center"/>
    </xf>
    <xf numFmtId="3" fontId="7" fillId="0" borderId="9" xfId="0" applyNumberFormat="1" applyFont="1" applyFill="1" applyBorder="1">
      <alignment vertical="center"/>
    </xf>
    <xf numFmtId="181" fontId="7" fillId="0" borderId="9" xfId="0" applyNumberFormat="1" applyFont="1" applyFill="1" applyBorder="1">
      <alignment vertical="center"/>
    </xf>
    <xf numFmtId="4" fontId="7" fillId="0" borderId="9" xfId="0" applyNumberFormat="1" applyFont="1" applyFill="1" applyBorder="1">
      <alignment vertical="center"/>
    </xf>
    <xf numFmtId="178" fontId="7" fillId="0" borderId="9" xfId="0" applyNumberFormat="1" applyFont="1" applyFill="1" applyBorder="1">
      <alignment vertical="center"/>
    </xf>
    <xf numFmtId="177" fontId="7" fillId="0" borderId="9" xfId="0" applyNumberFormat="1" applyFont="1" applyFill="1" applyBorder="1">
      <alignment vertical="center"/>
    </xf>
    <xf numFmtId="177" fontId="7" fillId="0" borderId="10" xfId="0" applyNumberFormat="1" applyFont="1" applyFill="1" applyBorder="1">
      <alignment vertical="center"/>
    </xf>
    <xf numFmtId="0" fontId="0" fillId="0" borderId="0" xfId="0" applyFill="1">
      <alignment vertical="center"/>
    </xf>
    <xf numFmtId="178" fontId="0" fillId="0" borderId="0" xfId="0" applyNumberFormat="1" applyFill="1">
      <alignment vertical="center"/>
    </xf>
    <xf numFmtId="0" fontId="15" fillId="2" borderId="0" xfId="0" applyFont="1" applyFill="1" applyBorder="1" applyAlignment="1">
      <alignment vertical="center"/>
    </xf>
    <xf numFmtId="0" fontId="15" fillId="2" borderId="0" xfId="0" applyFont="1" applyFill="1" applyAlignment="1">
      <alignment vertical="center"/>
    </xf>
    <xf numFmtId="10" fontId="15" fillId="2" borderId="0" xfId="1" applyNumberFormat="1" applyFont="1" applyFill="1" applyBorder="1" applyAlignment="1">
      <alignment vertical="center"/>
    </xf>
    <xf numFmtId="10" fontId="2" fillId="0" borderId="0" xfId="1" applyNumberFormat="1">
      <alignment vertical="center"/>
    </xf>
    <xf numFmtId="0" fontId="21" fillId="0" borderId="0" xfId="0" applyFont="1" applyFill="1" applyAlignment="1">
      <alignment horizontal="center" vertical="center"/>
    </xf>
    <xf numFmtId="0" fontId="16" fillId="0" borderId="1" xfId="0" applyFont="1" applyFill="1" applyBorder="1" applyAlignment="1">
      <alignment horizontal="center" vertical="center"/>
    </xf>
    <xf numFmtId="10" fontId="16" fillId="0" borderId="1" xfId="1" applyNumberFormat="1" applyFont="1" applyFill="1" applyBorder="1" applyAlignment="1">
      <alignment vertical="center"/>
    </xf>
    <xf numFmtId="0" fontId="0" fillId="0" borderId="0" xfId="0" applyFill="1" applyBorder="1">
      <alignment vertical="center"/>
    </xf>
    <xf numFmtId="3" fontId="0" fillId="0" borderId="0" xfId="0" applyNumberFormat="1" applyFill="1" applyBorder="1">
      <alignment vertical="center"/>
    </xf>
    <xf numFmtId="0" fontId="20" fillId="0" borderId="0" xfId="0" applyFont="1" applyBorder="1">
      <alignment vertical="center"/>
    </xf>
    <xf numFmtId="0" fontId="1" fillId="0" borderId="0" xfId="0" applyFont="1" applyBorder="1">
      <alignment vertical="center"/>
    </xf>
    <xf numFmtId="4" fontId="0" fillId="0" borderId="0" xfId="0" applyNumberFormat="1" applyBorder="1">
      <alignment vertical="center"/>
    </xf>
    <xf numFmtId="181" fontId="2" fillId="0" borderId="0" xfId="1" applyNumberFormat="1">
      <alignment vertical="center"/>
    </xf>
    <xf numFmtId="0" fontId="10" fillId="0" borderId="0" xfId="0" applyFont="1" applyFill="1" applyBorder="1">
      <alignment vertical="center"/>
    </xf>
    <xf numFmtId="181" fontId="0" fillId="0" borderId="0" xfId="0" applyNumberFormat="1">
      <alignment vertical="center"/>
    </xf>
    <xf numFmtId="0" fontId="0" fillId="0" borderId="0" xfId="0" applyFill="1" applyAlignment="1">
      <alignment vertical="center"/>
    </xf>
    <xf numFmtId="0" fontId="0" fillId="0" borderId="0" xfId="0" applyFill="1" applyBorder="1" applyAlignment="1">
      <alignment vertical="center"/>
    </xf>
    <xf numFmtId="0" fontId="16" fillId="0" borderId="0" xfId="0" applyFont="1" applyFill="1" applyBorder="1" applyAlignment="1">
      <alignment horizontal="center" vertical="center"/>
    </xf>
    <xf numFmtId="0" fontId="16" fillId="0" borderId="0" xfId="0" applyFont="1" applyFill="1" applyBorder="1" applyAlignment="1">
      <alignment vertical="center"/>
    </xf>
    <xf numFmtId="10" fontId="0" fillId="0" borderId="0" xfId="1" applyNumberFormat="1" applyFont="1" applyBorder="1">
      <alignment vertical="center"/>
    </xf>
    <xf numFmtId="3" fontId="0" fillId="0" borderId="0" xfId="0" applyNumberFormat="1" applyFill="1" applyBorder="1" applyAlignment="1">
      <alignment vertical="center"/>
    </xf>
    <xf numFmtId="181" fontId="0" fillId="0" borderId="0" xfId="0" applyNumberFormat="1" applyFill="1" applyBorder="1" applyAlignment="1">
      <alignment vertical="center"/>
    </xf>
    <xf numFmtId="0" fontId="21" fillId="0" borderId="0" xfId="0" applyFont="1" applyFill="1" applyBorder="1" applyAlignment="1">
      <alignment horizontal="center" vertical="center"/>
    </xf>
    <xf numFmtId="10" fontId="0" fillId="0" borderId="0" xfId="0" applyNumberFormat="1" applyFill="1" applyAlignment="1">
      <alignment vertical="center"/>
    </xf>
    <xf numFmtId="0" fontId="15" fillId="0" borderId="0" xfId="0" applyFont="1" applyFill="1" applyAlignment="1">
      <alignment vertical="center"/>
    </xf>
    <xf numFmtId="178" fontId="0" fillId="0" borderId="0" xfId="0" applyNumberFormat="1" applyFill="1" applyAlignment="1">
      <alignment vertical="center"/>
    </xf>
    <xf numFmtId="182" fontId="0" fillId="0" borderId="0" xfId="0" applyNumberFormat="1" applyFill="1" applyAlignment="1">
      <alignment vertical="center"/>
    </xf>
    <xf numFmtId="181" fontId="0" fillId="0" borderId="0" xfId="0" applyNumberFormat="1" applyFill="1" applyAlignment="1">
      <alignment vertical="center"/>
    </xf>
    <xf numFmtId="3" fontId="0" fillId="0" borderId="0" xfId="0" applyNumberFormat="1" applyFill="1" applyAlignment="1">
      <alignment vertical="center"/>
    </xf>
    <xf numFmtId="0" fontId="13" fillId="0" borderId="1" xfId="0" applyFont="1" applyBorder="1" applyAlignment="1">
      <alignment horizontal="center" vertical="center"/>
    </xf>
    <xf numFmtId="0" fontId="22" fillId="0" borderId="1" xfId="0" applyFont="1" applyBorder="1" applyAlignment="1">
      <alignment horizontal="center" vertical="center"/>
    </xf>
    <xf numFmtId="0" fontId="13" fillId="0" borderId="0" xfId="0" applyFont="1" applyAlignment="1">
      <alignment horizontal="center" vertical="center"/>
    </xf>
    <xf numFmtId="0" fontId="1" fillId="4" borderId="11" xfId="0" applyFont="1" applyFill="1" applyBorder="1">
      <alignment vertical="center"/>
    </xf>
    <xf numFmtId="9" fontId="0" fillId="0" borderId="1" xfId="0" applyNumberFormat="1" applyBorder="1">
      <alignment vertical="center"/>
    </xf>
    <xf numFmtId="176" fontId="0" fillId="0" borderId="0" xfId="0" applyNumberFormat="1" applyBorder="1">
      <alignment vertical="center"/>
    </xf>
    <xf numFmtId="9" fontId="2" fillId="0" borderId="0" xfId="0" applyNumberFormat="1" applyFont="1">
      <alignment vertical="center"/>
    </xf>
    <xf numFmtId="3" fontId="0" fillId="4" borderId="0" xfId="0" applyNumberFormat="1" applyFill="1">
      <alignment vertical="center"/>
    </xf>
    <xf numFmtId="0" fontId="2" fillId="0" borderId="1" xfId="0" applyFont="1" applyBorder="1">
      <alignment vertical="center"/>
    </xf>
    <xf numFmtId="0" fontId="2" fillId="0" borderId="1" xfId="0" applyFont="1" applyFill="1" applyBorder="1">
      <alignment vertical="center"/>
    </xf>
    <xf numFmtId="3" fontId="0" fillId="0" borderId="1" xfId="0" applyNumberFormat="1" applyFill="1" applyBorder="1">
      <alignment vertical="center"/>
    </xf>
    <xf numFmtId="0" fontId="14" fillId="4" borderId="0" xfId="0" applyFont="1" applyFill="1">
      <alignment vertical="center"/>
    </xf>
    <xf numFmtId="0" fontId="13" fillId="0" borderId="0" xfId="0" applyFont="1">
      <alignment vertical="center"/>
    </xf>
    <xf numFmtId="179" fontId="13" fillId="0" borderId="0" xfId="0" applyNumberFormat="1" applyFont="1">
      <alignment vertical="center"/>
    </xf>
    <xf numFmtId="178" fontId="6" fillId="0" borderId="0" xfId="0" applyNumberFormat="1" applyFont="1" applyAlignment="1">
      <alignment horizontal="center" vertical="center"/>
    </xf>
    <xf numFmtId="0" fontId="17" fillId="0" borderId="0" xfId="0" applyFont="1" applyFill="1">
      <alignment vertical="center"/>
    </xf>
    <xf numFmtId="0" fontId="23" fillId="0" borderId="0" xfId="0" applyFont="1" applyFill="1">
      <alignment vertical="center"/>
    </xf>
    <xf numFmtId="178" fontId="23" fillId="0" borderId="0" xfId="0" applyNumberFormat="1" applyFont="1" applyFill="1">
      <alignment vertical="center"/>
    </xf>
    <xf numFmtId="183" fontId="17" fillId="0" borderId="0" xfId="0" applyNumberFormat="1" applyFont="1" applyFill="1">
      <alignment vertical="center"/>
    </xf>
    <xf numFmtId="183" fontId="23" fillId="0" borderId="0" xfId="0" applyNumberFormat="1" applyFont="1" applyFill="1">
      <alignment vertical="center"/>
    </xf>
    <xf numFmtId="0" fontId="20" fillId="0" borderId="0" xfId="0" applyFont="1" applyFill="1">
      <alignment vertical="center"/>
    </xf>
    <xf numFmtId="0" fontId="0" fillId="0" borderId="12" xfId="0" applyBorder="1">
      <alignment vertical="center"/>
    </xf>
    <xf numFmtId="4" fontId="0" fillId="0" borderId="12" xfId="0" applyNumberFormat="1" applyBorder="1">
      <alignment vertical="center"/>
    </xf>
    <xf numFmtId="0" fontId="0" fillId="0" borderId="13" xfId="0" applyBorder="1">
      <alignment vertical="center"/>
    </xf>
    <xf numFmtId="4" fontId="0" fillId="0" borderId="13" xfId="0" applyNumberFormat="1" applyBorder="1">
      <alignment vertical="center"/>
    </xf>
    <xf numFmtId="181" fontId="0" fillId="4" borderId="0" xfId="0" applyNumberFormat="1" applyFill="1">
      <alignment vertical="center"/>
    </xf>
    <xf numFmtId="178" fontId="1" fillId="0" borderId="1" xfId="0" applyNumberFormat="1" applyFont="1" applyBorder="1">
      <alignment vertical="center"/>
    </xf>
    <xf numFmtId="177" fontId="1" fillId="0" borderId="1" xfId="0" applyNumberFormat="1" applyFont="1" applyBorder="1">
      <alignment vertical="center"/>
    </xf>
    <xf numFmtId="0" fontId="0" fillId="0" borderId="0" xfId="0" applyAlignment="1">
      <alignment horizontal="center" vertical="center"/>
    </xf>
    <xf numFmtId="0" fontId="0" fillId="0" borderId="15" xfId="0" applyBorder="1">
      <alignment vertical="center"/>
    </xf>
    <xf numFmtId="178" fontId="0" fillId="0" borderId="16" xfId="0" applyNumberFormat="1" applyBorder="1">
      <alignment vertical="center"/>
    </xf>
    <xf numFmtId="0" fontId="24" fillId="3" borderId="17" xfId="0" applyFont="1" applyFill="1" applyBorder="1" applyAlignment="1">
      <alignment horizontal="left" vertical="center" wrapText="1"/>
    </xf>
    <xf numFmtId="0" fontId="0" fillId="0" borderId="18" xfId="0" applyBorder="1">
      <alignment vertical="center"/>
    </xf>
    <xf numFmtId="0" fontId="24" fillId="3" borderId="19" xfId="0" applyFont="1" applyFill="1" applyBorder="1" applyAlignment="1">
      <alignment horizontal="center" vertical="center"/>
    </xf>
    <xf numFmtId="3" fontId="13" fillId="5" borderId="19" xfId="0" applyNumberFormat="1" applyFont="1" applyFill="1" applyBorder="1" applyAlignment="1">
      <alignment horizontal="center" vertical="center"/>
    </xf>
    <xf numFmtId="0" fontId="24" fillId="3" borderId="19" xfId="0" applyFont="1" applyFill="1" applyBorder="1" applyAlignment="1">
      <alignment horizontal="right" vertical="center"/>
    </xf>
    <xf numFmtId="0" fontId="13" fillId="5" borderId="19" xfId="0" applyFont="1" applyFill="1" applyBorder="1" applyAlignment="1">
      <alignment horizontal="center" vertical="center"/>
    </xf>
    <xf numFmtId="177" fontId="13" fillId="5" borderId="19" xfId="0" applyNumberFormat="1" applyFont="1" applyFill="1" applyBorder="1" applyAlignment="1">
      <alignment horizontal="center" vertical="center"/>
    </xf>
    <xf numFmtId="178" fontId="1" fillId="0" borderId="0" xfId="0" applyNumberFormat="1" applyFont="1" applyBorder="1">
      <alignment vertical="center"/>
    </xf>
    <xf numFmtId="177" fontId="0" fillId="0" borderId="0" xfId="0" applyNumberFormat="1" applyBorder="1">
      <alignment vertical="center"/>
    </xf>
    <xf numFmtId="0" fontId="1" fillId="0" borderId="0" xfId="0" applyFont="1" applyBorder="1" applyAlignment="1">
      <alignment vertical="center"/>
    </xf>
    <xf numFmtId="0" fontId="13" fillId="0" borderId="1" xfId="0" applyFont="1" applyBorder="1">
      <alignment vertical="center"/>
    </xf>
    <xf numFmtId="49" fontId="19" fillId="3" borderId="19" xfId="0" applyNumberFormat="1" applyFont="1" applyFill="1" applyBorder="1" applyAlignment="1">
      <alignment horizontal="center" vertical="center"/>
    </xf>
    <xf numFmtId="0" fontId="19" fillId="3" borderId="19" xfId="0" applyFont="1" applyFill="1" applyBorder="1" applyAlignment="1">
      <alignment horizontal="right" vertical="center"/>
    </xf>
    <xf numFmtId="0" fontId="19" fillId="3" borderId="19" xfId="0" applyFont="1" applyFill="1" applyBorder="1" applyAlignment="1">
      <alignment horizontal="center" vertical="center"/>
    </xf>
    <xf numFmtId="0" fontId="25" fillId="5" borderId="19" xfId="0" applyFont="1" applyFill="1" applyBorder="1" applyAlignment="1">
      <alignment horizontal="center" vertical="center" wrapText="1" readingOrder="1"/>
    </xf>
    <xf numFmtId="0" fontId="13" fillId="5" borderId="19" xfId="0" applyFont="1" applyFill="1" applyBorder="1">
      <alignment vertical="center"/>
    </xf>
    <xf numFmtId="0" fontId="0" fillId="5" borderId="19" xfId="0" applyFill="1" applyBorder="1">
      <alignment vertical="center"/>
    </xf>
    <xf numFmtId="0" fontId="15" fillId="2" borderId="0" xfId="0" applyFont="1" applyFill="1">
      <alignment vertical="center"/>
    </xf>
    <xf numFmtId="10" fontId="15" fillId="2" borderId="0" xfId="1" applyNumberFormat="1" applyFont="1" applyFill="1">
      <alignment vertical="center"/>
    </xf>
    <xf numFmtId="0" fontId="21" fillId="0" borderId="0" xfId="0" applyFont="1" applyAlignment="1">
      <alignment horizontal="center" vertical="center"/>
    </xf>
    <xf numFmtId="0" fontId="16" fillId="0" borderId="1" xfId="0" applyFont="1" applyBorder="1" applyAlignment="1">
      <alignment horizontal="center" vertical="center"/>
    </xf>
    <xf numFmtId="10" fontId="16" fillId="0" borderId="1" xfId="1" applyNumberFormat="1" applyFont="1" applyBorder="1">
      <alignment vertical="center"/>
    </xf>
    <xf numFmtId="176" fontId="15" fillId="2" borderId="0" xfId="0" applyNumberFormat="1" applyFont="1" applyFill="1">
      <alignment vertical="center"/>
    </xf>
    <xf numFmtId="181" fontId="15" fillId="2" borderId="0" xfId="1" applyNumberFormat="1" applyFont="1" applyFill="1">
      <alignment vertical="center"/>
    </xf>
    <xf numFmtId="176" fontId="16" fillId="0" borderId="1" xfId="0" applyNumberFormat="1" applyFont="1" applyBorder="1" applyAlignment="1">
      <alignment horizontal="center" vertical="center"/>
    </xf>
    <xf numFmtId="181" fontId="16" fillId="0" borderId="21" xfId="1" applyNumberFormat="1" applyFont="1" applyBorder="1">
      <alignment vertical="center"/>
    </xf>
    <xf numFmtId="4" fontId="0" fillId="0" borderId="1" xfId="0" applyNumberFormat="1" applyBorder="1">
      <alignment vertical="center"/>
    </xf>
    <xf numFmtId="10" fontId="2" fillId="0" borderId="12" xfId="1" applyNumberFormat="1" applyBorder="1">
      <alignment vertical="center"/>
    </xf>
    <xf numFmtId="10" fontId="2" fillId="0" borderId="13" xfId="1" applyNumberFormat="1" applyBorder="1">
      <alignment vertical="center"/>
    </xf>
    <xf numFmtId="0" fontId="0" fillId="0" borderId="22" xfId="0" applyBorder="1">
      <alignment vertical="center"/>
    </xf>
    <xf numFmtId="0" fontId="0" fillId="0" borderId="23" xfId="0" applyBorder="1">
      <alignment vertical="center"/>
    </xf>
    <xf numFmtId="49" fontId="0" fillId="0" borderId="23" xfId="0" applyNumberFormat="1" applyBorder="1">
      <alignment vertical="center"/>
    </xf>
    <xf numFmtId="0" fontId="0" fillId="0" borderId="0" xfId="0" applyAlignment="1">
      <alignment horizontal="right" vertical="center"/>
    </xf>
    <xf numFmtId="0" fontId="0" fillId="0" borderId="1" xfId="0" applyBorder="1" applyAlignment="1">
      <alignment horizontal="right" vertical="center"/>
    </xf>
    <xf numFmtId="0" fontId="0" fillId="0" borderId="0" xfId="0" applyAlignment="1">
      <alignment vertical="center"/>
    </xf>
    <xf numFmtId="0" fontId="0" fillId="0" borderId="25" xfId="0" applyBorder="1">
      <alignment vertical="center"/>
    </xf>
    <xf numFmtId="178" fontId="0" fillId="0" borderId="25" xfId="0" applyNumberFormat="1" applyBorder="1">
      <alignment vertical="center"/>
    </xf>
    <xf numFmtId="4" fontId="0" fillId="0" borderId="25" xfId="0" applyNumberFormat="1" applyBorder="1">
      <alignment vertical="center"/>
    </xf>
    <xf numFmtId="3" fontId="0" fillId="0" borderId="25" xfId="0" applyNumberFormat="1" applyBorder="1">
      <alignment vertical="center"/>
    </xf>
    <xf numFmtId="178" fontId="0" fillId="0" borderId="24" xfId="0" applyNumberFormat="1" applyBorder="1">
      <alignment vertical="center"/>
    </xf>
    <xf numFmtId="181" fontId="0" fillId="0" borderId="25" xfId="0" applyNumberFormat="1" applyBorder="1">
      <alignment vertical="center"/>
    </xf>
    <xf numFmtId="0" fontId="16" fillId="0" borderId="27" xfId="0" applyFont="1" applyBorder="1" applyAlignment="1">
      <alignment horizontal="center" vertical="center"/>
    </xf>
    <xf numFmtId="178" fontId="16" fillId="0" borderId="27" xfId="0" applyNumberFormat="1" applyFont="1" applyBorder="1" applyAlignment="1">
      <alignment horizontal="center" vertical="center"/>
    </xf>
    <xf numFmtId="181" fontId="16" fillId="0" borderId="27" xfId="1" applyNumberFormat="1" applyFont="1" applyBorder="1">
      <alignment vertical="center"/>
    </xf>
    <xf numFmtId="0" fontId="16" fillId="0" borderId="26" xfId="0" applyFont="1" applyFill="1" applyBorder="1" applyAlignment="1">
      <alignment horizontal="center" vertical="center"/>
    </xf>
    <xf numFmtId="0" fontId="0" fillId="0" borderId="0" xfId="0" applyBorder="1" applyAlignment="1">
      <alignment vertical="center"/>
    </xf>
    <xf numFmtId="181" fontId="0" fillId="0" borderId="0" xfId="0" applyNumberFormat="1" applyBorder="1">
      <alignment vertical="center"/>
    </xf>
    <xf numFmtId="178" fontId="0" fillId="0" borderId="3" xfId="0" applyNumberFormat="1" applyBorder="1">
      <alignment vertical="center"/>
    </xf>
    <xf numFmtId="0" fontId="2" fillId="0" borderId="0" xfId="0" applyFont="1" applyBorder="1">
      <alignment vertical="center"/>
    </xf>
    <xf numFmtId="0" fontId="0" fillId="0" borderId="2" xfId="0" applyBorder="1">
      <alignment vertical="center"/>
    </xf>
    <xf numFmtId="0" fontId="19" fillId="3" borderId="19" xfId="0" applyFont="1" applyFill="1" applyBorder="1">
      <alignment vertical="center"/>
    </xf>
    <xf numFmtId="3" fontId="0" fillId="0" borderId="7" xfId="0" applyNumberFormat="1" applyBorder="1">
      <alignment vertical="center"/>
    </xf>
    <xf numFmtId="181" fontId="15" fillId="2" borderId="0" xfId="0" applyNumberFormat="1" applyFont="1" applyFill="1">
      <alignment vertical="center"/>
    </xf>
    <xf numFmtId="181" fontId="16" fillId="0" borderId="21" xfId="0" applyNumberFormat="1" applyFont="1" applyBorder="1">
      <alignment vertical="center"/>
    </xf>
    <xf numFmtId="184" fontId="16" fillId="0" borderId="21" xfId="0" applyNumberFormat="1" applyFont="1" applyBorder="1">
      <alignment vertical="center"/>
    </xf>
    <xf numFmtId="184" fontId="0" fillId="0" borderId="0" xfId="0" applyNumberFormat="1">
      <alignment vertical="center"/>
    </xf>
    <xf numFmtId="181" fontId="2" fillId="0" borderId="0" xfId="0" applyNumberFormat="1" applyFont="1">
      <alignment vertical="center"/>
    </xf>
    <xf numFmtId="184" fontId="2" fillId="0" borderId="0" xfId="0" applyNumberFormat="1" applyFont="1">
      <alignment vertical="center"/>
    </xf>
    <xf numFmtId="0" fontId="0" fillId="6" borderId="0" xfId="0" applyFill="1">
      <alignment vertical="center"/>
    </xf>
    <xf numFmtId="181" fontId="0" fillId="6" borderId="0" xfId="0" applyNumberFormat="1" applyFill="1">
      <alignment vertical="center"/>
    </xf>
    <xf numFmtId="184" fontId="0" fillId="6" borderId="0" xfId="0" applyNumberFormat="1" applyFill="1">
      <alignment vertical="center"/>
    </xf>
    <xf numFmtId="178" fontId="13" fillId="0" borderId="1" xfId="0" applyNumberFormat="1" applyFont="1" applyBorder="1">
      <alignment vertical="center"/>
    </xf>
    <xf numFmtId="0" fontId="13" fillId="0" borderId="21" xfId="0" applyFont="1" applyBorder="1">
      <alignment vertical="center"/>
    </xf>
    <xf numFmtId="177" fontId="13" fillId="0" borderId="21" xfId="0" applyNumberFormat="1" applyFont="1" applyBorder="1">
      <alignment vertical="center"/>
    </xf>
    <xf numFmtId="0" fontId="13" fillId="0" borderId="27" xfId="0" applyFont="1" applyBorder="1">
      <alignment vertical="center"/>
    </xf>
    <xf numFmtId="178" fontId="13" fillId="0" borderId="27" xfId="0" applyNumberFormat="1" applyFont="1" applyBorder="1">
      <alignment vertical="center"/>
    </xf>
    <xf numFmtId="178" fontId="13" fillId="0" borderId="21" xfId="0" applyNumberFormat="1" applyFont="1" applyBorder="1">
      <alignment vertical="center"/>
    </xf>
    <xf numFmtId="177" fontId="13" fillId="0" borderId="27" xfId="0" applyNumberFormat="1" applyFont="1" applyBorder="1">
      <alignment vertical="center"/>
    </xf>
    <xf numFmtId="0" fontId="16" fillId="0" borderId="0" xfId="0" applyFont="1" applyBorder="1" applyAlignment="1">
      <alignment horizontal="center" vertical="center"/>
    </xf>
    <xf numFmtId="10" fontId="16" fillId="0" borderId="0" xfId="1" applyNumberFormat="1" applyFont="1" applyBorder="1">
      <alignment vertical="center"/>
    </xf>
    <xf numFmtId="0" fontId="0" fillId="7" borderId="28" xfId="0" applyFill="1" applyBorder="1" applyAlignment="1">
      <alignment vertical="center"/>
    </xf>
    <xf numFmtId="0" fontId="0" fillId="7" borderId="0" xfId="0" applyFill="1">
      <alignment vertical="center"/>
    </xf>
    <xf numFmtId="181" fontId="0" fillId="7" borderId="0" xfId="0" applyNumberFormat="1" applyFill="1">
      <alignment vertical="center"/>
    </xf>
    <xf numFmtId="0" fontId="0" fillId="7" borderId="25" xfId="0" applyFill="1" applyBorder="1">
      <alignment vertical="center"/>
    </xf>
    <xf numFmtId="181" fontId="0" fillId="7" borderId="25" xfId="0" applyNumberFormat="1" applyFill="1" applyBorder="1">
      <alignment vertical="center"/>
    </xf>
    <xf numFmtId="0" fontId="0" fillId="7" borderId="0" xfId="0" applyFill="1" applyAlignment="1">
      <alignment vertical="center"/>
    </xf>
    <xf numFmtId="0" fontId="0" fillId="7" borderId="0" xfId="0" applyFill="1" applyBorder="1" applyAlignment="1">
      <alignment vertical="center"/>
    </xf>
    <xf numFmtId="0" fontId="0" fillId="0" borderId="29" xfId="0" applyFont="1" applyFill="1" applyBorder="1" applyAlignment="1">
      <alignment horizontal="right" vertical="center"/>
    </xf>
    <xf numFmtId="0" fontId="2" fillId="7" borderId="0" xfId="0" applyFont="1" applyFill="1">
      <alignment vertical="center"/>
    </xf>
    <xf numFmtId="178" fontId="22" fillId="0" borderId="27" xfId="0" applyNumberFormat="1" applyFont="1" applyBorder="1">
      <alignment vertical="center"/>
    </xf>
    <xf numFmtId="177" fontId="22" fillId="0" borderId="27" xfId="0" applyNumberFormat="1" applyFont="1" applyBorder="1">
      <alignment vertical="center"/>
    </xf>
    <xf numFmtId="0" fontId="2" fillId="0" borderId="1" xfId="0" applyFont="1" applyBorder="1" applyAlignment="1">
      <alignment horizontal="center" vertical="center"/>
    </xf>
    <xf numFmtId="179" fontId="0" fillId="0" borderId="0" xfId="0" applyNumberFormat="1">
      <alignment vertical="center"/>
    </xf>
    <xf numFmtId="179" fontId="2" fillId="0" borderId="0" xfId="0" applyNumberFormat="1" applyFont="1">
      <alignment vertical="center"/>
    </xf>
    <xf numFmtId="9" fontId="0" fillId="0" borderId="0" xfId="1" applyFont="1">
      <alignment vertical="center"/>
    </xf>
    <xf numFmtId="176" fontId="17" fillId="0" borderId="1" xfId="0" applyNumberFormat="1" applyFont="1" applyBorder="1">
      <alignment vertical="center"/>
    </xf>
    <xf numFmtId="177" fontId="17" fillId="0" borderId="1" xfId="0" applyNumberFormat="1" applyFont="1" applyBorder="1">
      <alignment vertical="center"/>
    </xf>
    <xf numFmtId="3" fontId="13" fillId="0" borderId="1" xfId="0" applyNumberFormat="1" applyFont="1" applyBorder="1" applyAlignment="1">
      <alignment horizontal="center" vertical="center"/>
    </xf>
    <xf numFmtId="178" fontId="13" fillId="0" borderId="1" xfId="0" applyNumberFormat="1" applyFont="1" applyBorder="1" applyAlignment="1">
      <alignment horizontal="center" vertical="center"/>
    </xf>
    <xf numFmtId="177" fontId="13" fillId="0" borderId="1" xfId="0" applyNumberFormat="1" applyFont="1" applyBorder="1" applyAlignment="1">
      <alignment horizontal="center" vertical="center"/>
    </xf>
    <xf numFmtId="0" fontId="13" fillId="8" borderId="1" xfId="0" applyFont="1" applyFill="1" applyBorder="1" applyAlignment="1">
      <alignment horizontal="center" vertical="center"/>
    </xf>
    <xf numFmtId="3" fontId="13" fillId="8" borderId="1" xfId="0" applyNumberFormat="1" applyFont="1" applyFill="1" applyBorder="1" applyAlignment="1">
      <alignment horizontal="center" vertical="center"/>
    </xf>
    <xf numFmtId="178" fontId="13" fillId="8" borderId="1" xfId="0" applyNumberFormat="1" applyFont="1" applyFill="1" applyBorder="1" applyAlignment="1">
      <alignment horizontal="center" vertical="center"/>
    </xf>
    <xf numFmtId="177" fontId="13" fillId="8" borderId="1" xfId="0" applyNumberFormat="1" applyFont="1" applyFill="1" applyBorder="1" applyAlignment="1">
      <alignment horizontal="center" vertical="center"/>
    </xf>
    <xf numFmtId="0" fontId="19" fillId="3" borderId="1" xfId="0" applyFont="1" applyFill="1" applyBorder="1" applyAlignment="1">
      <alignment horizontal="center" vertical="center"/>
    </xf>
    <xf numFmtId="0" fontId="4"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4" fillId="0" borderId="9" xfId="0" applyFont="1" applyBorder="1" applyAlignment="1">
      <alignment horizontal="left" vertical="center"/>
    </xf>
    <xf numFmtId="0" fontId="4" fillId="0" borderId="5" xfId="0" applyFont="1" applyBorder="1" applyAlignment="1">
      <alignment horizontal="left" vertical="center"/>
    </xf>
    <xf numFmtId="0" fontId="5" fillId="0" borderId="0" xfId="0" applyFont="1" applyAlignment="1">
      <alignment horizontal="center" vertical="center"/>
    </xf>
    <xf numFmtId="0" fontId="0" fillId="0" borderId="0" xfId="0" applyAlignment="1">
      <alignment horizontal="center" vertical="center"/>
    </xf>
    <xf numFmtId="3" fontId="0" fillId="0" borderId="0" xfId="0" applyNumberFormat="1" applyAlignment="1">
      <alignment horizontal="center" vertical="center"/>
    </xf>
    <xf numFmtId="0" fontId="19" fillId="3" borderId="1" xfId="0" applyFont="1" applyFill="1"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vertical="center"/>
    </xf>
    <xf numFmtId="0" fontId="0" fillId="0" borderId="21" xfId="0" applyBorder="1" applyAlignment="1">
      <alignment horizontal="center" vertical="center"/>
    </xf>
    <xf numFmtId="0" fontId="1" fillId="0" borderId="9" xfId="0" applyFont="1" applyBorder="1" applyAlignment="1">
      <alignment horizontal="left" vertical="center"/>
    </xf>
    <xf numFmtId="0" fontId="1" fillId="0" borderId="30" xfId="0" applyFont="1" applyBorder="1" applyAlignment="1">
      <alignment horizontal="left" vertical="center"/>
    </xf>
    <xf numFmtId="0" fontId="19" fillId="3" borderId="17" xfId="0" applyFont="1" applyFill="1" applyBorder="1" applyAlignment="1">
      <alignment horizontal="left" vertical="center" wrapText="1"/>
    </xf>
    <xf numFmtId="0" fontId="19" fillId="3" borderId="17" xfId="0" applyFont="1" applyFill="1" applyBorder="1" applyAlignment="1">
      <alignment horizontal="left" vertical="center"/>
    </xf>
    <xf numFmtId="178" fontId="6" fillId="0" borderId="0" xfId="0" applyNumberFormat="1" applyFont="1" applyAlignment="1">
      <alignment horizontal="center" vertical="center"/>
    </xf>
    <xf numFmtId="0" fontId="19" fillId="3" borderId="19" xfId="0" applyFont="1" applyFill="1" applyBorder="1" applyAlignment="1">
      <alignment horizontal="center" vertical="center"/>
    </xf>
    <xf numFmtId="0" fontId="21" fillId="0" borderId="1" xfId="0" applyFont="1" applyBorder="1" applyAlignment="1">
      <alignment horizontal="center" vertical="center"/>
    </xf>
    <xf numFmtId="0" fontId="0" fillId="0" borderId="0" xfId="0" applyBorder="1" applyAlignment="1">
      <alignment horizontal="center" vertical="center"/>
    </xf>
    <xf numFmtId="181" fontId="21" fillId="0" borderId="1" xfId="0" applyNumberFormat="1" applyFont="1" applyBorder="1" applyAlignment="1">
      <alignment horizontal="center" vertical="center"/>
    </xf>
    <xf numFmtId="0" fontId="14" fillId="0" borderId="21" xfId="0" applyFont="1" applyBorder="1" applyAlignment="1">
      <alignment horizontal="right" vertical="center"/>
    </xf>
    <xf numFmtId="0" fontId="14" fillId="0" borderId="27" xfId="0" applyFont="1" applyBorder="1" applyAlignment="1">
      <alignment horizontal="right" vertical="center"/>
    </xf>
    <xf numFmtId="0" fontId="13" fillId="0" borderId="2" xfId="0" applyFont="1" applyBorder="1" applyAlignment="1">
      <alignment horizontal="center" vertical="center"/>
    </xf>
    <xf numFmtId="0" fontId="13" fillId="0" borderId="20" xfId="0" applyFont="1" applyBorder="1" applyAlignment="1">
      <alignment horizontal="center" vertical="center"/>
    </xf>
    <xf numFmtId="0" fontId="2" fillId="0" borderId="1" xfId="0" applyFont="1" applyBorder="1" applyAlignment="1">
      <alignment horizontal="center" vertical="center"/>
    </xf>
    <xf numFmtId="0" fontId="14" fillId="0" borderId="1" xfId="0" applyFont="1" applyBorder="1" applyAlignment="1">
      <alignment horizontal="right" vertical="center"/>
    </xf>
    <xf numFmtId="0" fontId="0" fillId="0" borderId="0" xfId="0" applyAlignment="1">
      <alignment horizontal="left" vertical="center" wrapText="1"/>
    </xf>
    <xf numFmtId="0" fontId="21" fillId="0" borderId="1" xfId="0" applyFont="1" applyFill="1" applyBorder="1" applyAlignment="1">
      <alignment horizontal="center"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r>
              <a:rPr lang="zh-CN" altLang="zh-CN" sz="1200" b="1" i="0" baseline="0">
                <a:effectLst/>
              </a:rPr>
              <a:t>年新增订单概览</a:t>
            </a:r>
            <a:endParaRPr lang="zh-CN" altLang="zh-CN" sz="1200">
              <a:effectLst/>
            </a:endParaRPr>
          </a:p>
        </c:rich>
      </c:tx>
      <c:overlay val="0"/>
      <c:spPr>
        <a:noFill/>
        <a:ln w="25400">
          <a:noFill/>
        </a:ln>
      </c:spPr>
    </c:title>
    <c:autoTitleDeleted val="0"/>
    <c:plotArea>
      <c:layout/>
      <c:barChart>
        <c:barDir val="col"/>
        <c:grouping val="clustered"/>
        <c:varyColors val="0"/>
        <c:ser>
          <c:idx val="0"/>
          <c:order val="0"/>
          <c:tx>
            <c:strRef>
              <c:f>顾客分析!$H$1</c:f>
              <c:strCache>
                <c:ptCount val="1"/>
                <c:pt idx="0">
                  <c:v>年新增会员订单数</c:v>
                </c:pt>
              </c:strCache>
            </c:strRef>
          </c:tx>
          <c:spPr>
            <a:solidFill>
              <a:srgbClr val="5B9BD5"/>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顾客分析!$G$2:$G$3</c:f>
              <c:strCache>
                <c:ptCount val="2"/>
                <c:pt idx="0">
                  <c:v>2018年</c:v>
                </c:pt>
                <c:pt idx="1">
                  <c:v>2019年</c:v>
                </c:pt>
              </c:strCache>
            </c:strRef>
          </c:cat>
          <c:val>
            <c:numRef>
              <c:f>顾客分析!$H$2:$H$3</c:f>
              <c:numCache>
                <c:formatCode>#,##0</c:formatCode>
                <c:ptCount val="2"/>
                <c:pt idx="0">
                  <c:v>12402505</c:v>
                </c:pt>
                <c:pt idx="1">
                  <c:v>3994925</c:v>
                </c:pt>
              </c:numCache>
            </c:numRef>
          </c:val>
          <c:extLst>
            <c:ext xmlns:c16="http://schemas.microsoft.com/office/drawing/2014/chart" uri="{C3380CC4-5D6E-409C-BE32-E72D297353CC}">
              <c16:uniqueId val="{00000000-1E4C-45E3-AD25-DAF456316DAB}"/>
            </c:ext>
          </c:extLst>
        </c:ser>
        <c:ser>
          <c:idx val="1"/>
          <c:order val="1"/>
          <c:tx>
            <c:strRef>
              <c:f>顾客分析!$K$1</c:f>
              <c:strCache>
                <c:ptCount val="1"/>
                <c:pt idx="0">
                  <c:v>非会员订单数</c:v>
                </c:pt>
              </c:strCache>
            </c:strRef>
          </c:tx>
          <c:spPr>
            <a:solidFill>
              <a:srgbClr val="ED7D31"/>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顾客分析!$G$2:$G$3</c:f>
              <c:strCache>
                <c:ptCount val="2"/>
                <c:pt idx="0">
                  <c:v>2018年</c:v>
                </c:pt>
                <c:pt idx="1">
                  <c:v>2019年</c:v>
                </c:pt>
              </c:strCache>
            </c:strRef>
          </c:cat>
          <c:val>
            <c:numRef>
              <c:f>顾客分析!$K$2:$K$3</c:f>
              <c:numCache>
                <c:formatCode>#,##0</c:formatCode>
                <c:ptCount val="2"/>
                <c:pt idx="0">
                  <c:v>31181096</c:v>
                </c:pt>
                <c:pt idx="1">
                  <c:v>15801009</c:v>
                </c:pt>
              </c:numCache>
            </c:numRef>
          </c:val>
          <c:extLst>
            <c:ext xmlns:c16="http://schemas.microsoft.com/office/drawing/2014/chart" uri="{C3380CC4-5D6E-409C-BE32-E72D297353CC}">
              <c16:uniqueId val="{00000001-1E4C-45E3-AD25-DAF456316DAB}"/>
            </c:ext>
          </c:extLst>
        </c:ser>
        <c:dLbls>
          <c:showLegendKey val="0"/>
          <c:showVal val="0"/>
          <c:showCatName val="0"/>
          <c:showSerName val="0"/>
          <c:showPercent val="0"/>
          <c:showBubbleSize val="0"/>
        </c:dLbls>
        <c:gapWidth val="219"/>
        <c:overlap val="-27"/>
        <c:axId val="1143358703"/>
        <c:axId val="1"/>
      </c:barChart>
      <c:catAx>
        <c:axId val="114335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3358703"/>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顾客分析!$E$39</c:f>
              <c:strCache>
                <c:ptCount val="1"/>
                <c:pt idx="0">
                  <c:v>人均销售额</c:v>
                </c:pt>
              </c:strCache>
            </c:strRef>
          </c:tx>
          <c:spPr>
            <a:solidFill>
              <a:srgbClr val="5B9BD5"/>
            </a:solidFill>
            <a:ln w="25400">
              <a:noFill/>
            </a:ln>
          </c:spPr>
          <c:invertIfNegative val="0"/>
          <c:cat>
            <c:numRef>
              <c:f>顾客分析!$A$40:$A$42</c:f>
              <c:numCache>
                <c:formatCode>General</c:formatCode>
                <c:ptCount val="3"/>
                <c:pt idx="0">
                  <c:v>2016</c:v>
                </c:pt>
                <c:pt idx="1">
                  <c:v>2017</c:v>
                </c:pt>
                <c:pt idx="2">
                  <c:v>2018</c:v>
                </c:pt>
              </c:numCache>
            </c:numRef>
          </c:cat>
          <c:val>
            <c:numRef>
              <c:f>顾客分析!$E$40:$E$42</c:f>
              <c:numCache>
                <c:formatCode>0_ </c:formatCode>
                <c:ptCount val="3"/>
                <c:pt idx="0">
                  <c:v>663.73594434131189</c:v>
                </c:pt>
                <c:pt idx="1">
                  <c:v>670.60911251714231</c:v>
                </c:pt>
                <c:pt idx="2">
                  <c:v>649.8305146771952</c:v>
                </c:pt>
              </c:numCache>
            </c:numRef>
          </c:val>
          <c:extLst>
            <c:ext xmlns:c16="http://schemas.microsoft.com/office/drawing/2014/chart" uri="{C3380CC4-5D6E-409C-BE32-E72D297353CC}">
              <c16:uniqueId val="{00000000-2C7A-4987-B538-3DAC87B5DCEA}"/>
            </c:ext>
          </c:extLst>
        </c:ser>
        <c:dLbls>
          <c:showLegendKey val="0"/>
          <c:showVal val="0"/>
          <c:showCatName val="0"/>
          <c:showSerName val="0"/>
          <c:showPercent val="0"/>
          <c:showBubbleSize val="0"/>
        </c:dLbls>
        <c:gapWidth val="219"/>
        <c:overlap val="-27"/>
        <c:axId val="1146842207"/>
        <c:axId val="1"/>
      </c:barChart>
      <c:lineChart>
        <c:grouping val="standard"/>
        <c:varyColors val="0"/>
        <c:ser>
          <c:idx val="1"/>
          <c:order val="1"/>
          <c:tx>
            <c:strRef>
              <c:f>顾客分析!$F$39</c:f>
              <c:strCache>
                <c:ptCount val="1"/>
                <c:pt idx="0">
                  <c:v>人均消费频次</c:v>
                </c:pt>
              </c:strCache>
            </c:strRef>
          </c:tx>
          <c:spPr>
            <a:ln w="28575" cap="rnd">
              <a:solidFill>
                <a:schemeClr val="accent2"/>
              </a:solidFill>
              <a:round/>
            </a:ln>
            <a:effectLst/>
          </c:spPr>
          <c:marker>
            <c:symbol val="none"/>
          </c:marker>
          <c:cat>
            <c:numRef>
              <c:f>顾客分析!$A$40:$A$42</c:f>
              <c:numCache>
                <c:formatCode>General</c:formatCode>
                <c:ptCount val="3"/>
                <c:pt idx="0">
                  <c:v>2016</c:v>
                </c:pt>
                <c:pt idx="1">
                  <c:v>2017</c:v>
                </c:pt>
                <c:pt idx="2">
                  <c:v>2018</c:v>
                </c:pt>
              </c:numCache>
            </c:numRef>
          </c:cat>
          <c:val>
            <c:numRef>
              <c:f>顾客分析!$F$40:$F$42</c:f>
              <c:numCache>
                <c:formatCode>0.0_ </c:formatCode>
                <c:ptCount val="3"/>
                <c:pt idx="0">
                  <c:v>8.2293881767966983</c:v>
                </c:pt>
                <c:pt idx="1">
                  <c:v>8.0661213620272356</c:v>
                </c:pt>
                <c:pt idx="2">
                  <c:v>7.7937127076011485</c:v>
                </c:pt>
              </c:numCache>
            </c:numRef>
          </c:val>
          <c:smooth val="0"/>
          <c:extLst>
            <c:ext xmlns:c16="http://schemas.microsoft.com/office/drawing/2014/chart" uri="{C3380CC4-5D6E-409C-BE32-E72D297353CC}">
              <c16:uniqueId val="{00000001-2C7A-4987-B538-3DAC87B5DCEA}"/>
            </c:ext>
          </c:extLst>
        </c:ser>
        <c:dLbls>
          <c:showLegendKey val="0"/>
          <c:showVal val="0"/>
          <c:showCatName val="0"/>
          <c:showSerName val="0"/>
          <c:showPercent val="0"/>
          <c:showBubbleSize val="0"/>
        </c:dLbls>
        <c:marker val="1"/>
        <c:smooth val="0"/>
        <c:axId val="3"/>
        <c:axId val="4"/>
      </c:lineChart>
      <c:catAx>
        <c:axId val="114684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42207"/>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numFmt formatCode="0.0_ " sourceLinked="1"/>
        <c:majorTickMark val="out"/>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
        <c:crosses val="max"/>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复购会员与复购率</a:t>
            </a:r>
          </a:p>
        </c:rich>
      </c:tx>
      <c:overlay val="0"/>
      <c:spPr>
        <a:noFill/>
        <a:ln w="25400">
          <a:noFill/>
        </a:ln>
      </c:spPr>
    </c:title>
    <c:autoTitleDeleted val="0"/>
    <c:plotArea>
      <c:layout/>
      <c:barChart>
        <c:barDir val="col"/>
        <c:grouping val="clustered"/>
        <c:varyColors val="0"/>
        <c:ser>
          <c:idx val="0"/>
          <c:order val="0"/>
          <c:tx>
            <c:strRef>
              <c:f>顾客分析!$B$39</c:f>
              <c:strCache>
                <c:ptCount val="1"/>
                <c:pt idx="0">
                  <c:v>会员数</c:v>
                </c:pt>
              </c:strCache>
            </c:strRef>
          </c:tx>
          <c:spPr>
            <a:solidFill>
              <a:srgbClr val="5B9BD5"/>
            </a:solidFill>
            <a:ln w="25400">
              <a:noFill/>
            </a:ln>
          </c:spPr>
          <c:invertIfNegative val="0"/>
          <c:cat>
            <c:numRef>
              <c:f>顾客分析!$A$40:$A$42</c:f>
              <c:numCache>
                <c:formatCode>General</c:formatCode>
                <c:ptCount val="3"/>
                <c:pt idx="0">
                  <c:v>2016</c:v>
                </c:pt>
                <c:pt idx="1">
                  <c:v>2017</c:v>
                </c:pt>
                <c:pt idx="2">
                  <c:v>2018</c:v>
                </c:pt>
              </c:numCache>
            </c:numRef>
          </c:cat>
          <c:val>
            <c:numRef>
              <c:f>顾客分析!$B$40:$B$42</c:f>
              <c:numCache>
                <c:formatCode>#,##0</c:formatCode>
                <c:ptCount val="3"/>
                <c:pt idx="0">
                  <c:v>3163136</c:v>
                </c:pt>
                <c:pt idx="1">
                  <c:v>4515152</c:v>
                </c:pt>
                <c:pt idx="2">
                  <c:v>5672235</c:v>
                </c:pt>
              </c:numCache>
            </c:numRef>
          </c:val>
          <c:extLst>
            <c:ext xmlns:c16="http://schemas.microsoft.com/office/drawing/2014/chart" uri="{C3380CC4-5D6E-409C-BE32-E72D297353CC}">
              <c16:uniqueId val="{00000000-9F86-4D0C-9E70-BE5C77B81DE0}"/>
            </c:ext>
          </c:extLst>
        </c:ser>
        <c:dLbls>
          <c:showLegendKey val="0"/>
          <c:showVal val="0"/>
          <c:showCatName val="0"/>
          <c:showSerName val="0"/>
          <c:showPercent val="0"/>
          <c:showBubbleSize val="0"/>
        </c:dLbls>
        <c:gapWidth val="219"/>
        <c:overlap val="-27"/>
        <c:axId val="1146841007"/>
        <c:axId val="1"/>
      </c:barChart>
      <c:lineChart>
        <c:grouping val="standard"/>
        <c:varyColors val="0"/>
        <c:ser>
          <c:idx val="1"/>
          <c:order val="1"/>
          <c:tx>
            <c:strRef>
              <c:f>顾客分析!$H$39</c:f>
              <c:strCache>
                <c:ptCount val="1"/>
                <c:pt idx="0">
                  <c:v>复购率</c:v>
                </c:pt>
              </c:strCache>
            </c:strRef>
          </c:tx>
          <c:spPr>
            <a:ln w="28575" cap="rnd">
              <a:solidFill>
                <a:schemeClr val="accent2"/>
              </a:solidFill>
              <a:round/>
            </a:ln>
            <a:effectLst/>
          </c:spPr>
          <c:marker>
            <c:symbol val="none"/>
          </c:marker>
          <c:cat>
            <c:numRef>
              <c:f>顾客分析!$A$40:$A$42</c:f>
              <c:numCache>
                <c:formatCode>General</c:formatCode>
                <c:ptCount val="3"/>
                <c:pt idx="0">
                  <c:v>2016</c:v>
                </c:pt>
                <c:pt idx="1">
                  <c:v>2017</c:v>
                </c:pt>
                <c:pt idx="2">
                  <c:v>2018</c:v>
                </c:pt>
              </c:numCache>
            </c:numRef>
          </c:cat>
          <c:val>
            <c:numRef>
              <c:f>顾客分析!$H$40:$H$42</c:f>
              <c:numCache>
                <c:formatCode>0%</c:formatCode>
                <c:ptCount val="3"/>
                <c:pt idx="0">
                  <c:v>0.46752544970230714</c:v>
                </c:pt>
                <c:pt idx="1">
                  <c:v>0.52845422453035873</c:v>
                </c:pt>
                <c:pt idx="2">
                  <c:v>0.50828660119014069</c:v>
                </c:pt>
              </c:numCache>
            </c:numRef>
          </c:val>
          <c:smooth val="0"/>
          <c:extLst>
            <c:ext xmlns:c16="http://schemas.microsoft.com/office/drawing/2014/chart" uri="{C3380CC4-5D6E-409C-BE32-E72D297353CC}">
              <c16:uniqueId val="{00000001-9F86-4D0C-9E70-BE5C77B81DE0}"/>
            </c:ext>
          </c:extLst>
        </c:ser>
        <c:dLbls>
          <c:showLegendKey val="0"/>
          <c:showVal val="0"/>
          <c:showCatName val="0"/>
          <c:showSerName val="0"/>
          <c:showPercent val="0"/>
          <c:showBubbleSize val="0"/>
        </c:dLbls>
        <c:marker val="1"/>
        <c:smooth val="0"/>
        <c:axId val="3"/>
        <c:axId val="4"/>
      </c:lineChart>
      <c:catAx>
        <c:axId val="114684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41007"/>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
        <c:crosses val="max"/>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sz="1800" b="1" i="0" baseline="0">
                <a:effectLst/>
              </a:rPr>
              <a:t>客单价</a:t>
            </a:r>
            <a:r>
              <a:rPr lang="zh-CN" altLang="zh-CN" sz="1800" b="1" i="0" baseline="0">
                <a:effectLst/>
              </a:rPr>
              <a:t>概览</a:t>
            </a:r>
            <a:endParaRPr lang="zh-CN" altLang="zh-CN">
              <a:effectLst/>
            </a:endParaRPr>
          </a:p>
        </c:rich>
      </c:tx>
      <c:layout>
        <c:manualLayout>
          <c:xMode val="edge"/>
          <c:yMode val="edge"/>
          <c:x val="0.33611111111111114"/>
          <c:y val="3.7037037037037035E-2"/>
        </c:manualLayout>
      </c:layout>
      <c:overlay val="0"/>
      <c:spPr>
        <a:noFill/>
        <a:ln w="25400">
          <a:noFill/>
        </a:ln>
      </c:spPr>
    </c:title>
    <c:autoTitleDeleted val="0"/>
    <c:plotArea>
      <c:layout/>
      <c:barChart>
        <c:barDir val="col"/>
        <c:grouping val="clustered"/>
        <c:varyColors val="0"/>
        <c:ser>
          <c:idx val="1"/>
          <c:order val="0"/>
          <c:tx>
            <c:strRef>
              <c:f>顾客分析!$J$1</c:f>
              <c:strCache>
                <c:ptCount val="1"/>
                <c:pt idx="0">
                  <c:v>年新增会员客单价</c:v>
                </c:pt>
              </c:strCache>
            </c:strRef>
          </c:tx>
          <c:spPr>
            <a:solidFill>
              <a:srgbClr val="ED7D31"/>
            </a:solidFill>
            <a:ln w="25400">
              <a:noFill/>
            </a:ln>
          </c:spPr>
          <c:invertIfNegative val="0"/>
          <c:cat>
            <c:strRef>
              <c:f>顾客分析!$G$2:$G$3</c:f>
              <c:strCache>
                <c:ptCount val="2"/>
                <c:pt idx="0">
                  <c:v>2018年</c:v>
                </c:pt>
                <c:pt idx="1">
                  <c:v>2019年</c:v>
                </c:pt>
              </c:strCache>
            </c:strRef>
          </c:cat>
          <c:val>
            <c:numRef>
              <c:f>顾客分析!$J$2:$J$3</c:f>
              <c:numCache>
                <c:formatCode>0.00_);[Red]\(0.00\)</c:formatCode>
                <c:ptCount val="2"/>
                <c:pt idx="0">
                  <c:v>89.63</c:v>
                </c:pt>
                <c:pt idx="1">
                  <c:v>90.7</c:v>
                </c:pt>
              </c:numCache>
            </c:numRef>
          </c:val>
          <c:extLst>
            <c:ext xmlns:c16="http://schemas.microsoft.com/office/drawing/2014/chart" uri="{C3380CC4-5D6E-409C-BE32-E72D297353CC}">
              <c16:uniqueId val="{00000000-0508-48B7-B58C-FC59ED4CD1A5}"/>
            </c:ext>
          </c:extLst>
        </c:ser>
        <c:ser>
          <c:idx val="0"/>
          <c:order val="1"/>
          <c:tx>
            <c:strRef>
              <c:f>顾客分析!$M$1</c:f>
              <c:strCache>
                <c:ptCount val="1"/>
                <c:pt idx="0">
                  <c:v>非会员客单价</c:v>
                </c:pt>
              </c:strCache>
            </c:strRef>
          </c:tx>
          <c:spPr>
            <a:solidFill>
              <a:srgbClr val="5B9BD5"/>
            </a:solidFill>
            <a:ln w="25400">
              <a:noFill/>
            </a:ln>
          </c:spPr>
          <c:invertIfNegative val="0"/>
          <c:cat>
            <c:strRef>
              <c:f>顾客分析!$G$2:$G$3</c:f>
              <c:strCache>
                <c:ptCount val="2"/>
                <c:pt idx="0">
                  <c:v>2018年</c:v>
                </c:pt>
                <c:pt idx="1">
                  <c:v>2019年</c:v>
                </c:pt>
              </c:strCache>
            </c:strRef>
          </c:cat>
          <c:val>
            <c:numRef>
              <c:f>顾客分析!$M$2:$M$3</c:f>
              <c:numCache>
                <c:formatCode>0.00_);[Red]\(0.00\)</c:formatCode>
                <c:ptCount val="2"/>
                <c:pt idx="0">
                  <c:v>48.433956009756677</c:v>
                </c:pt>
                <c:pt idx="1">
                  <c:v>49.705850166277358</c:v>
                </c:pt>
              </c:numCache>
            </c:numRef>
          </c:val>
          <c:extLst>
            <c:ext xmlns:c16="http://schemas.microsoft.com/office/drawing/2014/chart" uri="{C3380CC4-5D6E-409C-BE32-E72D297353CC}">
              <c16:uniqueId val="{00000001-0508-48B7-B58C-FC59ED4CD1A5}"/>
            </c:ext>
          </c:extLst>
        </c:ser>
        <c:dLbls>
          <c:showLegendKey val="0"/>
          <c:showVal val="0"/>
          <c:showCatName val="0"/>
          <c:showSerName val="0"/>
          <c:showPercent val="0"/>
          <c:showBubbleSize val="0"/>
        </c:dLbls>
        <c:gapWidth val="219"/>
        <c:overlap val="-27"/>
        <c:axId val="1146835007"/>
        <c:axId val="1"/>
      </c:barChart>
      <c:catAx>
        <c:axId val="114683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35007"/>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订单占比概览</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percentStacked"/>
        <c:varyColors val="0"/>
        <c:ser>
          <c:idx val="0"/>
          <c:order val="0"/>
          <c:tx>
            <c:strRef>
              <c:f>顾客分析!$A$152</c:f>
              <c:strCache>
                <c:ptCount val="1"/>
                <c:pt idx="0">
                  <c:v>会员订单占比</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顾客分析!$B$151:$D$151</c:f>
              <c:strCache>
                <c:ptCount val="3"/>
                <c:pt idx="0">
                  <c:v>2016年</c:v>
                </c:pt>
                <c:pt idx="1">
                  <c:v>2017年</c:v>
                </c:pt>
                <c:pt idx="2">
                  <c:v>2018年</c:v>
                </c:pt>
              </c:strCache>
            </c:strRef>
          </c:cat>
          <c:val>
            <c:numRef>
              <c:f>顾客分析!$F$152:$H$152</c:f>
              <c:numCache>
                <c:formatCode>0.0%</c:formatCode>
                <c:ptCount val="3"/>
                <c:pt idx="0">
                  <c:v>0.63528807143054966</c:v>
                </c:pt>
                <c:pt idx="1">
                  <c:v>0.65657841340137513</c:v>
                </c:pt>
                <c:pt idx="2">
                  <c:v>0.65623157429346857</c:v>
                </c:pt>
              </c:numCache>
            </c:numRef>
          </c:val>
          <c:extLst>
            <c:ext xmlns:c16="http://schemas.microsoft.com/office/drawing/2014/chart" uri="{C3380CC4-5D6E-409C-BE32-E72D297353CC}">
              <c16:uniqueId val="{00000000-AF60-4A9C-8C3B-20D9BA8DD11B}"/>
            </c:ext>
          </c:extLst>
        </c:ser>
        <c:ser>
          <c:idx val="1"/>
          <c:order val="1"/>
          <c:tx>
            <c:strRef>
              <c:f>顾客分析!$A$153</c:f>
              <c:strCache>
                <c:ptCount val="1"/>
                <c:pt idx="0">
                  <c:v>非会员订单占比</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顾客分析!$B$151:$D$151</c:f>
              <c:strCache>
                <c:ptCount val="3"/>
                <c:pt idx="0">
                  <c:v>2016年</c:v>
                </c:pt>
                <c:pt idx="1">
                  <c:v>2017年</c:v>
                </c:pt>
                <c:pt idx="2">
                  <c:v>2018年</c:v>
                </c:pt>
              </c:strCache>
            </c:strRef>
          </c:cat>
          <c:val>
            <c:numRef>
              <c:f>顾客分析!$F$153:$H$153</c:f>
              <c:numCache>
                <c:formatCode>0.0%</c:formatCode>
                <c:ptCount val="3"/>
                <c:pt idx="0">
                  <c:v>0.36471192856945034</c:v>
                </c:pt>
                <c:pt idx="1">
                  <c:v>0.34342158659862493</c:v>
                </c:pt>
                <c:pt idx="2">
                  <c:v>0.34376842570653149</c:v>
                </c:pt>
              </c:numCache>
            </c:numRef>
          </c:val>
          <c:extLst>
            <c:ext xmlns:c16="http://schemas.microsoft.com/office/drawing/2014/chart" uri="{C3380CC4-5D6E-409C-BE32-E72D297353CC}">
              <c16:uniqueId val="{00000001-AF60-4A9C-8C3B-20D9BA8DD11B}"/>
            </c:ext>
          </c:extLst>
        </c:ser>
        <c:dLbls>
          <c:showLegendKey val="0"/>
          <c:showVal val="0"/>
          <c:showCatName val="0"/>
          <c:showSerName val="0"/>
          <c:showPercent val="0"/>
          <c:showBubbleSize val="0"/>
        </c:dLbls>
        <c:gapWidth val="219"/>
        <c:overlap val="100"/>
        <c:axId val="464433743"/>
        <c:axId val="400952319"/>
      </c:barChart>
      <c:catAx>
        <c:axId val="46443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0952319"/>
        <c:crosses val="autoZero"/>
        <c:auto val="1"/>
        <c:lblAlgn val="ctr"/>
        <c:lblOffset val="100"/>
        <c:noMultiLvlLbl val="0"/>
      </c:catAx>
      <c:valAx>
        <c:axId val="400952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64433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顾客分析!$A$156</c:f>
              <c:strCache>
                <c:ptCount val="1"/>
                <c:pt idx="0">
                  <c:v>会员客单价</c:v>
                </c:pt>
              </c:strCache>
            </c:strRef>
          </c:tx>
          <c:spPr>
            <a:solidFill>
              <a:schemeClr val="accent1"/>
            </a:solidFill>
            <a:ln>
              <a:noFill/>
            </a:ln>
            <a:effectLst/>
          </c:spPr>
          <c:invertIfNegative val="0"/>
          <c:cat>
            <c:strRef>
              <c:f>顾客分析!$B$155:$D$155</c:f>
              <c:strCache>
                <c:ptCount val="3"/>
                <c:pt idx="0">
                  <c:v>2016年</c:v>
                </c:pt>
                <c:pt idx="1">
                  <c:v>2017年</c:v>
                </c:pt>
                <c:pt idx="2">
                  <c:v>2018年</c:v>
                </c:pt>
              </c:strCache>
            </c:strRef>
          </c:cat>
          <c:val>
            <c:numRef>
              <c:f>顾客分析!$B$156:$D$156</c:f>
              <c:numCache>
                <c:formatCode>0.00_ </c:formatCode>
                <c:ptCount val="3"/>
                <c:pt idx="0">
                  <c:v>81.309617829999993</c:v>
                </c:pt>
                <c:pt idx="1">
                  <c:v>85.525783970000006</c:v>
                </c:pt>
                <c:pt idx="2">
                  <c:v>84.744743720000002</c:v>
                </c:pt>
              </c:numCache>
            </c:numRef>
          </c:val>
          <c:extLst>
            <c:ext xmlns:c16="http://schemas.microsoft.com/office/drawing/2014/chart" uri="{C3380CC4-5D6E-409C-BE32-E72D297353CC}">
              <c16:uniqueId val="{00000000-AF60-4A9C-8C3B-20D9BA8DD11B}"/>
            </c:ext>
          </c:extLst>
        </c:ser>
        <c:ser>
          <c:idx val="1"/>
          <c:order val="1"/>
          <c:tx>
            <c:strRef>
              <c:f>顾客分析!$A$157</c:f>
              <c:strCache>
                <c:ptCount val="1"/>
                <c:pt idx="0">
                  <c:v>非会员客单价</c:v>
                </c:pt>
              </c:strCache>
            </c:strRef>
          </c:tx>
          <c:spPr>
            <a:solidFill>
              <a:schemeClr val="accent2"/>
            </a:solidFill>
            <a:ln>
              <a:noFill/>
            </a:ln>
            <a:effectLst/>
          </c:spPr>
          <c:invertIfNegative val="0"/>
          <c:cat>
            <c:strRef>
              <c:f>顾客分析!$B$155:$D$155</c:f>
              <c:strCache>
                <c:ptCount val="3"/>
                <c:pt idx="0">
                  <c:v>2016年</c:v>
                </c:pt>
                <c:pt idx="1">
                  <c:v>2017年</c:v>
                </c:pt>
                <c:pt idx="2">
                  <c:v>2018年</c:v>
                </c:pt>
              </c:strCache>
            </c:strRef>
          </c:cat>
          <c:val>
            <c:numRef>
              <c:f>顾客分析!$B$157:$D$157</c:f>
              <c:numCache>
                <c:formatCode>0.00_ </c:formatCode>
                <c:ptCount val="3"/>
                <c:pt idx="0">
                  <c:v>44.636184659999998</c:v>
                </c:pt>
                <c:pt idx="1">
                  <c:v>45.387199940000002</c:v>
                </c:pt>
                <c:pt idx="2">
                  <c:v>48.433956010000003</c:v>
                </c:pt>
              </c:numCache>
            </c:numRef>
          </c:val>
          <c:extLst>
            <c:ext xmlns:c16="http://schemas.microsoft.com/office/drawing/2014/chart" uri="{C3380CC4-5D6E-409C-BE32-E72D297353CC}">
              <c16:uniqueId val="{00000000-FD24-41C2-8D07-B8C754C60A07}"/>
            </c:ext>
          </c:extLst>
        </c:ser>
        <c:dLbls>
          <c:showLegendKey val="0"/>
          <c:showVal val="0"/>
          <c:showCatName val="0"/>
          <c:showSerName val="0"/>
          <c:showPercent val="0"/>
          <c:showBubbleSize val="0"/>
        </c:dLbls>
        <c:gapWidth val="219"/>
        <c:overlap val="-27"/>
        <c:axId val="464433743"/>
        <c:axId val="400952319"/>
      </c:barChart>
      <c:catAx>
        <c:axId val="46443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0952319"/>
        <c:crosses val="autoZero"/>
        <c:auto val="1"/>
        <c:lblAlgn val="ctr"/>
        <c:lblOffset val="100"/>
        <c:noMultiLvlLbl val="0"/>
      </c:catAx>
      <c:valAx>
        <c:axId val="400952319"/>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64433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[1]Sheet1!$B$1</c:f>
              <c:strCache>
                <c:ptCount val="1"/>
                <c:pt idx="0">
                  <c:v>复购会员数</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[1]Sheet1!$A$2:$A$4</c:f>
              <c:strCache>
                <c:ptCount val="3"/>
                <c:pt idx="0">
                  <c:v>2016年</c:v>
                </c:pt>
                <c:pt idx="1">
                  <c:v>2017年</c:v>
                </c:pt>
                <c:pt idx="2">
                  <c:v>2018年</c:v>
                </c:pt>
              </c:strCache>
            </c:strRef>
          </c:cat>
          <c:val>
            <c:numRef>
              <c:f>[1]Sheet1!$B$2:$B$4</c:f>
              <c:numCache>
                <c:formatCode>General</c:formatCode>
                <c:ptCount val="3"/>
                <c:pt idx="0">
                  <c:v>3163136</c:v>
                </c:pt>
                <c:pt idx="1">
                  <c:v>4515152</c:v>
                </c:pt>
                <c:pt idx="2">
                  <c:v>5672235</c:v>
                </c:pt>
              </c:numCache>
            </c:numRef>
          </c:val>
          <c:extLst>
            <c:ext xmlns:c16="http://schemas.microsoft.com/office/drawing/2014/chart" uri="{C3380CC4-5D6E-409C-BE32-E72D297353CC}">
              <c16:uniqueId val="{00000000-8ACC-4186-AB9D-C6F7ADA678BA}"/>
            </c:ext>
          </c:extLst>
        </c:ser>
        <c:dLbls>
          <c:showLegendKey val="0"/>
          <c:showVal val="0"/>
          <c:showCatName val="0"/>
          <c:showSerName val="0"/>
          <c:showPercent val="0"/>
          <c:showBubbleSize val="0"/>
        </c:dLbls>
        <c:gapWidth val="219"/>
        <c:overlap val="-27"/>
        <c:axId val="756803360"/>
        <c:axId val="1"/>
      </c:barChart>
      <c:lineChart>
        <c:grouping val="standard"/>
        <c:varyColors val="0"/>
        <c:ser>
          <c:idx val="1"/>
          <c:order val="1"/>
          <c:tx>
            <c:strRef>
              <c:f>[1]Sheet1!$E$1</c:f>
              <c:strCache>
                <c:ptCount val="1"/>
                <c:pt idx="0">
                  <c:v>复购率</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[1]Sheet1!$E$2:$E$4</c:f>
              <c:numCache>
                <c:formatCode>General</c:formatCode>
                <c:ptCount val="3"/>
                <c:pt idx="0">
                  <c:v>0.71191791171922247</c:v>
                </c:pt>
                <c:pt idx="1">
                  <c:v>0.66735937666741851</c:v>
                </c:pt>
                <c:pt idx="2">
                  <c:v>0.66387943269217942</c:v>
                </c:pt>
              </c:numCache>
            </c:numRef>
          </c:val>
          <c:smooth val="0"/>
          <c:extLst>
            <c:ext xmlns:c16="http://schemas.microsoft.com/office/drawing/2014/chart" uri="{C3380CC4-5D6E-409C-BE32-E72D297353CC}">
              <c16:uniqueId val="{00000001-8ACC-4186-AB9D-C6F7ADA678BA}"/>
            </c:ext>
          </c:extLst>
        </c:ser>
        <c:dLbls>
          <c:showLegendKey val="0"/>
          <c:showVal val="0"/>
          <c:showCatName val="0"/>
          <c:showSerName val="0"/>
          <c:showPercent val="0"/>
          <c:showBubbleSize val="0"/>
        </c:dLbls>
        <c:marker val="1"/>
        <c:smooth val="0"/>
        <c:axId val="3"/>
        <c:axId val="4"/>
      </c:lineChart>
      <c:catAx>
        <c:axId val="75680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max val="8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56803360"/>
        <c:crosses val="autoZero"/>
        <c:crossBetween val="between"/>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in val="0"/>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
        <c:crosses val="max"/>
        <c:crossBetween val="between"/>
      </c:valAx>
      <c:spPr>
        <a:noFill/>
        <a:ln w="25400">
          <a:noFill/>
        </a:ln>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男女会员占比</a:t>
            </a:r>
          </a:p>
        </c:rich>
      </c:tx>
      <c:overlay val="0"/>
      <c:spPr>
        <a:noFill/>
        <a:ln w="25400">
          <a:noFill/>
        </a:ln>
      </c:spPr>
    </c:title>
    <c:autoTitleDeleted val="0"/>
    <c:plotArea>
      <c:layout/>
      <c:pieChart>
        <c:varyColors val="1"/>
        <c:ser>
          <c:idx val="0"/>
          <c:order val="0"/>
          <c:tx>
            <c:v>2019年男女会员占比</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0-BCF9-4A4E-9D79-0F4BBDC277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BCF9-4A4E-9D79-0F4BBDC277A4}"/>
              </c:ext>
            </c:extLst>
          </c:dPt>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消费会员数!$D$23:$D$24</c:f>
              <c:strCache>
                <c:ptCount val="2"/>
                <c:pt idx="0">
                  <c:v>男</c:v>
                </c:pt>
                <c:pt idx="1">
                  <c:v>女</c:v>
                </c:pt>
              </c:strCache>
            </c:strRef>
          </c:cat>
          <c:val>
            <c:numRef>
              <c:f>消费会员数!$H$23:$H$24</c:f>
              <c:numCache>
                <c:formatCode>#,##0</c:formatCode>
                <c:ptCount val="2"/>
                <c:pt idx="0">
                  <c:v>1929338</c:v>
                </c:pt>
                <c:pt idx="1">
                  <c:v>2224897</c:v>
                </c:pt>
              </c:numCache>
            </c:numRef>
          </c:val>
          <c:extLst>
            <c:ext xmlns:c16="http://schemas.microsoft.com/office/drawing/2014/chart" uri="{C3380CC4-5D6E-409C-BE32-E72D297353CC}">
              <c16:uniqueId val="{00000002-BCF9-4A4E-9D79-0F4BBDC277A4}"/>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noFill/>
        <a:ln w="25400">
          <a:noFill/>
        </a:ln>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1" i="0" baseline="0">
                <a:effectLst/>
              </a:rPr>
              <a:t>2016-2018</a:t>
            </a:r>
            <a:r>
              <a:rPr lang="zh-CN" altLang="zh-CN" sz="1800" b="1" i="0" baseline="0">
                <a:effectLst/>
              </a:rPr>
              <a:t>年各性别消费</a:t>
            </a:r>
            <a:r>
              <a:rPr lang="zh-CN" altLang="en-US" sz="1800" b="1" i="0" baseline="0">
                <a:effectLst/>
              </a:rPr>
              <a:t>概览</a:t>
            </a:r>
            <a:endParaRPr lang="zh-CN" altLang="zh-CN">
              <a:effectLst/>
            </a:endParaRPr>
          </a:p>
        </c:rich>
      </c:tx>
      <c:overlay val="0"/>
      <c:spPr>
        <a:noFill/>
        <a:ln w="25400">
          <a:noFill/>
        </a:ln>
      </c:spPr>
    </c:title>
    <c:autoTitleDeleted val="0"/>
    <c:plotArea>
      <c:layout/>
      <c:barChart>
        <c:barDir val="col"/>
        <c:grouping val="clustered"/>
        <c:varyColors val="0"/>
        <c:ser>
          <c:idx val="0"/>
          <c:order val="0"/>
          <c:tx>
            <c:strRef>
              <c:f>消费会员数!$D$17</c:f>
              <c:strCache>
                <c:ptCount val="1"/>
                <c:pt idx="0">
                  <c:v>人均消费额（男）</c:v>
                </c:pt>
              </c:strCache>
            </c:strRef>
          </c:tx>
          <c:spPr>
            <a:ln w="28575" cap="rnd">
              <a:solidFill>
                <a:schemeClr val="accent1"/>
              </a:solidFill>
              <a:round/>
            </a:ln>
            <a:effectLst/>
          </c:spPr>
          <c:invertIfNegative val="0"/>
          <c:cat>
            <c:numRef>
              <c:f>消费会员数!$E$16:$G$16</c:f>
              <c:numCache>
                <c:formatCode>General</c:formatCode>
                <c:ptCount val="3"/>
                <c:pt idx="0">
                  <c:v>2016</c:v>
                </c:pt>
                <c:pt idx="1">
                  <c:v>2017</c:v>
                </c:pt>
                <c:pt idx="2">
                  <c:v>2018</c:v>
                </c:pt>
              </c:numCache>
            </c:numRef>
          </c:cat>
          <c:val>
            <c:numRef>
              <c:f>消费会员数!$E$17:$G$17</c:f>
              <c:numCache>
                <c:formatCode>0_);[Red]\(0\)</c:formatCode>
                <c:ptCount val="3"/>
                <c:pt idx="0">
                  <c:v>273.66303883993402</c:v>
                </c:pt>
                <c:pt idx="1">
                  <c:v>343.44512840052897</c:v>
                </c:pt>
                <c:pt idx="2">
                  <c:v>348.452628881213</c:v>
                </c:pt>
              </c:numCache>
            </c:numRef>
          </c:val>
          <c:extLst>
            <c:ext xmlns:c16="http://schemas.microsoft.com/office/drawing/2014/chart" uri="{C3380CC4-5D6E-409C-BE32-E72D297353CC}">
              <c16:uniqueId val="{00000000-9EC4-4B8A-B645-46B4A98ACFFF}"/>
            </c:ext>
          </c:extLst>
        </c:ser>
        <c:ser>
          <c:idx val="2"/>
          <c:order val="2"/>
          <c:tx>
            <c:strRef>
              <c:f>消费会员数!$D$19</c:f>
              <c:strCache>
                <c:ptCount val="1"/>
                <c:pt idx="0">
                  <c:v>人均消费额（女）</c:v>
                </c:pt>
              </c:strCache>
            </c:strRef>
          </c:tx>
          <c:invertIfNegative val="0"/>
          <c:cat>
            <c:numRef>
              <c:f>消费会员数!$E$16:$G$16</c:f>
              <c:numCache>
                <c:formatCode>General</c:formatCode>
                <c:ptCount val="3"/>
                <c:pt idx="0">
                  <c:v>2016</c:v>
                </c:pt>
                <c:pt idx="1">
                  <c:v>2017</c:v>
                </c:pt>
                <c:pt idx="2">
                  <c:v>2018</c:v>
                </c:pt>
              </c:numCache>
            </c:numRef>
          </c:cat>
          <c:val>
            <c:numRef>
              <c:f>消费会员数!$E$19:$G$19</c:f>
              <c:numCache>
                <c:formatCode>0_);[Red]\(0\)</c:formatCode>
                <c:ptCount val="3"/>
                <c:pt idx="0">
                  <c:v>244.994920016131</c:v>
                </c:pt>
                <c:pt idx="1">
                  <c:v>314.63024136069498</c:v>
                </c:pt>
                <c:pt idx="2">
                  <c:v>330.63673759748701</c:v>
                </c:pt>
              </c:numCache>
            </c:numRef>
          </c:val>
          <c:extLst>
            <c:ext xmlns:c16="http://schemas.microsoft.com/office/drawing/2014/chart" uri="{C3380CC4-5D6E-409C-BE32-E72D297353CC}">
              <c16:uniqueId val="{00000000-8100-4277-A32C-D23F5B82F997}"/>
            </c:ext>
          </c:extLst>
        </c:ser>
        <c:dLbls>
          <c:showLegendKey val="0"/>
          <c:showVal val="0"/>
          <c:showCatName val="0"/>
          <c:showSerName val="0"/>
          <c:showPercent val="0"/>
          <c:showBubbleSize val="0"/>
        </c:dLbls>
        <c:gapWidth val="150"/>
        <c:axId val="1146836207"/>
        <c:axId val="1"/>
      </c:barChart>
      <c:lineChart>
        <c:grouping val="standard"/>
        <c:varyColors val="0"/>
        <c:ser>
          <c:idx val="1"/>
          <c:order val="1"/>
          <c:tx>
            <c:strRef>
              <c:f>消费会员数!$D$18</c:f>
              <c:strCache>
                <c:ptCount val="1"/>
                <c:pt idx="0">
                  <c:v>人均消费次数（男）</c:v>
                </c:pt>
              </c:strCache>
            </c:strRef>
          </c:tx>
          <c:spPr>
            <a:ln w="28575" cap="rnd">
              <a:solidFill>
                <a:schemeClr val="accent2"/>
              </a:solidFill>
              <a:round/>
            </a:ln>
            <a:effectLst/>
          </c:spPr>
          <c:marker>
            <c:symbol val="none"/>
          </c:marker>
          <c:cat>
            <c:numRef>
              <c:f>消费会员数!$E$16:$G$16</c:f>
              <c:numCache>
                <c:formatCode>General</c:formatCode>
                <c:ptCount val="3"/>
                <c:pt idx="0">
                  <c:v>2016</c:v>
                </c:pt>
                <c:pt idx="1">
                  <c:v>2017</c:v>
                </c:pt>
                <c:pt idx="2">
                  <c:v>2018</c:v>
                </c:pt>
              </c:numCache>
            </c:numRef>
          </c:cat>
          <c:val>
            <c:numRef>
              <c:f>消费会员数!$E$18:$G$18</c:f>
              <c:numCache>
                <c:formatCode>0.0_ </c:formatCode>
                <c:ptCount val="3"/>
                <c:pt idx="0">
                  <c:v>2.9018000000000002</c:v>
                </c:pt>
                <c:pt idx="1">
                  <c:v>3.7872620000000001</c:v>
                </c:pt>
                <c:pt idx="2">
                  <c:v>4.003927</c:v>
                </c:pt>
              </c:numCache>
            </c:numRef>
          </c:val>
          <c:smooth val="0"/>
          <c:extLst>
            <c:ext xmlns:c16="http://schemas.microsoft.com/office/drawing/2014/chart" uri="{C3380CC4-5D6E-409C-BE32-E72D297353CC}">
              <c16:uniqueId val="{00000001-9EC4-4B8A-B645-46B4A98ACFFF}"/>
            </c:ext>
          </c:extLst>
        </c:ser>
        <c:ser>
          <c:idx val="3"/>
          <c:order val="3"/>
          <c:tx>
            <c:strRef>
              <c:f>消费会员数!$D$20</c:f>
              <c:strCache>
                <c:ptCount val="1"/>
                <c:pt idx="0">
                  <c:v>人均消费次数（女）</c:v>
                </c:pt>
              </c:strCache>
            </c:strRef>
          </c:tx>
          <c:marker>
            <c:symbol val="none"/>
          </c:marker>
          <c:cat>
            <c:numRef>
              <c:f>消费会员数!$E$16:$G$16</c:f>
              <c:numCache>
                <c:formatCode>General</c:formatCode>
                <c:ptCount val="3"/>
                <c:pt idx="0">
                  <c:v>2016</c:v>
                </c:pt>
                <c:pt idx="1">
                  <c:v>2017</c:v>
                </c:pt>
                <c:pt idx="2">
                  <c:v>2018</c:v>
                </c:pt>
              </c:numCache>
            </c:numRef>
          </c:cat>
          <c:val>
            <c:numRef>
              <c:f>消费会员数!$E$20:$G$20</c:f>
              <c:numCache>
                <c:formatCode>0.0_ </c:formatCode>
                <c:ptCount val="3"/>
                <c:pt idx="0">
                  <c:v>2.7576480000000001</c:v>
                </c:pt>
                <c:pt idx="1">
                  <c:v>3.6354540000000002</c:v>
                </c:pt>
                <c:pt idx="2">
                  <c:v>3.9483790000000001</c:v>
                </c:pt>
              </c:numCache>
            </c:numRef>
          </c:val>
          <c:smooth val="0"/>
          <c:extLst>
            <c:ext xmlns:c16="http://schemas.microsoft.com/office/drawing/2014/chart" uri="{C3380CC4-5D6E-409C-BE32-E72D297353CC}">
              <c16:uniqueId val="{00000001-8100-4277-A32C-D23F5B82F997}"/>
            </c:ext>
          </c:extLst>
        </c:ser>
        <c:dLbls>
          <c:showLegendKey val="0"/>
          <c:showVal val="0"/>
          <c:showCatName val="0"/>
          <c:showSerName val="0"/>
          <c:showPercent val="0"/>
          <c:showBubbleSize val="0"/>
        </c:dLbls>
        <c:marker val="1"/>
        <c:smooth val="0"/>
        <c:axId val="412174799"/>
        <c:axId val="619950367"/>
      </c:lineChart>
      <c:catAx>
        <c:axId val="114683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max val="600"/>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36207"/>
        <c:crosses val="autoZero"/>
        <c:crossBetween val="between"/>
      </c:valAx>
      <c:valAx>
        <c:axId val="619950367"/>
        <c:scaling>
          <c:orientation val="minMax"/>
          <c:max val="4.5"/>
        </c:scaling>
        <c:delete val="0"/>
        <c:axPos val="r"/>
        <c:numFmt formatCode="0.0_ " sourceLinked="1"/>
        <c:majorTickMark val="out"/>
        <c:minorTickMark val="none"/>
        <c:tickLblPos val="nextTo"/>
        <c:crossAx val="412174799"/>
        <c:crosses val="max"/>
        <c:crossBetween val="between"/>
      </c:valAx>
      <c:catAx>
        <c:axId val="412174799"/>
        <c:scaling>
          <c:orientation val="minMax"/>
        </c:scaling>
        <c:delete val="1"/>
        <c:axPos val="b"/>
        <c:numFmt formatCode="General" sourceLinked="1"/>
        <c:majorTickMark val="out"/>
        <c:minorTickMark val="none"/>
        <c:tickLblPos val="nextTo"/>
        <c:crossAx val="619950367"/>
        <c:crosses val="autoZero"/>
        <c:auto val="1"/>
        <c:lblAlgn val="ctr"/>
        <c:lblOffset val="100"/>
        <c:noMultiLvlLbl val="0"/>
      </c:cat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2016-2018</a:t>
            </a:r>
            <a:r>
              <a:rPr lang="zh-CN" altLang="zh-CN" sz="1800" b="0" i="0" baseline="0">
                <a:effectLst/>
              </a:rPr>
              <a:t>年</a:t>
            </a:r>
            <a:r>
              <a:rPr lang="zh-CN" altLang="en-US" sz="1800" b="0" i="0" baseline="0">
                <a:effectLst/>
              </a:rPr>
              <a:t>各性别消费会员数</a:t>
            </a:r>
            <a:endParaRPr lang="zh-CN" altLang="zh-CN">
              <a:effectLst/>
            </a:endParaRPr>
          </a:p>
        </c:rich>
      </c:tx>
      <c:overlay val="0"/>
      <c:spPr>
        <a:noFill/>
        <a:ln w="25400">
          <a:noFill/>
        </a:ln>
      </c:spPr>
    </c:title>
    <c:autoTitleDeleted val="0"/>
    <c:plotArea>
      <c:layout/>
      <c:barChart>
        <c:barDir val="col"/>
        <c:grouping val="percentStacked"/>
        <c:varyColors val="0"/>
        <c:ser>
          <c:idx val="0"/>
          <c:order val="0"/>
          <c:tx>
            <c:strRef>
              <c:f>消费会员数!$D$23</c:f>
              <c:strCache>
                <c:ptCount val="1"/>
                <c:pt idx="0">
                  <c:v>男</c:v>
                </c:pt>
              </c:strCache>
            </c:strRef>
          </c:tx>
          <c:spPr>
            <a:solidFill>
              <a:srgbClr val="5B9BD5"/>
            </a:solidFill>
            <a:ln w="25400">
              <a:noFill/>
            </a:ln>
          </c:spPr>
          <c:invertIfNegative val="0"/>
          <c:cat>
            <c:numRef>
              <c:f>消费会员数!$E$22:$G$22</c:f>
              <c:numCache>
                <c:formatCode>General</c:formatCode>
                <c:ptCount val="3"/>
                <c:pt idx="0">
                  <c:v>2016</c:v>
                </c:pt>
                <c:pt idx="1">
                  <c:v>2017</c:v>
                </c:pt>
                <c:pt idx="2">
                  <c:v>2018</c:v>
                </c:pt>
              </c:numCache>
            </c:numRef>
          </c:cat>
          <c:val>
            <c:numRef>
              <c:f>消费会员数!$E$23:$G$23</c:f>
              <c:numCache>
                <c:formatCode>#,##0</c:formatCode>
                <c:ptCount val="3"/>
                <c:pt idx="0">
                  <c:v>676031</c:v>
                </c:pt>
                <c:pt idx="1">
                  <c:v>1377837</c:v>
                </c:pt>
                <c:pt idx="2">
                  <c:v>2229747</c:v>
                </c:pt>
              </c:numCache>
            </c:numRef>
          </c:val>
          <c:extLst>
            <c:ext xmlns:c16="http://schemas.microsoft.com/office/drawing/2014/chart" uri="{C3380CC4-5D6E-409C-BE32-E72D297353CC}">
              <c16:uniqueId val="{00000000-0A9D-4FF0-AE3B-CDEF2266CDD2}"/>
            </c:ext>
          </c:extLst>
        </c:ser>
        <c:ser>
          <c:idx val="1"/>
          <c:order val="1"/>
          <c:tx>
            <c:strRef>
              <c:f>消费会员数!$D$24</c:f>
              <c:strCache>
                <c:ptCount val="1"/>
                <c:pt idx="0">
                  <c:v>女</c:v>
                </c:pt>
              </c:strCache>
            </c:strRef>
          </c:tx>
          <c:spPr>
            <a:solidFill>
              <a:srgbClr val="ED7D31"/>
            </a:solidFill>
            <a:ln w="25400">
              <a:noFill/>
            </a:ln>
          </c:spPr>
          <c:invertIfNegative val="0"/>
          <c:cat>
            <c:numRef>
              <c:f>消费会员数!$E$22:$G$22</c:f>
              <c:numCache>
                <c:formatCode>General</c:formatCode>
                <c:ptCount val="3"/>
                <c:pt idx="0">
                  <c:v>2016</c:v>
                </c:pt>
                <c:pt idx="1">
                  <c:v>2017</c:v>
                </c:pt>
                <c:pt idx="2">
                  <c:v>2018</c:v>
                </c:pt>
              </c:numCache>
            </c:numRef>
          </c:cat>
          <c:val>
            <c:numRef>
              <c:f>消费会员数!$E$24:$G$24</c:f>
              <c:numCache>
                <c:formatCode>#,##0</c:formatCode>
                <c:ptCount val="3"/>
                <c:pt idx="0">
                  <c:v>751339</c:v>
                </c:pt>
                <c:pt idx="1">
                  <c:v>1644924</c:v>
                </c:pt>
                <c:pt idx="2">
                  <c:v>2608786</c:v>
                </c:pt>
              </c:numCache>
            </c:numRef>
          </c:val>
          <c:extLst>
            <c:ext xmlns:c16="http://schemas.microsoft.com/office/drawing/2014/chart" uri="{C3380CC4-5D6E-409C-BE32-E72D297353CC}">
              <c16:uniqueId val="{00000001-0A9D-4FF0-AE3B-CDEF2266CDD2}"/>
            </c:ext>
          </c:extLst>
        </c:ser>
        <c:dLbls>
          <c:showLegendKey val="0"/>
          <c:showVal val="0"/>
          <c:showCatName val="0"/>
          <c:showSerName val="0"/>
          <c:showPercent val="0"/>
          <c:showBubbleSize val="0"/>
        </c:dLbls>
        <c:gapWidth val="219"/>
        <c:overlap val="100"/>
        <c:axId val="1146841807"/>
        <c:axId val="1"/>
      </c:barChart>
      <c:catAx>
        <c:axId val="114684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41807"/>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品类整体!$A$3</c:f>
              <c:strCache>
                <c:ptCount val="1"/>
                <c:pt idx="0">
                  <c:v>处方药</c:v>
                </c:pt>
              </c:strCache>
            </c:strRef>
          </c:tx>
          <c:spPr>
            <a:solidFill>
              <a:srgbClr val="5B9BD5"/>
            </a:solidFill>
            <a:ln w="25400">
              <a:noFill/>
            </a:ln>
          </c:spPr>
          <c:invertIfNegative val="0"/>
          <c:cat>
            <c:strRef>
              <c:f>(品类整体!$C$2,品类整体!$I$2)</c:f>
              <c:strCache>
                <c:ptCount val="2"/>
                <c:pt idx="0">
                  <c:v>总销售结构</c:v>
                </c:pt>
                <c:pt idx="1">
                  <c:v>会员销售结构</c:v>
                </c:pt>
              </c:strCache>
            </c:strRef>
          </c:cat>
          <c:val>
            <c:numRef>
              <c:f>(品类整体!$C$3,品类整体!$I$3)</c:f>
              <c:numCache>
                <c:formatCode>0.0%</c:formatCode>
                <c:ptCount val="2"/>
                <c:pt idx="0" formatCode="0.00%">
                  <c:v>0.37718426015549367</c:v>
                </c:pt>
                <c:pt idx="1">
                  <c:v>0.39126378474530044</c:v>
                </c:pt>
              </c:numCache>
            </c:numRef>
          </c:val>
          <c:extLst>
            <c:ext xmlns:c16="http://schemas.microsoft.com/office/drawing/2014/chart" uri="{C3380CC4-5D6E-409C-BE32-E72D297353CC}">
              <c16:uniqueId val="{00000000-37CA-48DF-A9EE-F524F5BD5F1F}"/>
            </c:ext>
          </c:extLst>
        </c:ser>
        <c:ser>
          <c:idx val="1"/>
          <c:order val="1"/>
          <c:tx>
            <c:strRef>
              <c:f>品类整体!$A$4</c:f>
              <c:strCache>
                <c:ptCount val="1"/>
                <c:pt idx="0">
                  <c:v>非处方药</c:v>
                </c:pt>
              </c:strCache>
            </c:strRef>
          </c:tx>
          <c:spPr>
            <a:solidFill>
              <a:srgbClr val="ED7D31"/>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(品类整体!$C$2,品类整体!$I$2)</c:f>
              <c:strCache>
                <c:ptCount val="2"/>
                <c:pt idx="0">
                  <c:v>总销售结构</c:v>
                </c:pt>
                <c:pt idx="1">
                  <c:v>会员销售结构</c:v>
                </c:pt>
              </c:strCache>
            </c:strRef>
          </c:cat>
          <c:val>
            <c:numRef>
              <c:f>(品类整体!$C$4,品类整体!$I$4)</c:f>
              <c:numCache>
                <c:formatCode>0.0%</c:formatCode>
                <c:ptCount val="2"/>
                <c:pt idx="0" formatCode="0.00%">
                  <c:v>0.35521042501257372</c:v>
                </c:pt>
                <c:pt idx="1">
                  <c:v>0.33539430430426442</c:v>
                </c:pt>
              </c:numCache>
            </c:numRef>
          </c:val>
          <c:extLst>
            <c:ext xmlns:c16="http://schemas.microsoft.com/office/drawing/2014/chart" uri="{C3380CC4-5D6E-409C-BE32-E72D297353CC}">
              <c16:uniqueId val="{00000001-37CA-48DF-A9EE-F524F5BD5F1F}"/>
            </c:ext>
          </c:extLst>
        </c:ser>
        <c:ser>
          <c:idx val="2"/>
          <c:order val="2"/>
          <c:tx>
            <c:strRef>
              <c:f>品类整体!$A$5</c:f>
              <c:strCache>
                <c:ptCount val="1"/>
                <c:pt idx="0">
                  <c:v>中药</c:v>
                </c:pt>
              </c:strCache>
            </c:strRef>
          </c:tx>
          <c:spPr>
            <a:solidFill>
              <a:srgbClr val="A5A5A5"/>
            </a:solidFill>
            <a:ln w="25400">
              <a:noFill/>
            </a:ln>
          </c:spPr>
          <c:invertIfNegative val="0"/>
          <c:cat>
            <c:strRef>
              <c:f>(品类整体!$C$2,品类整体!$I$2)</c:f>
              <c:strCache>
                <c:ptCount val="2"/>
                <c:pt idx="0">
                  <c:v>总销售结构</c:v>
                </c:pt>
                <c:pt idx="1">
                  <c:v>会员销售结构</c:v>
                </c:pt>
              </c:strCache>
            </c:strRef>
          </c:cat>
          <c:val>
            <c:numRef>
              <c:f>(品类整体!$C$5,品类整体!$I$5)</c:f>
              <c:numCache>
                <c:formatCode>0.0%</c:formatCode>
                <c:ptCount val="2"/>
                <c:pt idx="0" formatCode="0.00%">
                  <c:v>0.10002440901458375</c:v>
                </c:pt>
                <c:pt idx="1">
                  <c:v>0.10765547732068693</c:v>
                </c:pt>
              </c:numCache>
            </c:numRef>
          </c:val>
          <c:extLst>
            <c:ext xmlns:c16="http://schemas.microsoft.com/office/drawing/2014/chart" uri="{C3380CC4-5D6E-409C-BE32-E72D297353CC}">
              <c16:uniqueId val="{00000002-37CA-48DF-A9EE-F524F5BD5F1F}"/>
            </c:ext>
          </c:extLst>
        </c:ser>
        <c:ser>
          <c:idx val="3"/>
          <c:order val="3"/>
          <c:tx>
            <c:strRef>
              <c:f>品类整体!$A$6</c:f>
              <c:strCache>
                <c:ptCount val="1"/>
                <c:pt idx="0">
                  <c:v>保健食品</c:v>
                </c:pt>
              </c:strCache>
            </c:strRef>
          </c:tx>
          <c:spPr>
            <a:solidFill>
              <a:srgbClr val="FFC000"/>
            </a:solidFill>
            <a:ln w="25400">
              <a:noFill/>
            </a:ln>
          </c:spPr>
          <c:invertIfNegative val="0"/>
          <c:cat>
            <c:strRef>
              <c:f>(品类整体!$C$2,品类整体!$I$2)</c:f>
              <c:strCache>
                <c:ptCount val="2"/>
                <c:pt idx="0">
                  <c:v>总销售结构</c:v>
                </c:pt>
                <c:pt idx="1">
                  <c:v>会员销售结构</c:v>
                </c:pt>
              </c:strCache>
            </c:strRef>
          </c:cat>
          <c:val>
            <c:numRef>
              <c:f>(品类整体!$C$6,品类整体!$I$6)</c:f>
              <c:numCache>
                <c:formatCode>0.0%</c:formatCode>
                <c:ptCount val="2"/>
                <c:pt idx="0" formatCode="0.00%">
                  <c:v>8.759155985947395E-2</c:v>
                </c:pt>
                <c:pt idx="1">
                  <c:v>8.759155985947395E-2</c:v>
                </c:pt>
              </c:numCache>
            </c:numRef>
          </c:val>
          <c:extLst>
            <c:ext xmlns:c16="http://schemas.microsoft.com/office/drawing/2014/chart" uri="{C3380CC4-5D6E-409C-BE32-E72D297353CC}">
              <c16:uniqueId val="{00000003-37CA-48DF-A9EE-F524F5BD5F1F}"/>
            </c:ext>
          </c:extLst>
        </c:ser>
        <c:ser>
          <c:idx val="4"/>
          <c:order val="4"/>
          <c:tx>
            <c:strRef>
              <c:f>品类整体!$A$7</c:f>
              <c:strCache>
                <c:ptCount val="1"/>
                <c:pt idx="0">
                  <c:v>医疗器械</c:v>
                </c:pt>
              </c:strCache>
            </c:strRef>
          </c:tx>
          <c:spPr>
            <a:solidFill>
              <a:srgbClr val="4472C4"/>
            </a:solidFill>
            <a:ln w="25400">
              <a:noFill/>
            </a:ln>
          </c:spPr>
          <c:invertIfNegative val="0"/>
          <c:cat>
            <c:strRef>
              <c:f>(品类整体!$C$2,品类整体!$I$2)</c:f>
              <c:strCache>
                <c:ptCount val="2"/>
                <c:pt idx="0">
                  <c:v>总销售结构</c:v>
                </c:pt>
                <c:pt idx="1">
                  <c:v>会员销售结构</c:v>
                </c:pt>
              </c:strCache>
            </c:strRef>
          </c:cat>
          <c:val>
            <c:numRef>
              <c:f>(品类整体!$C$7,品类整体!$I$7)</c:f>
              <c:numCache>
                <c:formatCode>0.0%</c:formatCode>
                <c:ptCount val="2"/>
                <c:pt idx="0" formatCode="0.00%">
                  <c:v>4.8285141290528244E-2</c:v>
                </c:pt>
                <c:pt idx="1">
                  <c:v>4.1146333332163033E-2</c:v>
                </c:pt>
              </c:numCache>
            </c:numRef>
          </c:val>
          <c:extLst>
            <c:ext xmlns:c16="http://schemas.microsoft.com/office/drawing/2014/chart" uri="{C3380CC4-5D6E-409C-BE32-E72D297353CC}">
              <c16:uniqueId val="{00000004-37CA-48DF-A9EE-F524F5BD5F1F}"/>
            </c:ext>
          </c:extLst>
        </c:ser>
        <c:ser>
          <c:idx val="5"/>
          <c:order val="5"/>
          <c:tx>
            <c:strRef>
              <c:f>品类整体!$A$8</c:f>
              <c:strCache>
                <c:ptCount val="1"/>
                <c:pt idx="0">
                  <c:v>母婴类</c:v>
                </c:pt>
              </c:strCache>
            </c:strRef>
          </c:tx>
          <c:spPr>
            <a:solidFill>
              <a:srgbClr val="70AD47"/>
            </a:solidFill>
            <a:ln w="25400">
              <a:noFill/>
            </a:ln>
          </c:spPr>
          <c:invertIfNegative val="0"/>
          <c:cat>
            <c:strRef>
              <c:f>(品类整体!$C$2,品类整体!$I$2)</c:f>
              <c:strCache>
                <c:ptCount val="2"/>
                <c:pt idx="0">
                  <c:v>总销售结构</c:v>
                </c:pt>
                <c:pt idx="1">
                  <c:v>会员销售结构</c:v>
                </c:pt>
              </c:strCache>
            </c:strRef>
          </c:cat>
          <c:val>
            <c:numRef>
              <c:f>(品类整体!$C$8,品类整体!$I$8)</c:f>
              <c:numCache>
                <c:formatCode>0.0%</c:formatCode>
                <c:ptCount val="2"/>
                <c:pt idx="0" formatCode="0.00%">
                  <c:v>9.105109485715036E-3</c:v>
                </c:pt>
                <c:pt idx="1">
                  <c:v>1.0173336255931611E-2</c:v>
                </c:pt>
              </c:numCache>
            </c:numRef>
          </c:val>
          <c:extLst>
            <c:ext xmlns:c16="http://schemas.microsoft.com/office/drawing/2014/chart" uri="{C3380CC4-5D6E-409C-BE32-E72D297353CC}">
              <c16:uniqueId val="{00000005-37CA-48DF-A9EE-F524F5BD5F1F}"/>
            </c:ext>
          </c:extLst>
        </c:ser>
        <c:ser>
          <c:idx val="6"/>
          <c:order val="6"/>
          <c:tx>
            <c:strRef>
              <c:f>品类整体!$A$9</c:f>
              <c:strCache>
                <c:ptCount val="1"/>
                <c:pt idx="0">
                  <c:v>健康食品</c:v>
                </c:pt>
              </c:strCache>
            </c:strRef>
          </c:tx>
          <c:spPr>
            <a:solidFill>
              <a:schemeClr val="accent1">
                <a:lumMod val="60000"/>
              </a:schemeClr>
            </a:solidFill>
            <a:ln>
              <a:noFill/>
            </a:ln>
            <a:effectLst/>
          </c:spPr>
          <c:invertIfNegative val="0"/>
          <c:cat>
            <c:strRef>
              <c:f>(品类整体!$C$2,品类整体!$I$2)</c:f>
              <c:strCache>
                <c:ptCount val="2"/>
                <c:pt idx="0">
                  <c:v>总销售结构</c:v>
                </c:pt>
                <c:pt idx="1">
                  <c:v>会员销售结构</c:v>
                </c:pt>
              </c:strCache>
            </c:strRef>
          </c:cat>
          <c:val>
            <c:numRef>
              <c:f>(品类整体!$C$9,品类整体!$I$9)</c:f>
              <c:numCache>
                <c:formatCode>0.0%</c:formatCode>
                <c:ptCount val="2"/>
                <c:pt idx="0" formatCode="0.00%">
                  <c:v>8.2639121994799326E-3</c:v>
                </c:pt>
                <c:pt idx="1">
                  <c:v>7.8570804133632297E-3</c:v>
                </c:pt>
              </c:numCache>
            </c:numRef>
          </c:val>
          <c:extLst>
            <c:ext xmlns:c16="http://schemas.microsoft.com/office/drawing/2014/chart" uri="{C3380CC4-5D6E-409C-BE32-E72D297353CC}">
              <c16:uniqueId val="{00000006-37CA-48DF-A9EE-F524F5BD5F1F}"/>
            </c:ext>
          </c:extLst>
        </c:ser>
        <c:ser>
          <c:idx val="7"/>
          <c:order val="7"/>
          <c:tx>
            <c:strRef>
              <c:f>品类整体!$A$10</c:f>
              <c:strCache>
                <c:ptCount val="1"/>
                <c:pt idx="0">
                  <c:v>个人护理</c:v>
                </c:pt>
              </c:strCache>
            </c:strRef>
          </c:tx>
          <c:spPr>
            <a:solidFill>
              <a:schemeClr val="accent2">
                <a:lumMod val="60000"/>
              </a:schemeClr>
            </a:solidFill>
            <a:ln>
              <a:noFill/>
            </a:ln>
            <a:effectLst/>
          </c:spPr>
          <c:invertIfNegative val="0"/>
          <c:cat>
            <c:strRef>
              <c:f>(品类整体!$C$2,品类整体!$I$2)</c:f>
              <c:strCache>
                <c:ptCount val="2"/>
                <c:pt idx="0">
                  <c:v>总销售结构</c:v>
                </c:pt>
                <c:pt idx="1">
                  <c:v>会员销售结构</c:v>
                </c:pt>
              </c:strCache>
            </c:strRef>
          </c:cat>
          <c:val>
            <c:numRef>
              <c:f>(品类整体!$C$10,品类整体!$I$10)</c:f>
              <c:numCache>
                <c:formatCode>0.0%</c:formatCode>
                <c:ptCount val="2"/>
                <c:pt idx="0" formatCode="0.00%">
                  <c:v>5.8146878159049658E-3</c:v>
                </c:pt>
                <c:pt idx="1">
                  <c:v>5.2381252153246034E-3</c:v>
                </c:pt>
              </c:numCache>
            </c:numRef>
          </c:val>
          <c:extLst>
            <c:ext xmlns:c16="http://schemas.microsoft.com/office/drawing/2014/chart" uri="{C3380CC4-5D6E-409C-BE32-E72D297353CC}">
              <c16:uniqueId val="{00000007-37CA-48DF-A9EE-F524F5BD5F1F}"/>
            </c:ext>
          </c:extLst>
        </c:ser>
        <c:ser>
          <c:idx val="8"/>
          <c:order val="8"/>
          <c:tx>
            <c:strRef>
              <c:f>品类整体!$A$11</c:f>
              <c:strCache>
                <c:ptCount val="1"/>
                <c:pt idx="0">
                  <c:v>日常用品</c:v>
                </c:pt>
              </c:strCache>
            </c:strRef>
          </c:tx>
          <c:spPr>
            <a:solidFill>
              <a:schemeClr val="accent3">
                <a:lumMod val="60000"/>
              </a:schemeClr>
            </a:solidFill>
            <a:ln>
              <a:noFill/>
            </a:ln>
            <a:effectLst/>
          </c:spPr>
          <c:invertIfNegative val="0"/>
          <c:cat>
            <c:strRef>
              <c:f>(品类整体!$C$2,品类整体!$I$2)</c:f>
              <c:strCache>
                <c:ptCount val="2"/>
                <c:pt idx="0">
                  <c:v>总销售结构</c:v>
                </c:pt>
                <c:pt idx="1">
                  <c:v>会员销售结构</c:v>
                </c:pt>
              </c:strCache>
            </c:strRef>
          </c:cat>
          <c:val>
            <c:numRef>
              <c:f>(品类整体!$C$11,品类整体!$I$11)</c:f>
              <c:numCache>
                <c:formatCode>0.0%</c:formatCode>
                <c:ptCount val="2"/>
                <c:pt idx="0" formatCode="0.00%">
                  <c:v>4.8275674686241235E-3</c:v>
                </c:pt>
                <c:pt idx="1">
                  <c:v>5.0647024847524265E-3</c:v>
                </c:pt>
              </c:numCache>
            </c:numRef>
          </c:val>
          <c:extLst>
            <c:ext xmlns:c16="http://schemas.microsoft.com/office/drawing/2014/chart" uri="{C3380CC4-5D6E-409C-BE32-E72D297353CC}">
              <c16:uniqueId val="{00000008-37CA-48DF-A9EE-F524F5BD5F1F}"/>
            </c:ext>
          </c:extLst>
        </c:ser>
        <c:ser>
          <c:idx val="9"/>
          <c:order val="9"/>
          <c:tx>
            <c:strRef>
              <c:f>品类整体!$A$12</c:f>
              <c:strCache>
                <c:ptCount val="1"/>
                <c:pt idx="0">
                  <c:v>消毒用品</c:v>
                </c:pt>
              </c:strCache>
            </c:strRef>
          </c:tx>
          <c:spPr>
            <a:solidFill>
              <a:schemeClr val="accent4">
                <a:lumMod val="60000"/>
              </a:schemeClr>
            </a:solidFill>
            <a:ln>
              <a:noFill/>
            </a:ln>
            <a:effectLst/>
          </c:spPr>
          <c:invertIfNegative val="0"/>
          <c:cat>
            <c:strRef>
              <c:f>(品类整体!$C$2,品类整体!$I$2)</c:f>
              <c:strCache>
                <c:ptCount val="2"/>
                <c:pt idx="0">
                  <c:v>总销售结构</c:v>
                </c:pt>
                <c:pt idx="1">
                  <c:v>会员销售结构</c:v>
                </c:pt>
              </c:strCache>
            </c:strRef>
          </c:cat>
          <c:val>
            <c:numRef>
              <c:f>(品类整体!$C$12,品类整体!$I$12)</c:f>
              <c:numCache>
                <c:formatCode>0.0%</c:formatCode>
                <c:ptCount val="2"/>
                <c:pt idx="0" formatCode="0.00%">
                  <c:v>4.5615047463427654E-3</c:v>
                </c:pt>
                <c:pt idx="1">
                  <c:v>3.4831997945481063E-3</c:v>
                </c:pt>
              </c:numCache>
            </c:numRef>
          </c:val>
          <c:extLst>
            <c:ext xmlns:c16="http://schemas.microsoft.com/office/drawing/2014/chart" uri="{C3380CC4-5D6E-409C-BE32-E72D297353CC}">
              <c16:uniqueId val="{00000009-37CA-48DF-A9EE-F524F5BD5F1F}"/>
            </c:ext>
          </c:extLst>
        </c:ser>
        <c:ser>
          <c:idx val="10"/>
          <c:order val="10"/>
          <c:tx>
            <c:strRef>
              <c:f>品类整体!$A$13</c:f>
              <c:strCache>
                <c:ptCount val="1"/>
                <c:pt idx="0">
                  <c:v>健身康复</c:v>
                </c:pt>
              </c:strCache>
            </c:strRef>
          </c:tx>
          <c:spPr>
            <a:solidFill>
              <a:schemeClr val="accent5">
                <a:lumMod val="60000"/>
              </a:schemeClr>
            </a:solidFill>
            <a:ln>
              <a:noFill/>
            </a:ln>
            <a:effectLst/>
          </c:spPr>
          <c:invertIfNegative val="0"/>
          <c:cat>
            <c:strRef>
              <c:f>(品类整体!$C$2,品类整体!$I$2)</c:f>
              <c:strCache>
                <c:ptCount val="2"/>
                <c:pt idx="0">
                  <c:v>总销售结构</c:v>
                </c:pt>
                <c:pt idx="1">
                  <c:v>会员销售结构</c:v>
                </c:pt>
              </c:strCache>
            </c:strRef>
          </c:cat>
          <c:val>
            <c:numRef>
              <c:f>(品类整体!$C$13,品类整体!$I$13)</c:f>
              <c:numCache>
                <c:formatCode>0.0%</c:formatCode>
                <c:ptCount val="2"/>
                <c:pt idx="0" formatCode="0.00%">
                  <c:v>3.0256492871746895E-3</c:v>
                </c:pt>
                <c:pt idx="1">
                  <c:v>2.6577856141578897E-3</c:v>
                </c:pt>
              </c:numCache>
            </c:numRef>
          </c:val>
          <c:extLst>
            <c:ext xmlns:c16="http://schemas.microsoft.com/office/drawing/2014/chart" uri="{C3380CC4-5D6E-409C-BE32-E72D297353CC}">
              <c16:uniqueId val="{0000000A-37CA-48DF-A9EE-F524F5BD5F1F}"/>
            </c:ext>
          </c:extLst>
        </c:ser>
        <c:ser>
          <c:idx val="11"/>
          <c:order val="11"/>
          <c:tx>
            <c:strRef>
              <c:f>品类整体!$A$14</c:f>
              <c:strCache>
                <c:ptCount val="1"/>
                <c:pt idx="0">
                  <c:v>普通食品</c:v>
                </c:pt>
              </c:strCache>
            </c:strRef>
          </c:tx>
          <c:spPr>
            <a:solidFill>
              <a:schemeClr val="accent6">
                <a:lumMod val="60000"/>
              </a:schemeClr>
            </a:solidFill>
            <a:ln>
              <a:noFill/>
            </a:ln>
            <a:effectLst/>
          </c:spPr>
          <c:invertIfNegative val="0"/>
          <c:cat>
            <c:strRef>
              <c:f>(品类整体!$C$2,品类整体!$I$2)</c:f>
              <c:strCache>
                <c:ptCount val="2"/>
                <c:pt idx="0">
                  <c:v>总销售结构</c:v>
                </c:pt>
                <c:pt idx="1">
                  <c:v>会员销售结构</c:v>
                </c:pt>
              </c:strCache>
            </c:strRef>
          </c:cat>
          <c:val>
            <c:numRef>
              <c:f>(品类整体!$C$14,品类整体!$I$14)</c:f>
              <c:numCache>
                <c:formatCode>0.0%</c:formatCode>
                <c:ptCount val="2"/>
                <c:pt idx="0" formatCode="0.00%">
                  <c:v>2.8252719684835757E-3</c:v>
                </c:pt>
                <c:pt idx="1">
                  <c:v>2.4668050281801165E-3</c:v>
                </c:pt>
              </c:numCache>
            </c:numRef>
          </c:val>
          <c:extLst>
            <c:ext xmlns:c16="http://schemas.microsoft.com/office/drawing/2014/chart" uri="{C3380CC4-5D6E-409C-BE32-E72D297353CC}">
              <c16:uniqueId val="{0000000B-37CA-48DF-A9EE-F524F5BD5F1F}"/>
            </c:ext>
          </c:extLst>
        </c:ser>
        <c:ser>
          <c:idx val="12"/>
          <c:order val="12"/>
          <c:tx>
            <c:strRef>
              <c:f>品类整体!$A$15</c:f>
              <c:strCache>
                <c:ptCount val="1"/>
                <c:pt idx="0">
                  <c:v>其他</c:v>
                </c:pt>
              </c:strCache>
            </c:strRef>
          </c:tx>
          <c:spPr>
            <a:solidFill>
              <a:schemeClr val="accent1">
                <a:lumMod val="80000"/>
                <a:lumOff val="20000"/>
              </a:schemeClr>
            </a:solidFill>
            <a:ln>
              <a:noFill/>
            </a:ln>
            <a:effectLst/>
          </c:spPr>
          <c:invertIfNegative val="0"/>
          <c:cat>
            <c:strRef>
              <c:f>(品类整体!$C$2,品类整体!$I$2)</c:f>
              <c:strCache>
                <c:ptCount val="2"/>
                <c:pt idx="0">
                  <c:v>总销售结构</c:v>
                </c:pt>
                <c:pt idx="1">
                  <c:v>会员销售结构</c:v>
                </c:pt>
              </c:strCache>
            </c:strRef>
          </c:cat>
          <c:val>
            <c:numRef>
              <c:f>(品类整体!$C$15,品类整体!$I$15)</c:f>
              <c:numCache>
                <c:formatCode>0.0%</c:formatCode>
                <c:ptCount val="2"/>
                <c:pt idx="0" formatCode="0.00%">
                  <c:v>9.5365917083532605E-6</c:v>
                </c:pt>
                <c:pt idx="1">
                  <c:v>7.5056318534030564E-6</c:v>
                </c:pt>
              </c:numCache>
            </c:numRef>
          </c:val>
          <c:extLst>
            <c:ext xmlns:c16="http://schemas.microsoft.com/office/drawing/2014/chart" uri="{C3380CC4-5D6E-409C-BE32-E72D297353CC}">
              <c16:uniqueId val="{0000000C-37CA-48DF-A9EE-F524F5BD5F1F}"/>
            </c:ext>
          </c:extLst>
        </c:ser>
        <c:dLbls>
          <c:showLegendKey val="0"/>
          <c:showVal val="0"/>
          <c:showCatName val="0"/>
          <c:showSerName val="0"/>
          <c:showPercent val="0"/>
          <c:showBubbleSize val="0"/>
        </c:dLbls>
        <c:gapWidth val="150"/>
        <c:overlap val="100"/>
        <c:axId val="1146841407"/>
        <c:axId val="1"/>
      </c:barChart>
      <c:catAx>
        <c:axId val="11468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41407"/>
        <c:crosses val="autoZero"/>
        <c:crossBetween val="between"/>
      </c:valAx>
      <c:spPr>
        <a:noFill/>
        <a:ln w="25400">
          <a:noFill/>
        </a:ln>
      </c:spPr>
    </c:plotArea>
    <c:legend>
      <c:legendPos val="r"/>
      <c:overlay val="0"/>
      <c:spPr>
        <a:noFill/>
        <a:ln w="25400">
          <a:noFill/>
        </a:ln>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r>
              <a:rPr lang="zh-CN" altLang="en-US" sz="1200" b="1">
                <a:latin typeface="微软雅黑" panose="020B0503020204020204" pitchFamily="34" charset="-122"/>
                <a:ea typeface="微软雅黑" panose="020B0503020204020204" pitchFamily="34" charset="-122"/>
              </a:rPr>
              <a:t>年新增会员</a:t>
            </a:r>
            <a:r>
              <a:rPr lang="zh-CN" altLang="zh-CN" sz="1200" b="1" i="0" baseline="0">
                <a:effectLst/>
              </a:rPr>
              <a:t>消费人数占比</a:t>
            </a:r>
            <a:endParaRPr lang="zh-CN" altLang="zh-CN" sz="1200">
              <a:effectLst/>
            </a:endParaRPr>
          </a:p>
        </c:rich>
      </c:tx>
      <c:overlay val="0"/>
      <c:spPr>
        <a:noFill/>
        <a:ln w="25400">
          <a:noFill/>
        </a:ln>
      </c:spPr>
    </c:title>
    <c:autoTitleDeleted val="0"/>
    <c:plotArea>
      <c:layout/>
      <c:barChart>
        <c:barDir val="col"/>
        <c:grouping val="clustered"/>
        <c:varyColors val="0"/>
        <c:ser>
          <c:idx val="0"/>
          <c:order val="0"/>
          <c:tx>
            <c:strRef>
              <c:f>顾客分析!$F$9</c:f>
              <c:strCache>
                <c:ptCount val="1"/>
                <c:pt idx="0">
                  <c:v>消费会员数</c:v>
                </c:pt>
              </c:strCache>
            </c:strRef>
          </c:tx>
          <c:spPr>
            <a:solidFill>
              <a:srgbClr val="5B9BD5"/>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顾客分析!$E$10:$E$11</c:f>
              <c:strCache>
                <c:ptCount val="2"/>
                <c:pt idx="0">
                  <c:v>2018年</c:v>
                </c:pt>
                <c:pt idx="1">
                  <c:v>2019年</c:v>
                </c:pt>
              </c:strCache>
            </c:strRef>
          </c:cat>
          <c:val>
            <c:numRef>
              <c:f>顾客分析!$F$10:$F$11</c:f>
              <c:numCache>
                <c:formatCode>#,##0</c:formatCode>
                <c:ptCount val="2"/>
                <c:pt idx="0">
                  <c:v>4445950</c:v>
                </c:pt>
                <c:pt idx="1">
                  <c:v>2226568</c:v>
                </c:pt>
              </c:numCache>
            </c:numRef>
          </c:val>
          <c:extLst>
            <c:ext xmlns:c16="http://schemas.microsoft.com/office/drawing/2014/chart" uri="{C3380CC4-5D6E-409C-BE32-E72D297353CC}">
              <c16:uniqueId val="{00000000-B836-4177-B884-715AFF267671}"/>
            </c:ext>
          </c:extLst>
        </c:ser>
        <c:ser>
          <c:idx val="1"/>
          <c:order val="1"/>
          <c:tx>
            <c:strRef>
              <c:f>顾客分析!$G$9</c:f>
              <c:strCache>
                <c:ptCount val="1"/>
                <c:pt idx="0">
                  <c:v>未消费会员数</c:v>
                </c:pt>
              </c:strCache>
            </c:strRef>
          </c:tx>
          <c:spPr>
            <a:solidFill>
              <a:srgbClr val="ED7D31"/>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顾客分析!$E$10:$E$11</c:f>
              <c:strCache>
                <c:ptCount val="2"/>
                <c:pt idx="0">
                  <c:v>2018年</c:v>
                </c:pt>
                <c:pt idx="1">
                  <c:v>2019年</c:v>
                </c:pt>
              </c:strCache>
            </c:strRef>
          </c:cat>
          <c:val>
            <c:numRef>
              <c:f>顾客分析!$G$10:$G$11</c:f>
              <c:numCache>
                <c:formatCode>#,##0</c:formatCode>
                <c:ptCount val="2"/>
                <c:pt idx="0">
                  <c:v>2278363</c:v>
                </c:pt>
                <c:pt idx="1">
                  <c:v>1244122</c:v>
                </c:pt>
              </c:numCache>
            </c:numRef>
          </c:val>
          <c:extLst>
            <c:ext xmlns:c16="http://schemas.microsoft.com/office/drawing/2014/chart" uri="{C3380CC4-5D6E-409C-BE32-E72D297353CC}">
              <c16:uniqueId val="{00000001-B836-4177-B884-715AFF267671}"/>
            </c:ext>
          </c:extLst>
        </c:ser>
        <c:dLbls>
          <c:showLegendKey val="0"/>
          <c:showVal val="0"/>
          <c:showCatName val="0"/>
          <c:showSerName val="0"/>
          <c:showPercent val="0"/>
          <c:showBubbleSize val="0"/>
        </c:dLbls>
        <c:gapWidth val="219"/>
        <c:overlap val="-27"/>
        <c:axId val="1143359103"/>
        <c:axId val="1"/>
      </c:barChart>
      <c:catAx>
        <c:axId val="114335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3359103"/>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ubbleChart>
        <c:varyColors val="0"/>
        <c:ser>
          <c:idx val="0"/>
          <c:order val="0"/>
          <c:tx>
            <c:strRef>
              <c:f>零售商导向!$E$4</c:f>
              <c:strCache>
                <c:ptCount val="1"/>
                <c:pt idx="0">
                  <c:v>占总销售比</c:v>
                </c:pt>
              </c:strCache>
            </c:strRef>
          </c:tx>
          <c:spPr>
            <a:solidFill>
              <a:schemeClr val="accent1">
                <a:alpha val="75000"/>
              </a:schemeClr>
            </a:solidFill>
            <a:ln>
              <a:noFill/>
            </a:ln>
            <a:effectLst/>
          </c:spPr>
          <c:invertIfNegative val="0"/>
          <c:xVal>
            <c:numRef>
              <c:f>零售商导向!$E$5:$E$58</c:f>
              <c:numCache>
                <c:formatCode>0.0%</c:formatCode>
                <c:ptCount val="54"/>
                <c:pt idx="0">
                  <c:v>1.6783085784150034E-6</c:v>
                </c:pt>
                <c:pt idx="1">
                  <c:v>1.7509367101299643E-6</c:v>
                </c:pt>
                <c:pt idx="2">
                  <c:v>5.2801173083461978E-6</c:v>
                </c:pt>
                <c:pt idx="3">
                  <c:v>1.5124056239966935E-5</c:v>
                </c:pt>
                <c:pt idx="4">
                  <c:v>2.283112160872595E-5</c:v>
                </c:pt>
                <c:pt idx="5">
                  <c:v>4.4860402562622832E-5</c:v>
                </c:pt>
                <c:pt idx="6">
                  <c:v>3.5821619665041851E-4</c:v>
                </c:pt>
                <c:pt idx="7">
                  <c:v>4.9525199707464815E-4</c:v>
                </c:pt>
                <c:pt idx="8">
                  <c:v>8.2054498455474425E-4</c:v>
                </c:pt>
                <c:pt idx="9">
                  <c:v>9.0787986126913988E-4</c:v>
                </c:pt>
                <c:pt idx="10">
                  <c:v>1.1404302517622879E-3</c:v>
                </c:pt>
                <c:pt idx="11">
                  <c:v>1.5541522471066137E-3</c:v>
                </c:pt>
                <c:pt idx="12">
                  <c:v>2.0115515939140511E-3</c:v>
                </c:pt>
                <c:pt idx="13">
                  <c:v>2.1175385025269905E-3</c:v>
                </c:pt>
                <c:pt idx="14">
                  <c:v>2.8243615237452876E-3</c:v>
                </c:pt>
                <c:pt idx="15">
                  <c:v>3.0203245683579501E-3</c:v>
                </c:pt>
                <c:pt idx="16">
                  <c:v>3.1765857034931539E-3</c:v>
                </c:pt>
                <c:pt idx="17">
                  <c:v>3.3779696379808654E-3</c:v>
                </c:pt>
                <c:pt idx="18">
                  <c:v>4.0264031584602593E-3</c:v>
                </c:pt>
                <c:pt idx="19">
                  <c:v>5.1647818360457979E-3</c:v>
                </c:pt>
                <c:pt idx="20">
                  <c:v>5.2324977203913594E-3</c:v>
                </c:pt>
                <c:pt idx="21">
                  <c:v>5.3163666909183099E-3</c:v>
                </c:pt>
                <c:pt idx="22">
                  <c:v>5.7155846353763818E-3</c:v>
                </c:pt>
                <c:pt idx="23">
                  <c:v>7.2736607519031495E-3</c:v>
                </c:pt>
                <c:pt idx="24">
                  <c:v>7.3941023189302534E-3</c:v>
                </c:pt>
                <c:pt idx="25">
                  <c:v>7.936776331199066E-3</c:v>
                </c:pt>
                <c:pt idx="26">
                  <c:v>8.6565059807865077E-3</c:v>
                </c:pt>
                <c:pt idx="27">
                  <c:v>9.4504450823613972E-3</c:v>
                </c:pt>
                <c:pt idx="28">
                  <c:v>1.0271226990506518E-2</c:v>
                </c:pt>
                <c:pt idx="29">
                  <c:v>1.3371004047902155E-2</c:v>
                </c:pt>
                <c:pt idx="30">
                  <c:v>1.3844445123787564E-2</c:v>
                </c:pt>
                <c:pt idx="31">
                  <c:v>1.4307987788565445E-2</c:v>
                </c:pt>
                <c:pt idx="32">
                  <c:v>1.4515864546763294E-2</c:v>
                </c:pt>
                <c:pt idx="33">
                  <c:v>1.6213821606254664E-2</c:v>
                </c:pt>
                <c:pt idx="34">
                  <c:v>1.7993101440836944E-2</c:v>
                </c:pt>
                <c:pt idx="35">
                  <c:v>1.8037995837346249E-2</c:v>
                </c:pt>
                <c:pt idx="36">
                  <c:v>1.8429492400776057E-2</c:v>
                </c:pt>
                <c:pt idx="37">
                  <c:v>1.9225847788347135E-2</c:v>
                </c:pt>
                <c:pt idx="38">
                  <c:v>2.1249448053394484E-2</c:v>
                </c:pt>
                <c:pt idx="39">
                  <c:v>2.1534858381834228E-2</c:v>
                </c:pt>
                <c:pt idx="40">
                  <c:v>2.4573639102564656E-2</c:v>
                </c:pt>
                <c:pt idx="41">
                  <c:v>2.5919431970781032E-2</c:v>
                </c:pt>
                <c:pt idx="42">
                  <c:v>2.6278991383588666E-2</c:v>
                </c:pt>
                <c:pt idx="43">
                  <c:v>3.0695022399203336E-2</c:v>
                </c:pt>
                <c:pt idx="44">
                  <c:v>3.4636260083573844E-2</c:v>
                </c:pt>
                <c:pt idx="45">
                  <c:v>3.63067727369892E-2</c:v>
                </c:pt>
                <c:pt idx="46">
                  <c:v>3.7068069528254421E-2</c:v>
                </c:pt>
                <c:pt idx="47">
                  <c:v>4.1230860354558925E-2</c:v>
                </c:pt>
                <c:pt idx="48">
                  <c:v>4.1404012852014914E-2</c:v>
                </c:pt>
                <c:pt idx="49">
                  <c:v>4.825235449682827E-2</c:v>
                </c:pt>
                <c:pt idx="50">
                  <c:v>6.2049943006472603E-2</c:v>
                </c:pt>
                <c:pt idx="51">
                  <c:v>8.1825087359282164E-2</c:v>
                </c:pt>
                <c:pt idx="52">
                  <c:v>9.3851690590366535E-2</c:v>
                </c:pt>
                <c:pt idx="53">
                  <c:v>0.12884931361138993</c:v>
                </c:pt>
              </c:numCache>
            </c:numRef>
          </c:xVal>
          <c:yVal>
            <c:numRef>
              <c:f>零售商导向!$F$5:$F$58</c:f>
              <c:numCache>
                <c:formatCode>0.0%</c:formatCode>
                <c:ptCount val="54"/>
                <c:pt idx="0">
                  <c:v>0.25522006970692457</c:v>
                </c:pt>
                <c:pt idx="1">
                  <c:v>0.35825744887128869</c:v>
                </c:pt>
                <c:pt idx="2">
                  <c:v>0.13608912762732867</c:v>
                </c:pt>
                <c:pt idx="3">
                  <c:v>0.45852630932228217</c:v>
                </c:pt>
                <c:pt idx="4">
                  <c:v>0.25309583942450675</c:v>
                </c:pt>
                <c:pt idx="5">
                  <c:v>3.8296764682700442E-2</c:v>
                </c:pt>
                <c:pt idx="6">
                  <c:v>6.9576092549578653E-2</c:v>
                </c:pt>
                <c:pt idx="7">
                  <c:v>0.10439369249850446</c:v>
                </c:pt>
                <c:pt idx="8">
                  <c:v>0.13970669617187878</c:v>
                </c:pt>
                <c:pt idx="9">
                  <c:v>0.55203064985996375</c:v>
                </c:pt>
                <c:pt idx="10">
                  <c:v>0.27237205172560969</c:v>
                </c:pt>
                <c:pt idx="11">
                  <c:v>0.36952835372229925</c:v>
                </c:pt>
                <c:pt idx="12">
                  <c:v>0.17375870565986357</c:v>
                </c:pt>
                <c:pt idx="13">
                  <c:v>0.3543955911068461</c:v>
                </c:pt>
                <c:pt idx="14">
                  <c:v>0.13514104237617935</c:v>
                </c:pt>
                <c:pt idx="15">
                  <c:v>0.1003421251245183</c:v>
                </c:pt>
                <c:pt idx="16">
                  <c:v>0.46682060699357192</c:v>
                </c:pt>
                <c:pt idx="17">
                  <c:v>0.50537540022280403</c:v>
                </c:pt>
                <c:pt idx="18">
                  <c:v>0.44480422144396087</c:v>
                </c:pt>
                <c:pt idx="19">
                  <c:v>0.49512597713935574</c:v>
                </c:pt>
                <c:pt idx="20">
                  <c:v>0.20531158247035647</c:v>
                </c:pt>
                <c:pt idx="21">
                  <c:v>0.45902440899634106</c:v>
                </c:pt>
                <c:pt idx="22">
                  <c:v>0.3557709639377718</c:v>
                </c:pt>
                <c:pt idx="23">
                  <c:v>5.8975980717574011E-2</c:v>
                </c:pt>
                <c:pt idx="24">
                  <c:v>0.25550032992988114</c:v>
                </c:pt>
                <c:pt idx="25">
                  <c:v>0.43461771307486097</c:v>
                </c:pt>
                <c:pt idx="26">
                  <c:v>5.7982991587191744E-2</c:v>
                </c:pt>
                <c:pt idx="27">
                  <c:v>0.22165477619662929</c:v>
                </c:pt>
                <c:pt idx="28">
                  <c:v>1.7184469654645415E-2</c:v>
                </c:pt>
                <c:pt idx="29">
                  <c:v>0.49279818911365725</c:v>
                </c:pt>
                <c:pt idx="30">
                  <c:v>0.27360370454572391</c:v>
                </c:pt>
                <c:pt idx="31">
                  <c:v>0.25434292255265778</c:v>
                </c:pt>
                <c:pt idx="32">
                  <c:v>8.6198857612231033E-2</c:v>
                </c:pt>
                <c:pt idx="33">
                  <c:v>0.26102790736204612</c:v>
                </c:pt>
                <c:pt idx="34">
                  <c:v>2.9696504635425742E-2</c:v>
                </c:pt>
                <c:pt idx="35">
                  <c:v>0.18613232849880301</c:v>
                </c:pt>
                <c:pt idx="36">
                  <c:v>0.35355829485400492</c:v>
                </c:pt>
                <c:pt idx="37">
                  <c:v>0.24448104397911019</c:v>
                </c:pt>
                <c:pt idx="38">
                  <c:v>0.410521918441829</c:v>
                </c:pt>
                <c:pt idx="39">
                  <c:v>0.48360030372297402</c:v>
                </c:pt>
                <c:pt idx="40">
                  <c:v>0.40371314571117028</c:v>
                </c:pt>
                <c:pt idx="41">
                  <c:v>0.18549698869884898</c:v>
                </c:pt>
                <c:pt idx="42">
                  <c:v>0.55300623800793214</c:v>
                </c:pt>
                <c:pt idx="43">
                  <c:v>0.20506106193869253</c:v>
                </c:pt>
                <c:pt idx="44">
                  <c:v>0.60660952034273641</c:v>
                </c:pt>
                <c:pt idx="45">
                  <c:v>0.5367418189664156</c:v>
                </c:pt>
                <c:pt idx="46">
                  <c:v>0.37198922470494628</c:v>
                </c:pt>
                <c:pt idx="47">
                  <c:v>0.51965395805693526</c:v>
                </c:pt>
                <c:pt idx="48">
                  <c:v>0.35803900018603246</c:v>
                </c:pt>
                <c:pt idx="49">
                  <c:v>0.51955245152738172</c:v>
                </c:pt>
                <c:pt idx="50">
                  <c:v>0.45076893387176298</c:v>
                </c:pt>
                <c:pt idx="51">
                  <c:v>0.61379965404694548</c:v>
                </c:pt>
                <c:pt idx="52">
                  <c:v>0.47701668567818106</c:v>
                </c:pt>
                <c:pt idx="53">
                  <c:v>0.15731539130869091</c:v>
                </c:pt>
              </c:numCache>
            </c:numRef>
          </c:yVal>
          <c:bubbleSize>
            <c:numRef>
              <c:f>零售商导向!$D$5:$D$58</c:f>
              <c:numCache>
                <c:formatCode>General</c:formatCode>
                <c:ptCount val="54"/>
                <c:pt idx="0">
                  <c:v>206</c:v>
                </c:pt>
                <c:pt idx="1">
                  <c:v>10</c:v>
                </c:pt>
                <c:pt idx="2">
                  <c:v>964</c:v>
                </c:pt>
                <c:pt idx="3" formatCode="#,##0">
                  <c:v>1269</c:v>
                </c:pt>
                <c:pt idx="4" formatCode="#,##0">
                  <c:v>6444</c:v>
                </c:pt>
                <c:pt idx="5" formatCode="#,##0">
                  <c:v>2018</c:v>
                </c:pt>
                <c:pt idx="6" formatCode="#,##0">
                  <c:v>83684</c:v>
                </c:pt>
                <c:pt idx="7" formatCode="#,##0">
                  <c:v>139558</c:v>
                </c:pt>
                <c:pt idx="8" formatCode="#,##0">
                  <c:v>118915</c:v>
                </c:pt>
                <c:pt idx="9" formatCode="#,##0">
                  <c:v>186141</c:v>
                </c:pt>
                <c:pt idx="10" formatCode="#,##0">
                  <c:v>213429</c:v>
                </c:pt>
                <c:pt idx="11" formatCode="#,##0">
                  <c:v>45030</c:v>
                </c:pt>
                <c:pt idx="12" formatCode="#,##0">
                  <c:v>526219</c:v>
                </c:pt>
                <c:pt idx="13" formatCode="#,##0">
                  <c:v>467555</c:v>
                </c:pt>
                <c:pt idx="14" formatCode="#,##0">
                  <c:v>850697</c:v>
                </c:pt>
                <c:pt idx="15" formatCode="#,##0">
                  <c:v>37978</c:v>
                </c:pt>
                <c:pt idx="16" formatCode="#,##0">
                  <c:v>607935</c:v>
                </c:pt>
                <c:pt idx="17" formatCode="#,##0">
                  <c:v>1130230</c:v>
                </c:pt>
                <c:pt idx="18" formatCode="#,##0">
                  <c:v>3293240</c:v>
                </c:pt>
                <c:pt idx="19" formatCode="#,##0">
                  <c:v>630508</c:v>
                </c:pt>
                <c:pt idx="20" formatCode="#,##0">
                  <c:v>2448602</c:v>
                </c:pt>
                <c:pt idx="21" formatCode="#,##0">
                  <c:v>1462278</c:v>
                </c:pt>
                <c:pt idx="22" formatCode="#,##0">
                  <c:v>1508493</c:v>
                </c:pt>
                <c:pt idx="23" formatCode="#,##0">
                  <c:v>348074</c:v>
                </c:pt>
                <c:pt idx="24" formatCode="#,##0">
                  <c:v>583044</c:v>
                </c:pt>
                <c:pt idx="25" formatCode="#,##0">
                  <c:v>1702826</c:v>
                </c:pt>
                <c:pt idx="26" formatCode="#,##0">
                  <c:v>627103</c:v>
                </c:pt>
                <c:pt idx="27" formatCode="#,##0">
                  <c:v>1220948</c:v>
                </c:pt>
                <c:pt idx="28" formatCode="#,##0">
                  <c:v>324682</c:v>
                </c:pt>
                <c:pt idx="29" formatCode="#,##0">
                  <c:v>1911538</c:v>
                </c:pt>
                <c:pt idx="30" formatCode="#,##0">
                  <c:v>1511720</c:v>
                </c:pt>
                <c:pt idx="31" formatCode="#,##0">
                  <c:v>1422466</c:v>
                </c:pt>
                <c:pt idx="32" formatCode="#,##0">
                  <c:v>1858340</c:v>
                </c:pt>
                <c:pt idx="33" formatCode="#,##0">
                  <c:v>2464415</c:v>
                </c:pt>
                <c:pt idx="34" formatCode="#,##0">
                  <c:v>788906</c:v>
                </c:pt>
                <c:pt idx="35" formatCode="#,##0">
                  <c:v>1046058</c:v>
                </c:pt>
                <c:pt idx="36" formatCode="#,##0">
                  <c:v>4657655</c:v>
                </c:pt>
                <c:pt idx="37" formatCode="#,##0">
                  <c:v>1046889</c:v>
                </c:pt>
                <c:pt idx="38" formatCode="#,##0">
                  <c:v>3197906</c:v>
                </c:pt>
                <c:pt idx="39" formatCode="#,##0">
                  <c:v>5772851</c:v>
                </c:pt>
                <c:pt idx="40" formatCode="#,##0">
                  <c:v>6019393</c:v>
                </c:pt>
                <c:pt idx="41" formatCode="#,##0">
                  <c:v>2681712</c:v>
                </c:pt>
                <c:pt idx="42" formatCode="#,##0">
                  <c:v>7374821</c:v>
                </c:pt>
                <c:pt idx="43" formatCode="#,##0">
                  <c:v>198832</c:v>
                </c:pt>
                <c:pt idx="44" formatCode="#,##0">
                  <c:v>9757211</c:v>
                </c:pt>
                <c:pt idx="45" formatCode="#,##0">
                  <c:v>7767760</c:v>
                </c:pt>
                <c:pt idx="46" formatCode="#,##0">
                  <c:v>2869888</c:v>
                </c:pt>
                <c:pt idx="47" formatCode="#,##0">
                  <c:v>13586636</c:v>
                </c:pt>
                <c:pt idx="48" formatCode="#,##0">
                  <c:v>5537241</c:v>
                </c:pt>
                <c:pt idx="49" formatCode="#,##0">
                  <c:v>16234461</c:v>
                </c:pt>
                <c:pt idx="50" formatCode="#,##0">
                  <c:v>19337671</c:v>
                </c:pt>
                <c:pt idx="51" formatCode="#,##0">
                  <c:v>5162732</c:v>
                </c:pt>
                <c:pt idx="52" formatCode="#,##0">
                  <c:v>15064243</c:v>
                </c:pt>
                <c:pt idx="53" formatCode="#,##0">
                  <c:v>15478315</c:v>
                </c:pt>
              </c:numCache>
            </c:numRef>
          </c:bubbleSize>
          <c:bubble3D val="1"/>
          <c:extLst>
            <c:ext xmlns:c16="http://schemas.microsoft.com/office/drawing/2014/chart" uri="{C3380CC4-5D6E-409C-BE32-E72D297353CC}">
              <c16:uniqueId val="{00000000-88FC-43BF-980E-627D409148D3}"/>
            </c:ext>
          </c:extLst>
        </c:ser>
        <c:dLbls>
          <c:showLegendKey val="0"/>
          <c:showVal val="0"/>
          <c:showCatName val="0"/>
          <c:showSerName val="0"/>
          <c:showPercent val="0"/>
          <c:showBubbleSize val="0"/>
        </c:dLbls>
        <c:bubbleScale val="100"/>
        <c:showNegBubbles val="0"/>
        <c:axId val="1147699455"/>
        <c:axId val="1"/>
      </c:bubbleChart>
      <c:valAx>
        <c:axId val="1147699455"/>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宋体"/>
                <a:ea typeface="宋体"/>
                <a:cs typeface="宋体"/>
              </a:defRPr>
            </a:pPr>
            <a:endParaRPr lang="zh-CN"/>
          </a:p>
        </c:txPr>
        <c:crossAx val="1"/>
        <c:crosses val="autoZero"/>
        <c:crossBetween val="midCat"/>
      </c:valAx>
      <c:valAx>
        <c:axId val="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7699455"/>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800" b="0" i="0" baseline="0">
                <a:effectLst/>
              </a:rPr>
              <a:t>2016-2018</a:t>
            </a:r>
            <a:r>
              <a:rPr lang="zh-CN" altLang="zh-CN" sz="1800" b="0" i="0" baseline="0">
                <a:effectLst/>
              </a:rPr>
              <a:t>年新增会员销售情况</a:t>
            </a:r>
            <a:endParaRPr lang="zh-CN" altLang="zh-CN">
              <a:effectLst/>
            </a:endParaRPr>
          </a:p>
        </c:rich>
      </c:tx>
      <c:overlay val="0"/>
      <c:spPr>
        <a:noFill/>
        <a:ln w="25400">
          <a:noFill/>
        </a:ln>
      </c:spPr>
    </c:title>
    <c:autoTitleDeleted val="0"/>
    <c:plotArea>
      <c:layout/>
      <c:barChart>
        <c:barDir val="col"/>
        <c:grouping val="clustered"/>
        <c:varyColors val="0"/>
        <c:ser>
          <c:idx val="3"/>
          <c:order val="0"/>
          <c:tx>
            <c:strRef>
              <c:f>顾客分析!$F$27</c:f>
              <c:strCache>
                <c:ptCount val="1"/>
                <c:pt idx="0">
                  <c:v>销售额</c:v>
                </c:pt>
              </c:strCache>
            </c:strRef>
          </c:tx>
          <c:invertIfNegative val="0"/>
          <c:cat>
            <c:numRef>
              <c:f>顾客分析!$E$28:$E$30</c:f>
              <c:numCache>
                <c:formatCode>General</c:formatCode>
                <c:ptCount val="3"/>
                <c:pt idx="0">
                  <c:v>2016</c:v>
                </c:pt>
                <c:pt idx="1">
                  <c:v>2017</c:v>
                </c:pt>
                <c:pt idx="2">
                  <c:v>2018</c:v>
                </c:pt>
              </c:numCache>
            </c:numRef>
          </c:cat>
          <c:val>
            <c:numRef>
              <c:f>顾客分析!$F$28:$F$30</c:f>
              <c:numCache>
                <c:formatCode>#,##0_ </c:formatCode>
                <c:ptCount val="3"/>
                <c:pt idx="0">
                  <c:v>815001401.71000004</c:v>
                </c:pt>
                <c:pt idx="1">
                  <c:v>879281743.02999997</c:v>
                </c:pt>
                <c:pt idx="2">
                  <c:v>1111681683.46</c:v>
                </c:pt>
              </c:numCache>
            </c:numRef>
          </c:val>
          <c:extLst>
            <c:ext xmlns:c16="http://schemas.microsoft.com/office/drawing/2014/chart" uri="{C3380CC4-5D6E-409C-BE32-E72D297353CC}">
              <c16:uniqueId val="{00000000-9A17-46B2-80F2-7FD0F2FFF968}"/>
            </c:ext>
          </c:extLst>
        </c:ser>
        <c:dLbls>
          <c:showLegendKey val="0"/>
          <c:showVal val="0"/>
          <c:showCatName val="0"/>
          <c:showSerName val="0"/>
          <c:showPercent val="0"/>
          <c:showBubbleSize val="0"/>
        </c:dLbls>
        <c:gapWidth val="150"/>
        <c:axId val="1146844207"/>
        <c:axId val="1"/>
      </c:barChart>
      <c:lineChart>
        <c:grouping val="standard"/>
        <c:varyColors val="0"/>
        <c:ser>
          <c:idx val="0"/>
          <c:order val="1"/>
          <c:tx>
            <c:strRef>
              <c:f>顾客分析!$G$27</c:f>
              <c:strCache>
                <c:ptCount val="1"/>
                <c:pt idx="0">
                  <c:v>消费会员数</c:v>
                </c:pt>
              </c:strCache>
            </c:strRef>
          </c:tx>
          <c:marker>
            <c:symbol val="none"/>
          </c:marker>
          <c:cat>
            <c:numRef>
              <c:f>顾客分析!$E$28:$E$30</c:f>
              <c:numCache>
                <c:formatCode>General</c:formatCode>
                <c:ptCount val="3"/>
                <c:pt idx="0">
                  <c:v>2016</c:v>
                </c:pt>
                <c:pt idx="1">
                  <c:v>2017</c:v>
                </c:pt>
                <c:pt idx="2">
                  <c:v>2018</c:v>
                </c:pt>
              </c:numCache>
            </c:numRef>
          </c:cat>
          <c:val>
            <c:numRef>
              <c:f>顾客分析!$G$28:$G$30</c:f>
              <c:numCache>
                <c:formatCode>#,##0</c:formatCode>
                <c:ptCount val="3"/>
                <c:pt idx="0">
                  <c:v>2988209</c:v>
                </c:pt>
                <c:pt idx="1">
                  <c:v>3222811</c:v>
                </c:pt>
                <c:pt idx="2">
                  <c:v>4445950</c:v>
                </c:pt>
              </c:numCache>
            </c:numRef>
          </c:val>
          <c:smooth val="0"/>
          <c:extLst>
            <c:ext xmlns:c16="http://schemas.microsoft.com/office/drawing/2014/chart" uri="{C3380CC4-5D6E-409C-BE32-E72D297353CC}">
              <c16:uniqueId val="{00000001-9A17-46B2-80F2-7FD0F2FFF968}"/>
            </c:ext>
          </c:extLst>
        </c:ser>
        <c:dLbls>
          <c:showLegendKey val="0"/>
          <c:showVal val="0"/>
          <c:showCatName val="0"/>
          <c:showSerName val="0"/>
          <c:showPercent val="0"/>
          <c:showBubbleSize val="0"/>
        </c:dLbls>
        <c:marker val="1"/>
        <c:smooth val="0"/>
        <c:axId val="3"/>
        <c:axId val="4"/>
      </c:lineChart>
      <c:catAx>
        <c:axId val="114684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44207"/>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numFmt formatCode="#,##0" sourceLinked="1"/>
        <c:majorTickMark val="out"/>
        <c:minorTickMark val="none"/>
        <c:tickLblPos val="nextTo"/>
        <c:crossAx val="3"/>
        <c:crosses val="max"/>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2019</a:t>
            </a:r>
            <a:r>
              <a:rPr lang="zh-CN" altLang="en-US"/>
              <a:t>年新增消费会员的月均情况</a:t>
            </a:r>
          </a:p>
        </c:rich>
      </c:tx>
      <c:overlay val="0"/>
      <c:spPr>
        <a:noFill/>
        <a:ln w="25400">
          <a:noFill/>
        </a:ln>
      </c:spPr>
    </c:title>
    <c:autoTitleDeleted val="0"/>
    <c:plotArea>
      <c:layout/>
      <c:barChart>
        <c:barDir val="col"/>
        <c:grouping val="clustered"/>
        <c:varyColors val="0"/>
        <c:ser>
          <c:idx val="0"/>
          <c:order val="0"/>
          <c:tx>
            <c:strRef>
              <c:f>顾客分析!$M$9</c:f>
              <c:strCache>
                <c:ptCount val="1"/>
                <c:pt idx="0">
                  <c:v>人均销售</c:v>
                </c:pt>
              </c:strCache>
            </c:strRef>
          </c:tx>
          <c:spPr>
            <a:solidFill>
              <a:srgbClr val="5B9BD5"/>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顾客分析!$L$10:$L$21</c:f>
              <c:strCache>
                <c:ptCount val="12"/>
                <c:pt idx="0">
                  <c:v>2018/01</c:v>
                </c:pt>
                <c:pt idx="1">
                  <c:v>2018/02</c:v>
                </c:pt>
                <c:pt idx="2">
                  <c:v>2018/03</c:v>
                </c:pt>
                <c:pt idx="3">
                  <c:v>2018/04</c:v>
                </c:pt>
                <c:pt idx="4">
                  <c:v>2018/05</c:v>
                </c:pt>
                <c:pt idx="5">
                  <c:v>2018/06</c:v>
                </c:pt>
                <c:pt idx="6">
                  <c:v>2018/07</c:v>
                </c:pt>
                <c:pt idx="7">
                  <c:v>2018/08</c:v>
                </c:pt>
                <c:pt idx="8">
                  <c:v>2018/09</c:v>
                </c:pt>
                <c:pt idx="9">
                  <c:v>2018/10</c:v>
                </c:pt>
                <c:pt idx="10">
                  <c:v>2018/11</c:v>
                </c:pt>
                <c:pt idx="11">
                  <c:v>2018/12</c:v>
                </c:pt>
              </c:strCache>
            </c:strRef>
          </c:cat>
          <c:val>
            <c:numRef>
              <c:f>顾客分析!$M$10:$M$21</c:f>
              <c:numCache>
                <c:formatCode>0_ </c:formatCode>
                <c:ptCount val="12"/>
                <c:pt idx="0">
                  <c:v>125.644091859554</c:v>
                </c:pt>
                <c:pt idx="1">
                  <c:v>136.91325144414799</c:v>
                </c:pt>
                <c:pt idx="2">
                  <c:v>125.096004101563</c:v>
                </c:pt>
                <c:pt idx="3">
                  <c:v>119.613101504781</c:v>
                </c:pt>
                <c:pt idx="4">
                  <c:v>119.75680689756901</c:v>
                </c:pt>
                <c:pt idx="5">
                  <c:v>132.036879881277</c:v>
                </c:pt>
                <c:pt idx="6">
                  <c:v>122.58974621412401</c:v>
                </c:pt>
                <c:pt idx="7">
                  <c:v>121.843121101325</c:v>
                </c:pt>
                <c:pt idx="8">
                  <c:v>128.40015918858799</c:v>
                </c:pt>
                <c:pt idx="9">
                  <c:v>127.577032227591</c:v>
                </c:pt>
                <c:pt idx="10">
                  <c:v>135.86401681607001</c:v>
                </c:pt>
                <c:pt idx="11">
                  <c:v>135.570511576955</c:v>
                </c:pt>
              </c:numCache>
            </c:numRef>
          </c:val>
          <c:extLst>
            <c:ext xmlns:c16="http://schemas.microsoft.com/office/drawing/2014/chart" uri="{C3380CC4-5D6E-409C-BE32-E72D297353CC}">
              <c16:uniqueId val="{00000000-787A-44D7-B5D6-CFD0A52192C2}"/>
            </c:ext>
          </c:extLst>
        </c:ser>
        <c:dLbls>
          <c:showLegendKey val="0"/>
          <c:showVal val="0"/>
          <c:showCatName val="0"/>
          <c:showSerName val="0"/>
          <c:showPercent val="0"/>
          <c:showBubbleSize val="0"/>
        </c:dLbls>
        <c:gapWidth val="219"/>
        <c:overlap val="-27"/>
        <c:axId val="1146835807"/>
        <c:axId val="1"/>
      </c:barChart>
      <c:lineChart>
        <c:grouping val="standard"/>
        <c:varyColors val="0"/>
        <c:ser>
          <c:idx val="1"/>
          <c:order val="1"/>
          <c:tx>
            <c:strRef>
              <c:f>顾客分析!$N$9</c:f>
              <c:strCache>
                <c:ptCount val="1"/>
                <c:pt idx="0">
                  <c:v>人均消费次数</c:v>
                </c:pt>
              </c:strCache>
            </c:strRef>
          </c:tx>
          <c:spPr>
            <a:ln w="28575" cap="rnd">
              <a:solidFill>
                <a:schemeClr val="accent2"/>
              </a:solidFill>
              <a:round/>
            </a:ln>
            <a:effectLst/>
          </c:spPr>
          <c:marker>
            <c:symbol val="none"/>
          </c:marker>
          <c:cat>
            <c:strRef>
              <c:f>顾客分析!$L$10:$L$21</c:f>
              <c:strCache>
                <c:ptCount val="12"/>
                <c:pt idx="0">
                  <c:v>2018/01</c:v>
                </c:pt>
                <c:pt idx="1">
                  <c:v>2018/02</c:v>
                </c:pt>
                <c:pt idx="2">
                  <c:v>2018/03</c:v>
                </c:pt>
                <c:pt idx="3">
                  <c:v>2018/04</c:v>
                </c:pt>
                <c:pt idx="4">
                  <c:v>2018/05</c:v>
                </c:pt>
                <c:pt idx="5">
                  <c:v>2018/06</c:v>
                </c:pt>
                <c:pt idx="6">
                  <c:v>2018/07</c:v>
                </c:pt>
                <c:pt idx="7">
                  <c:v>2018/08</c:v>
                </c:pt>
                <c:pt idx="8">
                  <c:v>2018/09</c:v>
                </c:pt>
                <c:pt idx="9">
                  <c:v>2018/10</c:v>
                </c:pt>
                <c:pt idx="10">
                  <c:v>2018/11</c:v>
                </c:pt>
                <c:pt idx="11">
                  <c:v>2018/12</c:v>
                </c:pt>
              </c:strCache>
            </c:strRef>
          </c:cat>
          <c:val>
            <c:numRef>
              <c:f>顾客分析!$N$10:$N$21</c:f>
              <c:numCache>
                <c:formatCode>0.00_ </c:formatCode>
                <c:ptCount val="12"/>
                <c:pt idx="0">
                  <c:v>1.2527950000000001</c:v>
                </c:pt>
                <c:pt idx="1">
                  <c:v>1.286932</c:v>
                </c:pt>
                <c:pt idx="2">
                  <c:v>1.353972</c:v>
                </c:pt>
                <c:pt idx="3">
                  <c:v>1.3622719999999999</c:v>
                </c:pt>
                <c:pt idx="4">
                  <c:v>1.3968959999999999</c:v>
                </c:pt>
                <c:pt idx="5">
                  <c:v>1.4257010000000001</c:v>
                </c:pt>
                <c:pt idx="6">
                  <c:v>1.417422</c:v>
                </c:pt>
                <c:pt idx="7">
                  <c:v>1.4343969999999999</c:v>
                </c:pt>
                <c:pt idx="8">
                  <c:v>1.448493</c:v>
                </c:pt>
                <c:pt idx="9">
                  <c:v>1.4519390000000001</c:v>
                </c:pt>
                <c:pt idx="10">
                  <c:v>1.492683</c:v>
                </c:pt>
                <c:pt idx="11">
                  <c:v>1.5235259999999999</c:v>
                </c:pt>
              </c:numCache>
            </c:numRef>
          </c:val>
          <c:smooth val="0"/>
          <c:extLst>
            <c:ext xmlns:c16="http://schemas.microsoft.com/office/drawing/2014/chart" uri="{C3380CC4-5D6E-409C-BE32-E72D297353CC}">
              <c16:uniqueId val="{00000001-787A-44D7-B5D6-CFD0A52192C2}"/>
            </c:ext>
          </c:extLst>
        </c:ser>
        <c:dLbls>
          <c:showLegendKey val="0"/>
          <c:showVal val="0"/>
          <c:showCatName val="0"/>
          <c:showSerName val="0"/>
          <c:showPercent val="0"/>
          <c:showBubbleSize val="0"/>
        </c:dLbls>
        <c:marker val="1"/>
        <c:smooth val="0"/>
        <c:axId val="3"/>
        <c:axId val="4"/>
      </c:lineChart>
      <c:catAx>
        <c:axId val="114683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35807"/>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max val="2"/>
          <c:min val="0"/>
        </c:scaling>
        <c:delete val="0"/>
        <c:axPos val="r"/>
        <c:numFmt formatCode="0.00_ " sourceLinked="1"/>
        <c:majorTickMark val="out"/>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
        <c:crosses val="max"/>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微软雅黑" panose="020B0503020204020204" pitchFamily="34" charset="-122"/>
                <a:ea typeface="微软雅黑" panose="020B0503020204020204" pitchFamily="34" charset="-122"/>
                <a:cs typeface="+mn-cs"/>
              </a:defRPr>
            </a:pPr>
            <a:r>
              <a:rPr lang="en-US" altLang="zh-CN" sz="1200" b="1" i="0" baseline="0">
                <a:effectLst/>
                <a:latin typeface="微软雅黑" panose="020B0503020204020204" pitchFamily="34" charset="-122"/>
                <a:ea typeface="微软雅黑" panose="020B0503020204020204" pitchFamily="34" charset="-122"/>
              </a:rPr>
              <a:t>2016-2018</a:t>
            </a:r>
            <a:r>
              <a:rPr lang="zh-CN" altLang="zh-CN" sz="1200" b="1" i="0" baseline="0">
                <a:effectLst/>
                <a:latin typeface="微软雅黑" panose="020B0503020204020204" pitchFamily="34" charset="-122"/>
                <a:ea typeface="微软雅黑" panose="020B0503020204020204" pitchFamily="34" charset="-122"/>
              </a:rPr>
              <a:t>年复购会员情况</a:t>
            </a:r>
            <a:endParaRPr lang="zh-CN" altLang="zh-CN" sz="1200">
              <a:effectLst/>
              <a:latin typeface="微软雅黑" panose="020B0503020204020204" pitchFamily="34" charset="-122"/>
              <a:ea typeface="微软雅黑" panose="020B0503020204020204" pitchFamily="34" charset="-122"/>
            </a:endParaRPr>
          </a:p>
        </c:rich>
      </c:tx>
      <c:overlay val="0"/>
      <c:spPr>
        <a:noFill/>
        <a:ln w="25400">
          <a:noFill/>
        </a:ln>
      </c:spPr>
    </c:title>
    <c:autoTitleDeleted val="0"/>
    <c:plotArea>
      <c:layout/>
      <c:barChart>
        <c:barDir val="col"/>
        <c:grouping val="clustered"/>
        <c:varyColors val="0"/>
        <c:ser>
          <c:idx val="0"/>
          <c:order val="0"/>
          <c:tx>
            <c:strRef>
              <c:f>顾客分析!$B$39</c:f>
              <c:strCache>
                <c:ptCount val="1"/>
                <c:pt idx="0">
                  <c:v>会员数</c:v>
                </c:pt>
              </c:strCache>
            </c:strRef>
          </c:tx>
          <c:spPr>
            <a:solidFill>
              <a:srgbClr val="5B9BD5"/>
            </a:solidFill>
            <a:ln w="25400">
              <a:noFill/>
            </a:ln>
          </c:spPr>
          <c:invertIfNegative val="0"/>
          <c:cat>
            <c:numRef>
              <c:f>顾客分析!$A$40:$A$42</c:f>
              <c:numCache>
                <c:formatCode>General</c:formatCode>
                <c:ptCount val="3"/>
                <c:pt idx="0">
                  <c:v>2016</c:v>
                </c:pt>
                <c:pt idx="1">
                  <c:v>2017</c:v>
                </c:pt>
                <c:pt idx="2">
                  <c:v>2018</c:v>
                </c:pt>
              </c:numCache>
            </c:numRef>
          </c:cat>
          <c:val>
            <c:numRef>
              <c:f>顾客分析!$B$40:$B$42</c:f>
              <c:numCache>
                <c:formatCode>#,##0</c:formatCode>
                <c:ptCount val="3"/>
                <c:pt idx="0">
                  <c:v>3163136</c:v>
                </c:pt>
                <c:pt idx="1">
                  <c:v>4515152</c:v>
                </c:pt>
                <c:pt idx="2">
                  <c:v>5672235</c:v>
                </c:pt>
              </c:numCache>
            </c:numRef>
          </c:val>
          <c:extLst>
            <c:ext xmlns:c16="http://schemas.microsoft.com/office/drawing/2014/chart" uri="{C3380CC4-5D6E-409C-BE32-E72D297353CC}">
              <c16:uniqueId val="{00000000-8A2D-4751-94CA-FA3692B7EA84}"/>
            </c:ext>
          </c:extLst>
        </c:ser>
        <c:dLbls>
          <c:showLegendKey val="0"/>
          <c:showVal val="0"/>
          <c:showCatName val="0"/>
          <c:showSerName val="0"/>
          <c:showPercent val="0"/>
          <c:showBubbleSize val="0"/>
        </c:dLbls>
        <c:gapWidth val="150"/>
        <c:axId val="1146839407"/>
        <c:axId val="1"/>
      </c:barChart>
      <c:lineChart>
        <c:grouping val="standard"/>
        <c:varyColors val="0"/>
        <c:ser>
          <c:idx val="1"/>
          <c:order val="1"/>
          <c:tx>
            <c:strRef>
              <c:f>顾客分析!$C$39</c:f>
              <c:strCache>
                <c:ptCount val="1"/>
                <c:pt idx="0">
                  <c:v>销售额</c:v>
                </c:pt>
              </c:strCache>
            </c:strRef>
          </c:tx>
          <c:spPr>
            <a:ln w="28575" cap="rnd">
              <a:solidFill>
                <a:schemeClr val="accent2"/>
              </a:solidFill>
              <a:round/>
            </a:ln>
            <a:effectLst/>
          </c:spPr>
          <c:marker>
            <c:symbol val="none"/>
          </c:marker>
          <c:cat>
            <c:numRef>
              <c:f>顾客分析!$A$40:$A$42</c:f>
              <c:numCache>
                <c:formatCode>General</c:formatCode>
                <c:ptCount val="3"/>
                <c:pt idx="0">
                  <c:v>2016</c:v>
                </c:pt>
                <c:pt idx="1">
                  <c:v>2017</c:v>
                </c:pt>
                <c:pt idx="2">
                  <c:v>2018</c:v>
                </c:pt>
              </c:numCache>
            </c:numRef>
          </c:cat>
          <c:val>
            <c:numRef>
              <c:f>顾客分析!$C$40:$C$42</c:f>
              <c:numCache>
                <c:formatCode>#,##0</c:formatCode>
                <c:ptCount val="3"/>
                <c:pt idx="0">
                  <c:v>2099487060.04</c:v>
                </c:pt>
                <c:pt idx="1">
                  <c:v>3027902075.5999999</c:v>
                </c:pt>
                <c:pt idx="2">
                  <c:v>3685991389.4200001</c:v>
                </c:pt>
              </c:numCache>
            </c:numRef>
          </c:val>
          <c:smooth val="0"/>
          <c:extLst>
            <c:ext xmlns:c16="http://schemas.microsoft.com/office/drawing/2014/chart" uri="{C3380CC4-5D6E-409C-BE32-E72D297353CC}">
              <c16:uniqueId val="{00000001-8A2D-4751-94CA-FA3692B7EA84}"/>
            </c:ext>
          </c:extLst>
        </c:ser>
        <c:dLbls>
          <c:showLegendKey val="0"/>
          <c:showVal val="0"/>
          <c:showCatName val="0"/>
          <c:showSerName val="0"/>
          <c:showPercent val="0"/>
          <c:showBubbleSize val="0"/>
        </c:dLbls>
        <c:marker val="1"/>
        <c:smooth val="0"/>
        <c:axId val="3"/>
        <c:axId val="4"/>
      </c:lineChart>
      <c:catAx>
        <c:axId val="114683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39407"/>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numFmt formatCode="#,##0" sourceLinked="1"/>
        <c:majorTickMark val="out"/>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
        <c:crosses val="max"/>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2019</a:t>
            </a:r>
            <a:r>
              <a:rPr lang="zh-CN" altLang="en-US"/>
              <a:t>年月度复购会员情况</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cat>
            <c:strRef>
              <c:f>顾客分析!$A$54:$A$58</c:f>
              <c:strCache>
                <c:ptCount val="5"/>
                <c:pt idx="0">
                  <c:v>2019/01</c:v>
                </c:pt>
                <c:pt idx="1">
                  <c:v>2019/02</c:v>
                </c:pt>
                <c:pt idx="2">
                  <c:v>2019/03</c:v>
                </c:pt>
                <c:pt idx="3">
                  <c:v>2019/04</c:v>
                </c:pt>
                <c:pt idx="4">
                  <c:v>2019/05</c:v>
                </c:pt>
              </c:strCache>
            </c:strRef>
          </c:cat>
          <c:val>
            <c:numRef>
              <c:f>顾客分析!$B$54:$B$58</c:f>
              <c:numCache>
                <c:formatCode>#,##0</c:formatCode>
                <c:ptCount val="5"/>
                <c:pt idx="0">
                  <c:v>3168065</c:v>
                </c:pt>
                <c:pt idx="1">
                  <c:v>2542878</c:v>
                </c:pt>
                <c:pt idx="2">
                  <c:v>2963173</c:v>
                </c:pt>
                <c:pt idx="3">
                  <c:v>2802023</c:v>
                </c:pt>
                <c:pt idx="4">
                  <c:v>2816262</c:v>
                </c:pt>
              </c:numCache>
            </c:numRef>
          </c:val>
          <c:smooth val="0"/>
          <c:extLst>
            <c:ext xmlns:c16="http://schemas.microsoft.com/office/drawing/2014/chart" uri="{C3380CC4-5D6E-409C-BE32-E72D297353CC}">
              <c16:uniqueId val="{00000000-14A4-4FA4-9EBB-4CB2AC3C7CA6}"/>
            </c:ext>
          </c:extLst>
        </c:ser>
        <c:dLbls>
          <c:showLegendKey val="0"/>
          <c:showVal val="0"/>
          <c:showCatName val="0"/>
          <c:showSerName val="0"/>
          <c:showPercent val="0"/>
          <c:showBubbleSize val="0"/>
        </c:dLbls>
        <c:smooth val="0"/>
        <c:axId val="1146849407"/>
        <c:axId val="1"/>
      </c:lineChart>
      <c:catAx>
        <c:axId val="114684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49407"/>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年新增会员各渠道统计</a:t>
            </a:r>
          </a:p>
        </c:rich>
      </c:tx>
      <c:overlay val="0"/>
      <c:spPr>
        <a:noFill/>
        <a:ln w="25400">
          <a:noFill/>
        </a:ln>
      </c:spPr>
    </c:title>
    <c:autoTitleDeleted val="0"/>
    <c:plotArea>
      <c:layout/>
      <c:barChart>
        <c:barDir val="col"/>
        <c:grouping val="percentStacked"/>
        <c:varyColors val="0"/>
        <c:ser>
          <c:idx val="0"/>
          <c:order val="0"/>
          <c:tx>
            <c:strRef>
              <c:f>顾客分析!$E$62</c:f>
              <c:strCache>
                <c:ptCount val="1"/>
                <c:pt idx="0">
                  <c:v>门店</c:v>
                </c:pt>
              </c:strCache>
            </c:strRef>
          </c:tx>
          <c:spPr>
            <a:solidFill>
              <a:srgbClr val="5B9BD5"/>
            </a:solidFill>
            <a:ln w="25400">
              <a:noFill/>
            </a:ln>
          </c:spPr>
          <c:invertIfNegative val="0"/>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顾客分析!$D$63:$D$64</c:f>
              <c:numCache>
                <c:formatCode>General</c:formatCode>
                <c:ptCount val="2"/>
                <c:pt idx="0">
                  <c:v>2018</c:v>
                </c:pt>
                <c:pt idx="1">
                  <c:v>2019</c:v>
                </c:pt>
              </c:numCache>
            </c:numRef>
          </c:cat>
          <c:val>
            <c:numRef>
              <c:f>顾客分析!$E$63:$E$64</c:f>
              <c:numCache>
                <c:formatCode>0.00%</c:formatCode>
                <c:ptCount val="2"/>
                <c:pt idx="0">
                  <c:v>0.60250675422158373</c:v>
                </c:pt>
                <c:pt idx="1">
                  <c:v>0.45112508283083935</c:v>
                </c:pt>
              </c:numCache>
            </c:numRef>
          </c:val>
          <c:extLst>
            <c:ext xmlns:c16="http://schemas.microsoft.com/office/drawing/2014/chart" uri="{C3380CC4-5D6E-409C-BE32-E72D297353CC}">
              <c16:uniqueId val="{00000000-75A1-47B9-AA5F-F33BB561C637}"/>
            </c:ext>
          </c:extLst>
        </c:ser>
        <c:ser>
          <c:idx val="1"/>
          <c:order val="1"/>
          <c:tx>
            <c:strRef>
              <c:f>顾客分析!$F$62</c:f>
              <c:strCache>
                <c:ptCount val="1"/>
                <c:pt idx="0">
                  <c:v>支付宝+支付宝商城</c:v>
                </c:pt>
              </c:strCache>
            </c:strRef>
          </c:tx>
          <c:spPr>
            <a:solidFill>
              <a:srgbClr val="ED7D31"/>
            </a:solidFill>
            <a:ln w="25400">
              <a:noFill/>
            </a:ln>
          </c:spPr>
          <c:invertIfNegative val="0"/>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顾客分析!$D$63:$D$64</c:f>
              <c:numCache>
                <c:formatCode>General</c:formatCode>
                <c:ptCount val="2"/>
                <c:pt idx="0">
                  <c:v>2018</c:v>
                </c:pt>
                <c:pt idx="1">
                  <c:v>2019</c:v>
                </c:pt>
              </c:numCache>
            </c:numRef>
          </c:cat>
          <c:val>
            <c:numRef>
              <c:f>顾客分析!$F$63:$F$64</c:f>
              <c:numCache>
                <c:formatCode>0.00%</c:formatCode>
                <c:ptCount val="2"/>
                <c:pt idx="0">
                  <c:v>0.24514548921205781</c:v>
                </c:pt>
                <c:pt idx="1">
                  <c:v>0.422647013918729</c:v>
                </c:pt>
              </c:numCache>
            </c:numRef>
          </c:val>
          <c:extLst>
            <c:ext xmlns:c16="http://schemas.microsoft.com/office/drawing/2014/chart" uri="{C3380CC4-5D6E-409C-BE32-E72D297353CC}">
              <c16:uniqueId val="{00000001-75A1-47B9-AA5F-F33BB561C637}"/>
            </c:ext>
          </c:extLst>
        </c:ser>
        <c:ser>
          <c:idx val="2"/>
          <c:order val="2"/>
          <c:tx>
            <c:strRef>
              <c:f>顾客分析!$G$62</c:f>
              <c:strCache>
                <c:ptCount val="1"/>
                <c:pt idx="0">
                  <c:v>微信+微信商城</c:v>
                </c:pt>
              </c:strCache>
            </c:strRef>
          </c:tx>
          <c:invertIfNegative val="0"/>
          <c:dLbls>
            <c:spPr>
              <a:noFill/>
              <a:ln w="25400">
                <a:noFill/>
              </a:ln>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顾客分析!$D$63:$D$64</c:f>
              <c:numCache>
                <c:formatCode>General</c:formatCode>
                <c:ptCount val="2"/>
                <c:pt idx="0">
                  <c:v>2018</c:v>
                </c:pt>
                <c:pt idx="1">
                  <c:v>2019</c:v>
                </c:pt>
              </c:numCache>
            </c:numRef>
          </c:cat>
          <c:val>
            <c:numRef>
              <c:f>顾客分析!$G$63:$G$64</c:f>
              <c:numCache>
                <c:formatCode>0.00%</c:formatCode>
                <c:ptCount val="2"/>
                <c:pt idx="0">
                  <c:v>0.12877850867441773</c:v>
                </c:pt>
                <c:pt idx="1">
                  <c:v>0.10154706759153889</c:v>
                </c:pt>
              </c:numCache>
            </c:numRef>
          </c:val>
          <c:extLst>
            <c:ext xmlns:c16="http://schemas.microsoft.com/office/drawing/2014/chart" uri="{C3380CC4-5D6E-409C-BE32-E72D297353CC}">
              <c16:uniqueId val="{00000002-75A1-47B9-AA5F-F33BB561C637}"/>
            </c:ext>
          </c:extLst>
        </c:ser>
        <c:ser>
          <c:idx val="3"/>
          <c:order val="3"/>
          <c:tx>
            <c:strRef>
              <c:f>顾客分析!$H$62</c:f>
              <c:strCache>
                <c:ptCount val="1"/>
                <c:pt idx="0">
                  <c:v>其他</c:v>
                </c:pt>
              </c:strCache>
            </c:strRef>
          </c:tx>
          <c:invertIfNegative val="0"/>
          <c:cat>
            <c:numRef>
              <c:f>顾客分析!$D$63:$D$64</c:f>
              <c:numCache>
                <c:formatCode>General</c:formatCode>
                <c:ptCount val="2"/>
                <c:pt idx="0">
                  <c:v>2018</c:v>
                </c:pt>
                <c:pt idx="1">
                  <c:v>2019</c:v>
                </c:pt>
              </c:numCache>
            </c:numRef>
          </c:cat>
          <c:val>
            <c:numRef>
              <c:f>顾客分析!$H$63:$H$64</c:f>
              <c:numCache>
                <c:formatCode>0.00%</c:formatCode>
                <c:ptCount val="2"/>
                <c:pt idx="0">
                  <c:v>2.3569247891940783E-2</c:v>
                </c:pt>
                <c:pt idx="1">
                  <c:v>2.4680835658892765E-2</c:v>
                </c:pt>
              </c:numCache>
            </c:numRef>
          </c:val>
          <c:extLst>
            <c:ext xmlns:c16="http://schemas.microsoft.com/office/drawing/2014/chart" uri="{C3380CC4-5D6E-409C-BE32-E72D297353CC}">
              <c16:uniqueId val="{00000003-75A1-47B9-AA5F-F33BB561C637}"/>
            </c:ext>
          </c:extLst>
        </c:ser>
        <c:dLbls>
          <c:showLegendKey val="0"/>
          <c:showVal val="0"/>
          <c:showCatName val="0"/>
          <c:showSerName val="0"/>
          <c:showPercent val="0"/>
          <c:showBubbleSize val="0"/>
        </c:dLbls>
        <c:gapWidth val="219"/>
        <c:overlap val="100"/>
        <c:axId val="1146850607"/>
        <c:axId val="1"/>
      </c:barChart>
      <c:catAx>
        <c:axId val="114685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50607"/>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2019</a:t>
            </a:r>
            <a:r>
              <a:rPr lang="zh-CN" altLang="en-US"/>
              <a:t>年各月新增会员各渠道统计</a:t>
            </a:r>
          </a:p>
        </c:rich>
      </c:tx>
      <c:overlay val="0"/>
      <c:spPr>
        <a:noFill/>
        <a:ln w="25400">
          <a:noFill/>
        </a:ln>
      </c:spPr>
    </c:title>
    <c:autoTitleDeleted val="0"/>
    <c:plotArea>
      <c:layout/>
      <c:barChart>
        <c:barDir val="col"/>
        <c:grouping val="percentStacked"/>
        <c:varyColors val="0"/>
        <c:ser>
          <c:idx val="0"/>
          <c:order val="0"/>
          <c:tx>
            <c:strRef>
              <c:f>顾客分析!$E$73</c:f>
              <c:strCache>
                <c:ptCount val="1"/>
                <c:pt idx="0">
                  <c:v>门店</c:v>
                </c:pt>
              </c:strCache>
            </c:strRef>
          </c:tx>
          <c:spPr>
            <a:solidFill>
              <a:srgbClr val="5B9BD5"/>
            </a:solidFill>
            <a:ln w="25400">
              <a:noFill/>
            </a:ln>
          </c:spPr>
          <c:invertIfNegative val="0"/>
          <c:cat>
            <c:strRef>
              <c:f>顾客分析!$D$74:$D$78</c:f>
              <c:strCache>
                <c:ptCount val="5"/>
                <c:pt idx="0">
                  <c:v>2019/01</c:v>
                </c:pt>
                <c:pt idx="1">
                  <c:v>2019/02</c:v>
                </c:pt>
                <c:pt idx="2">
                  <c:v>2019/03</c:v>
                </c:pt>
                <c:pt idx="3">
                  <c:v>2019/04</c:v>
                </c:pt>
                <c:pt idx="4">
                  <c:v>2019/05</c:v>
                </c:pt>
              </c:strCache>
            </c:strRef>
          </c:cat>
          <c:val>
            <c:numRef>
              <c:f>顾客分析!$E$74:$E$78</c:f>
              <c:numCache>
                <c:formatCode>#,##0</c:formatCode>
                <c:ptCount val="5"/>
                <c:pt idx="0">
                  <c:v>277376</c:v>
                </c:pt>
                <c:pt idx="1">
                  <c:v>153835</c:v>
                </c:pt>
                <c:pt idx="2">
                  <c:v>257129</c:v>
                </c:pt>
                <c:pt idx="3">
                  <c:v>237362</c:v>
                </c:pt>
                <c:pt idx="4">
                  <c:v>220753</c:v>
                </c:pt>
              </c:numCache>
            </c:numRef>
          </c:val>
          <c:extLst>
            <c:ext xmlns:c16="http://schemas.microsoft.com/office/drawing/2014/chart" uri="{C3380CC4-5D6E-409C-BE32-E72D297353CC}">
              <c16:uniqueId val="{00000000-D93E-4791-8F90-D2A190E6D89D}"/>
            </c:ext>
          </c:extLst>
        </c:ser>
        <c:ser>
          <c:idx val="1"/>
          <c:order val="1"/>
          <c:tx>
            <c:strRef>
              <c:f>顾客分析!$F$73</c:f>
              <c:strCache>
                <c:ptCount val="1"/>
                <c:pt idx="0">
                  <c:v>支付宝+支付宝商城</c:v>
                </c:pt>
              </c:strCache>
            </c:strRef>
          </c:tx>
          <c:spPr>
            <a:solidFill>
              <a:srgbClr val="ED7D31"/>
            </a:solidFill>
            <a:ln w="25400">
              <a:noFill/>
            </a:ln>
          </c:spPr>
          <c:invertIfNegative val="0"/>
          <c:cat>
            <c:strRef>
              <c:f>顾客分析!$D$74:$D$78</c:f>
              <c:strCache>
                <c:ptCount val="5"/>
                <c:pt idx="0">
                  <c:v>2019/01</c:v>
                </c:pt>
                <c:pt idx="1">
                  <c:v>2019/02</c:v>
                </c:pt>
                <c:pt idx="2">
                  <c:v>2019/03</c:v>
                </c:pt>
                <c:pt idx="3">
                  <c:v>2019/04</c:v>
                </c:pt>
                <c:pt idx="4">
                  <c:v>2019/05</c:v>
                </c:pt>
              </c:strCache>
            </c:strRef>
          </c:cat>
          <c:val>
            <c:numRef>
              <c:f>顾客分析!$F$74:$F$78</c:f>
              <c:numCache>
                <c:formatCode>#,##0</c:formatCode>
                <c:ptCount val="5"/>
                <c:pt idx="0">
                  <c:v>214369</c:v>
                </c:pt>
                <c:pt idx="1">
                  <c:v>176158</c:v>
                </c:pt>
                <c:pt idx="2">
                  <c:v>233717</c:v>
                </c:pt>
                <c:pt idx="3">
                  <c:v>220231</c:v>
                </c:pt>
                <c:pt idx="4">
                  <c:v>229608</c:v>
                </c:pt>
              </c:numCache>
            </c:numRef>
          </c:val>
          <c:extLst>
            <c:ext xmlns:c16="http://schemas.microsoft.com/office/drawing/2014/chart" uri="{C3380CC4-5D6E-409C-BE32-E72D297353CC}">
              <c16:uniqueId val="{00000001-D93E-4791-8F90-D2A190E6D89D}"/>
            </c:ext>
          </c:extLst>
        </c:ser>
        <c:ser>
          <c:idx val="2"/>
          <c:order val="2"/>
          <c:tx>
            <c:strRef>
              <c:f>顾客分析!$G$73</c:f>
              <c:strCache>
                <c:ptCount val="1"/>
                <c:pt idx="0">
                  <c:v>微信+微信商城</c:v>
                </c:pt>
              </c:strCache>
            </c:strRef>
          </c:tx>
          <c:spPr>
            <a:solidFill>
              <a:srgbClr val="A5A5A5"/>
            </a:solidFill>
            <a:ln w="25400">
              <a:noFill/>
            </a:ln>
          </c:spPr>
          <c:invertIfNegative val="0"/>
          <c:cat>
            <c:strRef>
              <c:f>顾客分析!$D$74:$D$78</c:f>
              <c:strCache>
                <c:ptCount val="5"/>
                <c:pt idx="0">
                  <c:v>2019/01</c:v>
                </c:pt>
                <c:pt idx="1">
                  <c:v>2019/02</c:v>
                </c:pt>
                <c:pt idx="2">
                  <c:v>2019/03</c:v>
                </c:pt>
                <c:pt idx="3">
                  <c:v>2019/04</c:v>
                </c:pt>
                <c:pt idx="4">
                  <c:v>2019/05</c:v>
                </c:pt>
              </c:strCache>
            </c:strRef>
          </c:cat>
          <c:val>
            <c:numRef>
              <c:f>顾客分析!$G$74:$G$78</c:f>
              <c:numCache>
                <c:formatCode>#,##0</c:formatCode>
                <c:ptCount val="5"/>
                <c:pt idx="0">
                  <c:v>56945</c:v>
                </c:pt>
                <c:pt idx="1">
                  <c:v>46383</c:v>
                </c:pt>
                <c:pt idx="2">
                  <c:v>59304</c:v>
                </c:pt>
                <c:pt idx="3">
                  <c:v>53811</c:v>
                </c:pt>
                <c:pt idx="4">
                  <c:v>41621</c:v>
                </c:pt>
              </c:numCache>
            </c:numRef>
          </c:val>
          <c:extLst>
            <c:ext xmlns:c16="http://schemas.microsoft.com/office/drawing/2014/chart" uri="{C3380CC4-5D6E-409C-BE32-E72D297353CC}">
              <c16:uniqueId val="{00000002-D93E-4791-8F90-D2A190E6D89D}"/>
            </c:ext>
          </c:extLst>
        </c:ser>
        <c:ser>
          <c:idx val="3"/>
          <c:order val="3"/>
          <c:tx>
            <c:strRef>
              <c:f>顾客分析!$H$73</c:f>
              <c:strCache>
                <c:ptCount val="1"/>
                <c:pt idx="0">
                  <c:v>其他</c:v>
                </c:pt>
              </c:strCache>
            </c:strRef>
          </c:tx>
          <c:spPr>
            <a:solidFill>
              <a:srgbClr val="FFC000"/>
            </a:solidFill>
            <a:ln w="25400">
              <a:noFill/>
            </a:ln>
          </c:spPr>
          <c:invertIfNegative val="0"/>
          <c:cat>
            <c:strRef>
              <c:f>顾客分析!$D$74:$D$78</c:f>
              <c:strCache>
                <c:ptCount val="5"/>
                <c:pt idx="0">
                  <c:v>2019/01</c:v>
                </c:pt>
                <c:pt idx="1">
                  <c:v>2019/02</c:v>
                </c:pt>
                <c:pt idx="2">
                  <c:v>2019/03</c:v>
                </c:pt>
                <c:pt idx="3">
                  <c:v>2019/04</c:v>
                </c:pt>
                <c:pt idx="4">
                  <c:v>2019/05</c:v>
                </c:pt>
              </c:strCache>
            </c:strRef>
          </c:cat>
          <c:val>
            <c:numRef>
              <c:f>顾客分析!$H$74:$H$78</c:f>
              <c:numCache>
                <c:formatCode>#,##0</c:formatCode>
                <c:ptCount val="5"/>
                <c:pt idx="0">
                  <c:v>14699</c:v>
                </c:pt>
                <c:pt idx="1">
                  <c:v>8514</c:v>
                </c:pt>
                <c:pt idx="2">
                  <c:v>343910</c:v>
                </c:pt>
                <c:pt idx="3">
                  <c:v>541925</c:v>
                </c:pt>
                <c:pt idx="4">
                  <c:v>83040</c:v>
                </c:pt>
              </c:numCache>
            </c:numRef>
          </c:val>
          <c:extLst>
            <c:ext xmlns:c16="http://schemas.microsoft.com/office/drawing/2014/chart" uri="{C3380CC4-5D6E-409C-BE32-E72D297353CC}">
              <c16:uniqueId val="{00000003-D93E-4791-8F90-D2A190E6D89D}"/>
            </c:ext>
          </c:extLst>
        </c:ser>
        <c:dLbls>
          <c:showLegendKey val="0"/>
          <c:showVal val="0"/>
          <c:showCatName val="0"/>
          <c:showSerName val="0"/>
          <c:showPercent val="0"/>
          <c:showBubbleSize val="0"/>
        </c:dLbls>
        <c:gapWidth val="219"/>
        <c:overlap val="100"/>
        <c:axId val="1146837807"/>
        <c:axId val="1"/>
      </c:barChart>
      <c:catAx>
        <c:axId val="114683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37807"/>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sz="1800" b="0" i="0" baseline="0">
                <a:effectLst/>
              </a:rPr>
              <a:t>年</a:t>
            </a:r>
            <a:endParaRPr lang="zh-CN" altLang="zh-CN">
              <a:effectLst/>
            </a:endParaRPr>
          </a:p>
        </c:rich>
      </c:tx>
      <c:overlay val="0"/>
      <c:spPr>
        <a:noFill/>
        <a:ln w="25400">
          <a:noFill/>
        </a:ln>
      </c:spPr>
    </c:title>
    <c:autoTitleDeleted val="0"/>
    <c:plotArea>
      <c:layout/>
      <c:barChart>
        <c:barDir val="col"/>
        <c:grouping val="clustered"/>
        <c:varyColors val="0"/>
        <c:ser>
          <c:idx val="0"/>
          <c:order val="0"/>
          <c:tx>
            <c:strRef>
              <c:f>顾客分析!$I$27</c:f>
              <c:strCache>
                <c:ptCount val="1"/>
                <c:pt idx="0">
                  <c:v>人均销售额</c:v>
                </c:pt>
              </c:strCache>
            </c:strRef>
          </c:tx>
          <c:spPr>
            <a:solidFill>
              <a:srgbClr val="5B9BD5"/>
            </a:solidFill>
            <a:ln w="25400">
              <a:noFill/>
            </a:ln>
          </c:spPr>
          <c:invertIfNegative val="0"/>
          <c:cat>
            <c:numRef>
              <c:f>顾客分析!$E$28:$E$30</c:f>
              <c:numCache>
                <c:formatCode>General</c:formatCode>
                <c:ptCount val="3"/>
                <c:pt idx="0">
                  <c:v>2016</c:v>
                </c:pt>
                <c:pt idx="1">
                  <c:v>2017</c:v>
                </c:pt>
                <c:pt idx="2">
                  <c:v>2018</c:v>
                </c:pt>
              </c:numCache>
            </c:numRef>
          </c:cat>
          <c:val>
            <c:numRef>
              <c:f>顾客分析!$I$28:$I$30</c:f>
              <c:numCache>
                <c:formatCode>0_ </c:formatCode>
                <c:ptCount val="3"/>
                <c:pt idx="0">
                  <c:v>272.73908943785301</c:v>
                </c:pt>
                <c:pt idx="1">
                  <c:v>272.83068818804401</c:v>
                </c:pt>
                <c:pt idx="2">
                  <c:v>250.04367648309099</c:v>
                </c:pt>
              </c:numCache>
            </c:numRef>
          </c:val>
          <c:extLst>
            <c:ext xmlns:c16="http://schemas.microsoft.com/office/drawing/2014/chart" uri="{C3380CC4-5D6E-409C-BE32-E72D297353CC}">
              <c16:uniqueId val="{00000000-2762-4CB9-8332-0814E1885195}"/>
            </c:ext>
          </c:extLst>
        </c:ser>
        <c:dLbls>
          <c:showLegendKey val="0"/>
          <c:showVal val="0"/>
          <c:showCatName val="0"/>
          <c:showSerName val="0"/>
          <c:showPercent val="0"/>
          <c:showBubbleSize val="0"/>
        </c:dLbls>
        <c:gapWidth val="219"/>
        <c:overlap val="-27"/>
        <c:axId val="1146835407"/>
        <c:axId val="1"/>
      </c:barChart>
      <c:lineChart>
        <c:grouping val="standard"/>
        <c:varyColors val="0"/>
        <c:ser>
          <c:idx val="1"/>
          <c:order val="1"/>
          <c:tx>
            <c:strRef>
              <c:f>顾客分析!$J$27</c:f>
              <c:strCache>
                <c:ptCount val="1"/>
                <c:pt idx="0">
                  <c:v>人均消费频次</c:v>
                </c:pt>
              </c:strCache>
            </c:strRef>
          </c:tx>
          <c:spPr>
            <a:ln w="28575" cap="rnd">
              <a:solidFill>
                <a:schemeClr val="accent2"/>
              </a:solidFill>
              <a:round/>
            </a:ln>
            <a:effectLst/>
          </c:spPr>
          <c:marker>
            <c:symbol val="none"/>
          </c:marker>
          <c:cat>
            <c:numRef>
              <c:f>顾客分析!$E$28:$E$30</c:f>
              <c:numCache>
                <c:formatCode>General</c:formatCode>
                <c:ptCount val="3"/>
                <c:pt idx="0">
                  <c:v>2016</c:v>
                </c:pt>
                <c:pt idx="1">
                  <c:v>2017</c:v>
                </c:pt>
                <c:pt idx="2">
                  <c:v>2018</c:v>
                </c:pt>
              </c:numCache>
            </c:numRef>
          </c:cat>
          <c:val>
            <c:numRef>
              <c:f>顾客分析!$J$28:$J$30</c:f>
              <c:numCache>
                <c:formatCode>0.0_ </c:formatCode>
                <c:ptCount val="3"/>
                <c:pt idx="0">
                  <c:v>3.2859769999999999</c:v>
                </c:pt>
                <c:pt idx="1">
                  <c:v>2.8790770000000001</c:v>
                </c:pt>
                <c:pt idx="2">
                  <c:v>2.7896179999999999</c:v>
                </c:pt>
              </c:numCache>
            </c:numRef>
          </c:val>
          <c:smooth val="0"/>
          <c:extLst>
            <c:ext xmlns:c16="http://schemas.microsoft.com/office/drawing/2014/chart" uri="{C3380CC4-5D6E-409C-BE32-E72D297353CC}">
              <c16:uniqueId val="{00000001-2762-4CB9-8332-0814E1885195}"/>
            </c:ext>
          </c:extLst>
        </c:ser>
        <c:dLbls>
          <c:showLegendKey val="0"/>
          <c:showVal val="0"/>
          <c:showCatName val="0"/>
          <c:showSerName val="0"/>
          <c:showPercent val="0"/>
          <c:showBubbleSize val="0"/>
        </c:dLbls>
        <c:marker val="1"/>
        <c:smooth val="0"/>
        <c:axId val="3"/>
        <c:axId val="4"/>
      </c:lineChart>
      <c:catAx>
        <c:axId val="114683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6835407"/>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numFmt formatCode="0.0_ " sourceLinked="1"/>
        <c:majorTickMark val="out"/>
        <c:minorTickMark val="none"/>
        <c:tickLblPos val="nextTo"/>
        <c:spPr>
          <a:ln w="6350">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
        <c:crosses val="max"/>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4</xdr:col>
      <xdr:colOff>7620</xdr:colOff>
      <xdr:row>10</xdr:row>
      <xdr:rowOff>102870</xdr:rowOff>
    </xdr:from>
    <xdr:to>
      <xdr:col>4</xdr:col>
      <xdr:colOff>57150</xdr:colOff>
      <xdr:row>18</xdr:row>
      <xdr:rowOff>22860</xdr:rowOff>
    </xdr:to>
    <xdr:cxnSp macro="">
      <xdr:nvCxnSpPr>
        <xdr:cNvPr id="2" name="直接箭头连接符 1">
          <a:extLst>
            <a:ext uri="{FF2B5EF4-FFF2-40B4-BE49-F238E27FC236}">
              <a16:creationId xmlns:a16="http://schemas.microsoft.com/office/drawing/2014/main" id="{060DC902-F514-4E3B-A4D1-2F81D4BD0194}"/>
            </a:ext>
          </a:extLst>
        </xdr:cNvPr>
        <xdr:cNvCxnSpPr/>
      </xdr:nvCxnSpPr>
      <xdr:spPr>
        <a:xfrm flipH="1">
          <a:off x="7879080" y="2084070"/>
          <a:ext cx="4953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792480</xdr:colOff>
      <xdr:row>6</xdr:row>
      <xdr:rowOff>7620</xdr:rowOff>
    </xdr:from>
    <xdr:to>
      <xdr:col>10</xdr:col>
      <xdr:colOff>106680</xdr:colOff>
      <xdr:row>13</xdr:row>
      <xdr:rowOff>167640</xdr:rowOff>
    </xdr:to>
    <xdr:graphicFrame macro="">
      <xdr:nvGraphicFramePr>
        <xdr:cNvPr id="995978" name="图表 3">
          <a:extLst>
            <a:ext uri="{FF2B5EF4-FFF2-40B4-BE49-F238E27FC236}">
              <a16:creationId xmlns:a16="http://schemas.microsoft.com/office/drawing/2014/main" id="{788EEF51-B96A-464C-B398-80FD109F3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777240</xdr:colOff>
      <xdr:row>10</xdr:row>
      <xdr:rowOff>7620</xdr:rowOff>
    </xdr:from>
    <xdr:to>
      <xdr:col>10</xdr:col>
      <xdr:colOff>899160</xdr:colOff>
      <xdr:row>22</xdr:row>
      <xdr:rowOff>167640</xdr:rowOff>
    </xdr:to>
    <xdr:graphicFrame macro="">
      <xdr:nvGraphicFramePr>
        <xdr:cNvPr id="995979" name="图表 4">
          <a:extLst>
            <a:ext uri="{FF2B5EF4-FFF2-40B4-BE49-F238E27FC236}">
              <a16:creationId xmlns:a16="http://schemas.microsoft.com/office/drawing/2014/main" id="{BF755981-D6D6-4229-B950-FB05DAB8D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411480</xdr:colOff>
      <xdr:row>15</xdr:row>
      <xdr:rowOff>76200</xdr:rowOff>
    </xdr:from>
    <xdr:to>
      <xdr:col>7</xdr:col>
      <xdr:colOff>251460</xdr:colOff>
      <xdr:row>23</xdr:row>
      <xdr:rowOff>160020</xdr:rowOff>
    </xdr:to>
    <xdr:graphicFrame macro="">
      <xdr:nvGraphicFramePr>
        <xdr:cNvPr id="995980" name="图表 5">
          <a:extLst>
            <a:ext uri="{FF2B5EF4-FFF2-40B4-BE49-F238E27FC236}">
              <a16:creationId xmlns:a16="http://schemas.microsoft.com/office/drawing/2014/main" id="{7A96C7EA-2490-4867-9B14-644D4FA47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632460</xdr:colOff>
      <xdr:row>7</xdr:row>
      <xdr:rowOff>15240</xdr:rowOff>
    </xdr:from>
    <xdr:to>
      <xdr:col>20</xdr:col>
      <xdr:colOff>327660</xdr:colOff>
      <xdr:row>21</xdr:row>
      <xdr:rowOff>129540</xdr:rowOff>
    </xdr:to>
    <xdr:graphicFrame macro="">
      <xdr:nvGraphicFramePr>
        <xdr:cNvPr id="995981" name="图表 6">
          <a:extLst>
            <a:ext uri="{FF2B5EF4-FFF2-40B4-BE49-F238E27FC236}">
              <a16:creationId xmlns:a16="http://schemas.microsoft.com/office/drawing/2014/main" id="{BD1836C7-0C54-4168-A3EE-B97777C6E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1059180</xdr:colOff>
      <xdr:row>43</xdr:row>
      <xdr:rowOff>129540</xdr:rowOff>
    </xdr:from>
    <xdr:to>
      <xdr:col>6</xdr:col>
      <xdr:colOff>441960</xdr:colOff>
      <xdr:row>52</xdr:row>
      <xdr:rowOff>152400</xdr:rowOff>
    </xdr:to>
    <xdr:graphicFrame macro="">
      <xdr:nvGraphicFramePr>
        <xdr:cNvPr id="995982" name="图表 7">
          <a:extLst>
            <a:ext uri="{FF2B5EF4-FFF2-40B4-BE49-F238E27FC236}">
              <a16:creationId xmlns:a16="http://schemas.microsoft.com/office/drawing/2014/main" id="{71EEE615-8B10-4878-88EE-AB4A14AEA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76200</xdr:colOff>
      <xdr:row>51</xdr:row>
      <xdr:rowOff>30480</xdr:rowOff>
    </xdr:from>
    <xdr:to>
      <xdr:col>4</xdr:col>
      <xdr:colOff>701040</xdr:colOff>
      <xdr:row>60</xdr:row>
      <xdr:rowOff>45720</xdr:rowOff>
    </xdr:to>
    <xdr:graphicFrame macro="">
      <xdr:nvGraphicFramePr>
        <xdr:cNvPr id="995983" name="图表 8">
          <a:extLst>
            <a:ext uri="{FF2B5EF4-FFF2-40B4-BE49-F238E27FC236}">
              <a16:creationId xmlns:a16="http://schemas.microsoft.com/office/drawing/2014/main" id="{82EF19F9-C466-4E9C-B8A1-654BD550C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822960</xdr:colOff>
      <xdr:row>68</xdr:row>
      <xdr:rowOff>83820</xdr:rowOff>
    </xdr:from>
    <xdr:to>
      <xdr:col>12</xdr:col>
      <xdr:colOff>685800</xdr:colOff>
      <xdr:row>82</xdr:row>
      <xdr:rowOff>53340</xdr:rowOff>
    </xdr:to>
    <xdr:graphicFrame macro="">
      <xdr:nvGraphicFramePr>
        <xdr:cNvPr id="995984" name="图表 9">
          <a:extLst>
            <a:ext uri="{FF2B5EF4-FFF2-40B4-BE49-F238E27FC236}">
              <a16:creationId xmlns:a16="http://schemas.microsoft.com/office/drawing/2014/main" id="{119EA0C0-5668-4C2E-AB3F-96680B230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1143000</xdr:colOff>
      <xdr:row>78</xdr:row>
      <xdr:rowOff>91440</xdr:rowOff>
    </xdr:from>
    <xdr:to>
      <xdr:col>8</xdr:col>
      <xdr:colOff>746760</xdr:colOff>
      <xdr:row>92</xdr:row>
      <xdr:rowOff>60960</xdr:rowOff>
    </xdr:to>
    <xdr:graphicFrame macro="">
      <xdr:nvGraphicFramePr>
        <xdr:cNvPr id="995985" name="图表 10">
          <a:extLst>
            <a:ext uri="{FF2B5EF4-FFF2-40B4-BE49-F238E27FC236}">
              <a16:creationId xmlns:a16="http://schemas.microsoft.com/office/drawing/2014/main" id="{68E4CC00-E014-466C-A0BD-B51CBCE44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7620</xdr:colOff>
      <xdr:row>26</xdr:row>
      <xdr:rowOff>60960</xdr:rowOff>
    </xdr:from>
    <xdr:to>
      <xdr:col>16</xdr:col>
      <xdr:colOff>327660</xdr:colOff>
      <xdr:row>40</xdr:row>
      <xdr:rowOff>30480</xdr:rowOff>
    </xdr:to>
    <xdr:graphicFrame macro="">
      <xdr:nvGraphicFramePr>
        <xdr:cNvPr id="995986" name="图表 2">
          <a:extLst>
            <a:ext uri="{FF2B5EF4-FFF2-40B4-BE49-F238E27FC236}">
              <a16:creationId xmlns:a16="http://schemas.microsoft.com/office/drawing/2014/main" id="{889725F9-A606-44AE-B7D1-293B98D70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525780</xdr:colOff>
      <xdr:row>43</xdr:row>
      <xdr:rowOff>144780</xdr:rowOff>
    </xdr:from>
    <xdr:to>
      <xdr:col>10</xdr:col>
      <xdr:colOff>640080</xdr:colOff>
      <xdr:row>56</xdr:row>
      <xdr:rowOff>7620</xdr:rowOff>
    </xdr:to>
    <xdr:graphicFrame macro="">
      <xdr:nvGraphicFramePr>
        <xdr:cNvPr id="995987" name="图表 3">
          <a:extLst>
            <a:ext uri="{FF2B5EF4-FFF2-40B4-BE49-F238E27FC236}">
              <a16:creationId xmlns:a16="http://schemas.microsoft.com/office/drawing/2014/main" id="{8E664487-D960-47D2-8E1D-FCCE7F58E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518160</xdr:colOff>
      <xdr:row>46</xdr:row>
      <xdr:rowOff>60960</xdr:rowOff>
    </xdr:from>
    <xdr:to>
      <xdr:col>6</xdr:col>
      <xdr:colOff>556260</xdr:colOff>
      <xdr:row>60</xdr:row>
      <xdr:rowOff>30480</xdr:rowOff>
    </xdr:to>
    <xdr:graphicFrame macro="">
      <xdr:nvGraphicFramePr>
        <xdr:cNvPr id="995988" name="图表 3">
          <a:extLst>
            <a:ext uri="{FF2B5EF4-FFF2-40B4-BE49-F238E27FC236}">
              <a16:creationId xmlns:a16="http://schemas.microsoft.com/office/drawing/2014/main" id="{28BC37CC-070E-40D4-97BE-2D99B0CDE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1021080</xdr:colOff>
      <xdr:row>15</xdr:row>
      <xdr:rowOff>68580</xdr:rowOff>
    </xdr:from>
    <xdr:to>
      <xdr:col>11</xdr:col>
      <xdr:colOff>365760</xdr:colOff>
      <xdr:row>29</xdr:row>
      <xdr:rowOff>38100</xdr:rowOff>
    </xdr:to>
    <xdr:graphicFrame macro="">
      <xdr:nvGraphicFramePr>
        <xdr:cNvPr id="995989" name="图表 2">
          <a:extLst>
            <a:ext uri="{FF2B5EF4-FFF2-40B4-BE49-F238E27FC236}">
              <a16:creationId xmlns:a16="http://schemas.microsoft.com/office/drawing/2014/main" id="{56DF1B60-1DA1-4937-9C29-B649B941E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148590</xdr:colOff>
      <xdr:row>134</xdr:row>
      <xdr:rowOff>129540</xdr:rowOff>
    </xdr:from>
    <xdr:to>
      <xdr:col>8</xdr:col>
      <xdr:colOff>925830</xdr:colOff>
      <xdr:row>147</xdr:row>
      <xdr:rowOff>91440</xdr:rowOff>
    </xdr:to>
    <xdr:graphicFrame macro="">
      <xdr:nvGraphicFramePr>
        <xdr:cNvPr id="3" name="图表 2">
          <a:extLst>
            <a:ext uri="{FF2B5EF4-FFF2-40B4-BE49-F238E27FC236}">
              <a16:creationId xmlns:a16="http://schemas.microsoft.com/office/drawing/2014/main" id="{31772B3D-D46D-4852-9C43-91438DDF6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240030</xdr:colOff>
      <xdr:row>156</xdr:row>
      <xdr:rowOff>83820</xdr:rowOff>
    </xdr:from>
    <xdr:to>
      <xdr:col>8</xdr:col>
      <xdr:colOff>1017270</xdr:colOff>
      <xdr:row>170</xdr:row>
      <xdr:rowOff>53340</xdr:rowOff>
    </xdr:to>
    <xdr:graphicFrame macro="">
      <xdr:nvGraphicFramePr>
        <xdr:cNvPr id="16" name="图表 15">
          <a:extLst>
            <a:ext uri="{FF2B5EF4-FFF2-40B4-BE49-F238E27FC236}">
              <a16:creationId xmlns:a16="http://schemas.microsoft.com/office/drawing/2014/main" id="{B68B4C2A-8F40-456A-9F94-AED6ACC1A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320041</xdr:colOff>
      <xdr:row>0</xdr:row>
      <xdr:rowOff>169544</xdr:rowOff>
    </xdr:from>
    <xdr:to>
      <xdr:col>8</xdr:col>
      <xdr:colOff>1009650</xdr:colOff>
      <xdr:row>14</xdr:row>
      <xdr:rowOff>0</xdr:rowOff>
    </xdr:to>
    <xdr:graphicFrame macro="">
      <xdr:nvGraphicFramePr>
        <xdr:cNvPr id="2" name="图表 1">
          <a:extLst>
            <a:ext uri="{FF2B5EF4-FFF2-40B4-BE49-F238E27FC236}">
              <a16:creationId xmlns:a16="http://schemas.microsoft.com/office/drawing/2014/main" id="{0307574F-03EA-4AEF-9676-365E37EDC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893380</xdr:colOff>
      <xdr:row>19</xdr:row>
      <xdr:rowOff>65690</xdr:rowOff>
    </xdr:from>
    <xdr:to>
      <xdr:col>5</xdr:col>
      <xdr:colOff>939099</xdr:colOff>
      <xdr:row>19</xdr:row>
      <xdr:rowOff>157991</xdr:rowOff>
    </xdr:to>
    <xdr:sp macro="" textlink="">
      <xdr:nvSpPr>
        <xdr:cNvPr id="35" name="箭头: 下 34">
          <a:extLst>
            <a:ext uri="{FF2B5EF4-FFF2-40B4-BE49-F238E27FC236}">
              <a16:creationId xmlns:a16="http://schemas.microsoft.com/office/drawing/2014/main" id="{55401327-78A5-4D09-95A1-C2273DE5AE52}"/>
            </a:ext>
          </a:extLst>
        </xdr:cNvPr>
        <xdr:cNvSpPr/>
      </xdr:nvSpPr>
      <xdr:spPr>
        <a:xfrm>
          <a:off x="5754414" y="3810000"/>
          <a:ext cx="45719" cy="92301"/>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880861</xdr:colOff>
      <xdr:row>19</xdr:row>
      <xdr:rowOff>63785</xdr:rowOff>
    </xdr:from>
    <xdr:to>
      <xdr:col>6</xdr:col>
      <xdr:colOff>918960</xdr:colOff>
      <xdr:row>19</xdr:row>
      <xdr:rowOff>159896</xdr:rowOff>
    </xdr:to>
    <xdr:sp macro="" textlink="">
      <xdr:nvSpPr>
        <xdr:cNvPr id="36" name="箭头: 下 35">
          <a:extLst>
            <a:ext uri="{FF2B5EF4-FFF2-40B4-BE49-F238E27FC236}">
              <a16:creationId xmlns:a16="http://schemas.microsoft.com/office/drawing/2014/main" id="{C3D8C611-9273-4E72-8620-E1360455FD1B}"/>
            </a:ext>
          </a:extLst>
        </xdr:cNvPr>
        <xdr:cNvSpPr/>
      </xdr:nvSpPr>
      <xdr:spPr>
        <a:xfrm>
          <a:off x="7020404" y="3890114"/>
          <a:ext cx="38099" cy="96111"/>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899095</xdr:colOff>
      <xdr:row>19</xdr:row>
      <xdr:rowOff>59975</xdr:rowOff>
    </xdr:from>
    <xdr:to>
      <xdr:col>7</xdr:col>
      <xdr:colOff>937194</xdr:colOff>
      <xdr:row>19</xdr:row>
      <xdr:rowOff>161801</xdr:rowOff>
    </xdr:to>
    <xdr:sp macro="" textlink="">
      <xdr:nvSpPr>
        <xdr:cNvPr id="37" name="箭头: 下 36">
          <a:extLst>
            <a:ext uri="{FF2B5EF4-FFF2-40B4-BE49-F238E27FC236}">
              <a16:creationId xmlns:a16="http://schemas.microsoft.com/office/drawing/2014/main" id="{41A85F70-C98E-4C9E-8E37-66F3F48076C3}"/>
            </a:ext>
          </a:extLst>
        </xdr:cNvPr>
        <xdr:cNvSpPr/>
      </xdr:nvSpPr>
      <xdr:spPr>
        <a:xfrm>
          <a:off x="8317709" y="3886304"/>
          <a:ext cx="38099" cy="10182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897190</xdr:colOff>
      <xdr:row>21</xdr:row>
      <xdr:rowOff>52899</xdr:rowOff>
    </xdr:from>
    <xdr:to>
      <xdr:col>5</xdr:col>
      <xdr:colOff>935289</xdr:colOff>
      <xdr:row>21</xdr:row>
      <xdr:rowOff>149010</xdr:rowOff>
    </xdr:to>
    <xdr:sp macro="" textlink="">
      <xdr:nvSpPr>
        <xdr:cNvPr id="38" name="箭头: 下 37">
          <a:extLst>
            <a:ext uri="{FF2B5EF4-FFF2-40B4-BE49-F238E27FC236}">
              <a16:creationId xmlns:a16="http://schemas.microsoft.com/office/drawing/2014/main" id="{35C01E7D-448B-402F-850D-9A279D7BAAD2}"/>
            </a:ext>
          </a:extLst>
        </xdr:cNvPr>
        <xdr:cNvSpPr/>
      </xdr:nvSpPr>
      <xdr:spPr>
        <a:xfrm>
          <a:off x="5757661" y="4281999"/>
          <a:ext cx="38099" cy="96111"/>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882766</xdr:colOff>
      <xdr:row>21</xdr:row>
      <xdr:rowOff>49089</xdr:rowOff>
    </xdr:from>
    <xdr:to>
      <xdr:col>6</xdr:col>
      <xdr:colOff>920865</xdr:colOff>
      <xdr:row>21</xdr:row>
      <xdr:rowOff>150915</xdr:rowOff>
    </xdr:to>
    <xdr:sp macro="" textlink="">
      <xdr:nvSpPr>
        <xdr:cNvPr id="39" name="箭头: 下 38">
          <a:extLst>
            <a:ext uri="{FF2B5EF4-FFF2-40B4-BE49-F238E27FC236}">
              <a16:creationId xmlns:a16="http://schemas.microsoft.com/office/drawing/2014/main" id="{190F8D83-154D-48D8-B0C1-0C9786D59432}"/>
            </a:ext>
          </a:extLst>
        </xdr:cNvPr>
        <xdr:cNvSpPr/>
      </xdr:nvSpPr>
      <xdr:spPr>
        <a:xfrm>
          <a:off x="7022309" y="4278189"/>
          <a:ext cx="38099" cy="10182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895285</xdr:colOff>
      <xdr:row>21</xdr:row>
      <xdr:rowOff>45279</xdr:rowOff>
    </xdr:from>
    <xdr:to>
      <xdr:col>7</xdr:col>
      <xdr:colOff>933384</xdr:colOff>
      <xdr:row>21</xdr:row>
      <xdr:rowOff>152820</xdr:rowOff>
    </xdr:to>
    <xdr:sp macro="" textlink="">
      <xdr:nvSpPr>
        <xdr:cNvPr id="40" name="箭头: 下 39">
          <a:extLst>
            <a:ext uri="{FF2B5EF4-FFF2-40B4-BE49-F238E27FC236}">
              <a16:creationId xmlns:a16="http://schemas.microsoft.com/office/drawing/2014/main" id="{4289C804-B2C5-415D-AC16-7A6B973063B8}"/>
            </a:ext>
          </a:extLst>
        </xdr:cNvPr>
        <xdr:cNvSpPr/>
      </xdr:nvSpPr>
      <xdr:spPr>
        <a:xfrm>
          <a:off x="8313899" y="4274379"/>
          <a:ext cx="38099" cy="107541"/>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893380</xdr:colOff>
      <xdr:row>27</xdr:row>
      <xdr:rowOff>67595</xdr:rowOff>
    </xdr:from>
    <xdr:to>
      <xdr:col>5</xdr:col>
      <xdr:colOff>931479</xdr:colOff>
      <xdr:row>27</xdr:row>
      <xdr:rowOff>159896</xdr:rowOff>
    </xdr:to>
    <xdr:sp macro="" textlink="">
      <xdr:nvSpPr>
        <xdr:cNvPr id="41" name="箭头: 下 40">
          <a:extLst>
            <a:ext uri="{FF2B5EF4-FFF2-40B4-BE49-F238E27FC236}">
              <a16:creationId xmlns:a16="http://schemas.microsoft.com/office/drawing/2014/main" id="{526E2291-8B9B-446F-AC07-D81B72B52897}"/>
            </a:ext>
          </a:extLst>
        </xdr:cNvPr>
        <xdr:cNvSpPr/>
      </xdr:nvSpPr>
      <xdr:spPr>
        <a:xfrm>
          <a:off x="5753851" y="5505009"/>
          <a:ext cx="38099" cy="92301"/>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884671</xdr:colOff>
      <xdr:row>27</xdr:row>
      <xdr:rowOff>61880</xdr:rowOff>
    </xdr:from>
    <xdr:to>
      <xdr:col>6</xdr:col>
      <xdr:colOff>922770</xdr:colOff>
      <xdr:row>27</xdr:row>
      <xdr:rowOff>161801</xdr:rowOff>
    </xdr:to>
    <xdr:sp macro="" textlink="">
      <xdr:nvSpPr>
        <xdr:cNvPr id="42" name="箭头: 下 41">
          <a:extLst>
            <a:ext uri="{FF2B5EF4-FFF2-40B4-BE49-F238E27FC236}">
              <a16:creationId xmlns:a16="http://schemas.microsoft.com/office/drawing/2014/main" id="{A9DCD471-2138-4F36-ADFE-D4BD46DEF711}"/>
            </a:ext>
          </a:extLst>
        </xdr:cNvPr>
        <xdr:cNvSpPr/>
      </xdr:nvSpPr>
      <xdr:spPr>
        <a:xfrm>
          <a:off x="7024214" y="5499294"/>
          <a:ext cx="38099" cy="99921"/>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899095</xdr:colOff>
      <xdr:row>27</xdr:row>
      <xdr:rowOff>58070</xdr:rowOff>
    </xdr:from>
    <xdr:to>
      <xdr:col>7</xdr:col>
      <xdr:colOff>937194</xdr:colOff>
      <xdr:row>27</xdr:row>
      <xdr:rowOff>163706</xdr:rowOff>
    </xdr:to>
    <xdr:sp macro="" textlink="">
      <xdr:nvSpPr>
        <xdr:cNvPr id="43" name="箭头: 下 42">
          <a:extLst>
            <a:ext uri="{FF2B5EF4-FFF2-40B4-BE49-F238E27FC236}">
              <a16:creationId xmlns:a16="http://schemas.microsoft.com/office/drawing/2014/main" id="{77374B69-82A6-448C-A5EE-6AC1177789D1}"/>
            </a:ext>
          </a:extLst>
        </xdr:cNvPr>
        <xdr:cNvSpPr/>
      </xdr:nvSpPr>
      <xdr:spPr>
        <a:xfrm>
          <a:off x="8317709" y="5495484"/>
          <a:ext cx="38099" cy="10563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886576</xdr:colOff>
      <xdr:row>25</xdr:row>
      <xdr:rowOff>52626</xdr:rowOff>
    </xdr:from>
    <xdr:to>
      <xdr:col>6</xdr:col>
      <xdr:colOff>924675</xdr:colOff>
      <xdr:row>25</xdr:row>
      <xdr:rowOff>158262</xdr:rowOff>
    </xdr:to>
    <xdr:sp macro="" textlink="">
      <xdr:nvSpPr>
        <xdr:cNvPr id="44" name="箭头: 下 43">
          <a:extLst>
            <a:ext uri="{FF2B5EF4-FFF2-40B4-BE49-F238E27FC236}">
              <a16:creationId xmlns:a16="http://schemas.microsoft.com/office/drawing/2014/main" id="{615118FC-47A7-4378-88F7-6F1FD308FA60}"/>
            </a:ext>
          </a:extLst>
        </xdr:cNvPr>
        <xdr:cNvSpPr/>
      </xdr:nvSpPr>
      <xdr:spPr>
        <a:xfrm>
          <a:off x="7026119" y="5087269"/>
          <a:ext cx="38099" cy="10563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895285</xdr:colOff>
      <xdr:row>25</xdr:row>
      <xdr:rowOff>48816</xdr:rowOff>
    </xdr:from>
    <xdr:to>
      <xdr:col>7</xdr:col>
      <xdr:colOff>933384</xdr:colOff>
      <xdr:row>25</xdr:row>
      <xdr:rowOff>160167</xdr:rowOff>
    </xdr:to>
    <xdr:sp macro="" textlink="">
      <xdr:nvSpPr>
        <xdr:cNvPr id="45" name="箭头: 下 44">
          <a:extLst>
            <a:ext uri="{FF2B5EF4-FFF2-40B4-BE49-F238E27FC236}">
              <a16:creationId xmlns:a16="http://schemas.microsoft.com/office/drawing/2014/main" id="{EC26FE53-088D-44B7-A57B-6FBBF88A149B}"/>
            </a:ext>
          </a:extLst>
        </xdr:cNvPr>
        <xdr:cNvSpPr/>
      </xdr:nvSpPr>
      <xdr:spPr>
        <a:xfrm>
          <a:off x="8313899" y="5083459"/>
          <a:ext cx="38099" cy="111351"/>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888481</xdr:colOff>
      <xdr:row>23</xdr:row>
      <xdr:rowOff>56437</xdr:rowOff>
    </xdr:from>
    <xdr:to>
      <xdr:col>6</xdr:col>
      <xdr:colOff>926580</xdr:colOff>
      <xdr:row>23</xdr:row>
      <xdr:rowOff>160168</xdr:rowOff>
    </xdr:to>
    <xdr:sp macro="" textlink="">
      <xdr:nvSpPr>
        <xdr:cNvPr id="46" name="箭头: 下 45">
          <a:extLst>
            <a:ext uri="{FF2B5EF4-FFF2-40B4-BE49-F238E27FC236}">
              <a16:creationId xmlns:a16="http://schemas.microsoft.com/office/drawing/2014/main" id="{D12178C5-F5BC-4D69-8675-83574731A649}"/>
            </a:ext>
          </a:extLst>
        </xdr:cNvPr>
        <xdr:cNvSpPr/>
      </xdr:nvSpPr>
      <xdr:spPr>
        <a:xfrm>
          <a:off x="7028024" y="4688308"/>
          <a:ext cx="38099" cy="103731"/>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899095</xdr:colOff>
      <xdr:row>23</xdr:row>
      <xdr:rowOff>50722</xdr:rowOff>
    </xdr:from>
    <xdr:to>
      <xdr:col>7</xdr:col>
      <xdr:colOff>937194</xdr:colOff>
      <xdr:row>23</xdr:row>
      <xdr:rowOff>162073</xdr:rowOff>
    </xdr:to>
    <xdr:sp macro="" textlink="">
      <xdr:nvSpPr>
        <xdr:cNvPr id="47" name="箭头: 下 46">
          <a:extLst>
            <a:ext uri="{FF2B5EF4-FFF2-40B4-BE49-F238E27FC236}">
              <a16:creationId xmlns:a16="http://schemas.microsoft.com/office/drawing/2014/main" id="{F10E6434-B407-4CF3-9ACC-ED96BA5D0438}"/>
            </a:ext>
          </a:extLst>
        </xdr:cNvPr>
        <xdr:cNvSpPr/>
      </xdr:nvSpPr>
      <xdr:spPr>
        <a:xfrm>
          <a:off x="8317709" y="4682593"/>
          <a:ext cx="38099" cy="111351"/>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892291</xdr:colOff>
      <xdr:row>29</xdr:row>
      <xdr:rowOff>65689</xdr:rowOff>
    </xdr:from>
    <xdr:to>
      <xdr:col>6</xdr:col>
      <xdr:colOff>930390</xdr:colOff>
      <xdr:row>29</xdr:row>
      <xdr:rowOff>167515</xdr:rowOff>
    </xdr:to>
    <xdr:sp macro="" textlink="">
      <xdr:nvSpPr>
        <xdr:cNvPr id="48" name="箭头: 下 47">
          <a:extLst>
            <a:ext uri="{FF2B5EF4-FFF2-40B4-BE49-F238E27FC236}">
              <a16:creationId xmlns:a16="http://schemas.microsoft.com/office/drawing/2014/main" id="{E0F22C6E-8335-4004-8E7A-DE7BBDE6E8F4}"/>
            </a:ext>
          </a:extLst>
        </xdr:cNvPr>
        <xdr:cNvSpPr/>
      </xdr:nvSpPr>
      <xdr:spPr>
        <a:xfrm>
          <a:off x="7031834" y="5905875"/>
          <a:ext cx="38099" cy="10182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895285</xdr:colOff>
      <xdr:row>29</xdr:row>
      <xdr:rowOff>59974</xdr:rowOff>
    </xdr:from>
    <xdr:to>
      <xdr:col>7</xdr:col>
      <xdr:colOff>933384</xdr:colOff>
      <xdr:row>29</xdr:row>
      <xdr:rowOff>169420</xdr:rowOff>
    </xdr:to>
    <xdr:sp macro="" textlink="">
      <xdr:nvSpPr>
        <xdr:cNvPr id="49" name="箭头: 下 48">
          <a:extLst>
            <a:ext uri="{FF2B5EF4-FFF2-40B4-BE49-F238E27FC236}">
              <a16:creationId xmlns:a16="http://schemas.microsoft.com/office/drawing/2014/main" id="{31FA3EA4-1CD7-4044-BBA3-57EAF0D62844}"/>
            </a:ext>
          </a:extLst>
        </xdr:cNvPr>
        <xdr:cNvSpPr/>
      </xdr:nvSpPr>
      <xdr:spPr>
        <a:xfrm>
          <a:off x="8313899" y="5900160"/>
          <a:ext cx="38099" cy="10944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896101</xdr:colOff>
      <xdr:row>31</xdr:row>
      <xdr:rowOff>49130</xdr:rowOff>
    </xdr:from>
    <xdr:to>
      <xdr:col>6</xdr:col>
      <xdr:colOff>934200</xdr:colOff>
      <xdr:row>31</xdr:row>
      <xdr:rowOff>164291</xdr:rowOff>
    </xdr:to>
    <xdr:sp macro="" textlink="">
      <xdr:nvSpPr>
        <xdr:cNvPr id="50" name="箭头: 下 49">
          <a:extLst>
            <a:ext uri="{FF2B5EF4-FFF2-40B4-BE49-F238E27FC236}">
              <a16:creationId xmlns:a16="http://schemas.microsoft.com/office/drawing/2014/main" id="{97EBACD7-10E1-4D6E-A8F4-D277164FEB1D}"/>
            </a:ext>
          </a:extLst>
        </xdr:cNvPr>
        <xdr:cNvSpPr/>
      </xdr:nvSpPr>
      <xdr:spPr>
        <a:xfrm>
          <a:off x="7028736" y="6181765"/>
          <a:ext cx="38099" cy="115161"/>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899095</xdr:colOff>
      <xdr:row>31</xdr:row>
      <xdr:rowOff>49130</xdr:rowOff>
    </xdr:from>
    <xdr:to>
      <xdr:col>7</xdr:col>
      <xdr:colOff>937194</xdr:colOff>
      <xdr:row>31</xdr:row>
      <xdr:rowOff>156671</xdr:rowOff>
    </xdr:to>
    <xdr:sp macro="" textlink="">
      <xdr:nvSpPr>
        <xdr:cNvPr id="51" name="箭头: 下 50">
          <a:extLst>
            <a:ext uri="{FF2B5EF4-FFF2-40B4-BE49-F238E27FC236}">
              <a16:creationId xmlns:a16="http://schemas.microsoft.com/office/drawing/2014/main" id="{CD1C90C6-C2F5-4C06-B9FC-F3D46DA3E8E3}"/>
            </a:ext>
          </a:extLst>
        </xdr:cNvPr>
        <xdr:cNvSpPr/>
      </xdr:nvSpPr>
      <xdr:spPr>
        <a:xfrm>
          <a:off x="8306614" y="6181765"/>
          <a:ext cx="38099" cy="107541"/>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895285</xdr:colOff>
      <xdr:row>33</xdr:row>
      <xdr:rowOff>59973</xdr:rowOff>
    </xdr:from>
    <xdr:to>
      <xdr:col>7</xdr:col>
      <xdr:colOff>933384</xdr:colOff>
      <xdr:row>33</xdr:row>
      <xdr:rowOff>169419</xdr:rowOff>
    </xdr:to>
    <xdr:sp macro="" textlink="">
      <xdr:nvSpPr>
        <xdr:cNvPr id="52" name="箭头: 下 51">
          <a:extLst>
            <a:ext uri="{FF2B5EF4-FFF2-40B4-BE49-F238E27FC236}">
              <a16:creationId xmlns:a16="http://schemas.microsoft.com/office/drawing/2014/main" id="{3685AC9C-9DAB-4649-B9BD-862377A48B10}"/>
            </a:ext>
          </a:extLst>
        </xdr:cNvPr>
        <xdr:cNvSpPr/>
      </xdr:nvSpPr>
      <xdr:spPr>
        <a:xfrm>
          <a:off x="8313899" y="6705702"/>
          <a:ext cx="38099" cy="10944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886304</xdr:colOff>
      <xdr:row>23</xdr:row>
      <xdr:rowOff>49362</xdr:rowOff>
    </xdr:from>
    <xdr:to>
      <xdr:col>5</xdr:col>
      <xdr:colOff>924403</xdr:colOff>
      <xdr:row>23</xdr:row>
      <xdr:rowOff>149283</xdr:rowOff>
    </xdr:to>
    <xdr:sp macro="" textlink="">
      <xdr:nvSpPr>
        <xdr:cNvPr id="53" name="箭头: 下 52">
          <a:extLst>
            <a:ext uri="{FF2B5EF4-FFF2-40B4-BE49-F238E27FC236}">
              <a16:creationId xmlns:a16="http://schemas.microsoft.com/office/drawing/2014/main" id="{93F4ACCD-E5D2-48C5-A230-0BCE1F1B27B9}"/>
            </a:ext>
          </a:extLst>
        </xdr:cNvPr>
        <xdr:cNvSpPr/>
      </xdr:nvSpPr>
      <xdr:spPr>
        <a:xfrm rot="10800000">
          <a:off x="5746775" y="4681233"/>
          <a:ext cx="38099" cy="99921"/>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888209</xdr:colOff>
      <xdr:row>33</xdr:row>
      <xdr:rowOff>56709</xdr:rowOff>
    </xdr:from>
    <xdr:to>
      <xdr:col>5</xdr:col>
      <xdr:colOff>926308</xdr:colOff>
      <xdr:row>33</xdr:row>
      <xdr:rowOff>154725</xdr:rowOff>
    </xdr:to>
    <xdr:sp macro="" textlink="">
      <xdr:nvSpPr>
        <xdr:cNvPr id="54" name="箭头: 下 53">
          <a:extLst>
            <a:ext uri="{FF2B5EF4-FFF2-40B4-BE49-F238E27FC236}">
              <a16:creationId xmlns:a16="http://schemas.microsoft.com/office/drawing/2014/main" id="{74D05231-D27D-49DC-B603-9358FF6BA289}"/>
            </a:ext>
          </a:extLst>
        </xdr:cNvPr>
        <xdr:cNvSpPr/>
      </xdr:nvSpPr>
      <xdr:spPr>
        <a:xfrm rot="10800000">
          <a:off x="5748680" y="6702438"/>
          <a:ext cx="38099" cy="98016"/>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886576</xdr:colOff>
      <xdr:row>33</xdr:row>
      <xdr:rowOff>60519</xdr:rowOff>
    </xdr:from>
    <xdr:to>
      <xdr:col>6</xdr:col>
      <xdr:colOff>924675</xdr:colOff>
      <xdr:row>33</xdr:row>
      <xdr:rowOff>154725</xdr:rowOff>
    </xdr:to>
    <xdr:sp macro="" textlink="">
      <xdr:nvSpPr>
        <xdr:cNvPr id="55" name="箭头: 下 54">
          <a:extLst>
            <a:ext uri="{FF2B5EF4-FFF2-40B4-BE49-F238E27FC236}">
              <a16:creationId xmlns:a16="http://schemas.microsoft.com/office/drawing/2014/main" id="{41D3B99D-5AD0-4F54-B78A-D27D305DD3E3}"/>
            </a:ext>
          </a:extLst>
        </xdr:cNvPr>
        <xdr:cNvSpPr/>
      </xdr:nvSpPr>
      <xdr:spPr>
        <a:xfrm rot="10800000">
          <a:off x="7026119" y="6706248"/>
          <a:ext cx="38099" cy="94206"/>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892019</xdr:colOff>
      <xdr:row>35</xdr:row>
      <xdr:rowOff>55076</xdr:rowOff>
    </xdr:from>
    <xdr:to>
      <xdr:col>5</xdr:col>
      <xdr:colOff>930118</xdr:colOff>
      <xdr:row>35</xdr:row>
      <xdr:rowOff>149282</xdr:rowOff>
    </xdr:to>
    <xdr:sp macro="" textlink="">
      <xdr:nvSpPr>
        <xdr:cNvPr id="56" name="箭头: 下 55">
          <a:extLst>
            <a:ext uri="{FF2B5EF4-FFF2-40B4-BE49-F238E27FC236}">
              <a16:creationId xmlns:a16="http://schemas.microsoft.com/office/drawing/2014/main" id="{B8AF2605-DA8D-414E-9D11-0CAAAD7F0492}"/>
            </a:ext>
          </a:extLst>
        </xdr:cNvPr>
        <xdr:cNvSpPr/>
      </xdr:nvSpPr>
      <xdr:spPr>
        <a:xfrm rot="10800000">
          <a:off x="5752490" y="7103576"/>
          <a:ext cx="38099" cy="94206"/>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888481</xdr:colOff>
      <xdr:row>35</xdr:row>
      <xdr:rowOff>51266</xdr:rowOff>
    </xdr:from>
    <xdr:to>
      <xdr:col>6</xdr:col>
      <xdr:colOff>926580</xdr:colOff>
      <xdr:row>35</xdr:row>
      <xdr:rowOff>149282</xdr:rowOff>
    </xdr:to>
    <xdr:sp macro="" textlink="">
      <xdr:nvSpPr>
        <xdr:cNvPr id="57" name="箭头: 下 56">
          <a:extLst>
            <a:ext uri="{FF2B5EF4-FFF2-40B4-BE49-F238E27FC236}">
              <a16:creationId xmlns:a16="http://schemas.microsoft.com/office/drawing/2014/main" id="{C6BE64BF-0354-4544-A912-8E50238227A8}"/>
            </a:ext>
          </a:extLst>
        </xdr:cNvPr>
        <xdr:cNvSpPr/>
      </xdr:nvSpPr>
      <xdr:spPr>
        <a:xfrm rot="10800000">
          <a:off x="7028024" y="7099766"/>
          <a:ext cx="38099" cy="98016"/>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892291</xdr:colOff>
      <xdr:row>35</xdr:row>
      <xdr:rowOff>55076</xdr:rowOff>
    </xdr:from>
    <xdr:to>
      <xdr:col>7</xdr:col>
      <xdr:colOff>930390</xdr:colOff>
      <xdr:row>35</xdr:row>
      <xdr:rowOff>149282</xdr:rowOff>
    </xdr:to>
    <xdr:sp macro="" textlink="">
      <xdr:nvSpPr>
        <xdr:cNvPr id="58" name="箭头: 下 57">
          <a:extLst>
            <a:ext uri="{FF2B5EF4-FFF2-40B4-BE49-F238E27FC236}">
              <a16:creationId xmlns:a16="http://schemas.microsoft.com/office/drawing/2014/main" id="{F6905AC7-86C8-4214-B260-BF0EC4CB7C88}"/>
            </a:ext>
          </a:extLst>
        </xdr:cNvPr>
        <xdr:cNvSpPr/>
      </xdr:nvSpPr>
      <xdr:spPr>
        <a:xfrm rot="10800000">
          <a:off x="8310905" y="7103576"/>
          <a:ext cx="38099" cy="94206"/>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892019</xdr:colOff>
      <xdr:row>29</xdr:row>
      <xdr:rowOff>65962</xdr:rowOff>
    </xdr:from>
    <xdr:to>
      <xdr:col>5</xdr:col>
      <xdr:colOff>930118</xdr:colOff>
      <xdr:row>29</xdr:row>
      <xdr:rowOff>160168</xdr:rowOff>
    </xdr:to>
    <xdr:sp macro="" textlink="">
      <xdr:nvSpPr>
        <xdr:cNvPr id="59" name="箭头: 下 58">
          <a:extLst>
            <a:ext uri="{FF2B5EF4-FFF2-40B4-BE49-F238E27FC236}">
              <a16:creationId xmlns:a16="http://schemas.microsoft.com/office/drawing/2014/main" id="{CDEB76AE-6DFA-4DB3-A50E-32BCD9F28225}"/>
            </a:ext>
          </a:extLst>
        </xdr:cNvPr>
        <xdr:cNvSpPr/>
      </xdr:nvSpPr>
      <xdr:spPr>
        <a:xfrm rot="10800000">
          <a:off x="5752490" y="5906148"/>
          <a:ext cx="38099" cy="94206"/>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849086</xdr:colOff>
      <xdr:row>31</xdr:row>
      <xdr:rowOff>97972</xdr:rowOff>
    </xdr:from>
    <xdr:to>
      <xdr:col>5</xdr:col>
      <xdr:colOff>990600</xdr:colOff>
      <xdr:row>31</xdr:row>
      <xdr:rowOff>97972</xdr:rowOff>
    </xdr:to>
    <xdr:cxnSp macro="">
      <xdr:nvCxnSpPr>
        <xdr:cNvPr id="61" name="直接连接符 60">
          <a:extLst>
            <a:ext uri="{FF2B5EF4-FFF2-40B4-BE49-F238E27FC236}">
              <a16:creationId xmlns:a16="http://schemas.microsoft.com/office/drawing/2014/main" id="{1FCAB9E0-C6CC-4B04-9EDC-AA12FAEC79B6}"/>
            </a:ext>
          </a:extLst>
        </xdr:cNvPr>
        <xdr:cNvCxnSpPr/>
      </xdr:nvCxnSpPr>
      <xdr:spPr>
        <a:xfrm>
          <a:off x="5709557" y="6340929"/>
          <a:ext cx="141514" cy="0"/>
        </a:xfrm>
        <a:prstGeom prst="line">
          <a:avLst/>
        </a:prstGeom>
        <a:ln w="28575">
          <a:solidFill>
            <a:schemeClr val="tx1">
              <a:lumMod val="65000"/>
              <a:lumOff val="35000"/>
            </a:schemeClr>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850991</xdr:colOff>
      <xdr:row>25</xdr:row>
      <xdr:rowOff>83276</xdr:rowOff>
    </xdr:from>
    <xdr:to>
      <xdr:col>5</xdr:col>
      <xdr:colOff>990600</xdr:colOff>
      <xdr:row>25</xdr:row>
      <xdr:rowOff>83276</xdr:rowOff>
    </xdr:to>
    <xdr:cxnSp macro="">
      <xdr:nvCxnSpPr>
        <xdr:cNvPr id="62" name="直接连接符 61">
          <a:extLst>
            <a:ext uri="{FF2B5EF4-FFF2-40B4-BE49-F238E27FC236}">
              <a16:creationId xmlns:a16="http://schemas.microsoft.com/office/drawing/2014/main" id="{2BBD8EA4-8AEE-4F43-B655-73C076B6C034}"/>
            </a:ext>
          </a:extLst>
        </xdr:cNvPr>
        <xdr:cNvCxnSpPr/>
      </xdr:nvCxnSpPr>
      <xdr:spPr>
        <a:xfrm>
          <a:off x="5711462" y="5117919"/>
          <a:ext cx="139609" cy="0"/>
        </a:xfrm>
        <a:prstGeom prst="line">
          <a:avLst/>
        </a:prstGeom>
        <a:ln w="28575">
          <a:solidFill>
            <a:schemeClr val="tx1">
              <a:lumMod val="65000"/>
              <a:lumOff val="35000"/>
            </a:schemeClr>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877637</xdr:colOff>
      <xdr:row>40</xdr:row>
      <xdr:rowOff>63937</xdr:rowOff>
    </xdr:from>
    <xdr:to>
      <xdr:col>6</xdr:col>
      <xdr:colOff>915736</xdr:colOff>
      <xdr:row>40</xdr:row>
      <xdr:rowOff>125758</xdr:rowOff>
    </xdr:to>
    <xdr:sp macro="" textlink="">
      <xdr:nvSpPr>
        <xdr:cNvPr id="63" name="箭头: 下 62">
          <a:extLst>
            <a:ext uri="{FF2B5EF4-FFF2-40B4-BE49-F238E27FC236}">
              <a16:creationId xmlns:a16="http://schemas.microsoft.com/office/drawing/2014/main" id="{3638E5E9-C24D-453F-8BC1-4CA20EEBBDFF}"/>
            </a:ext>
          </a:extLst>
        </xdr:cNvPr>
        <xdr:cNvSpPr/>
      </xdr:nvSpPr>
      <xdr:spPr>
        <a:xfrm rot="10800000">
          <a:off x="7010272" y="7977014"/>
          <a:ext cx="38099" cy="61821"/>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892877</xdr:colOff>
      <xdr:row>40</xdr:row>
      <xdr:rowOff>53460</xdr:rowOff>
    </xdr:from>
    <xdr:to>
      <xdr:col>7</xdr:col>
      <xdr:colOff>930976</xdr:colOff>
      <xdr:row>40</xdr:row>
      <xdr:rowOff>136236</xdr:rowOff>
    </xdr:to>
    <xdr:sp macro="" textlink="">
      <xdr:nvSpPr>
        <xdr:cNvPr id="64" name="箭头: 下 63">
          <a:extLst>
            <a:ext uri="{FF2B5EF4-FFF2-40B4-BE49-F238E27FC236}">
              <a16:creationId xmlns:a16="http://schemas.microsoft.com/office/drawing/2014/main" id="{B222564B-3619-46E4-B02C-7A6F95756F5D}"/>
            </a:ext>
          </a:extLst>
        </xdr:cNvPr>
        <xdr:cNvSpPr/>
      </xdr:nvSpPr>
      <xdr:spPr>
        <a:xfrm rot="10800000">
          <a:off x="8300396" y="7966537"/>
          <a:ext cx="38099" cy="82776"/>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836337</xdr:colOff>
      <xdr:row>40</xdr:row>
      <xdr:rowOff>94848</xdr:rowOff>
    </xdr:from>
    <xdr:to>
      <xdr:col>5</xdr:col>
      <xdr:colOff>972136</xdr:colOff>
      <xdr:row>40</xdr:row>
      <xdr:rowOff>94848</xdr:rowOff>
    </xdr:to>
    <xdr:cxnSp macro="">
      <xdr:nvCxnSpPr>
        <xdr:cNvPr id="65" name="直接连接符 64">
          <a:extLst>
            <a:ext uri="{FF2B5EF4-FFF2-40B4-BE49-F238E27FC236}">
              <a16:creationId xmlns:a16="http://schemas.microsoft.com/office/drawing/2014/main" id="{75649B93-60B3-4B3E-819D-40530F3340B6}"/>
            </a:ext>
          </a:extLst>
        </xdr:cNvPr>
        <xdr:cNvCxnSpPr/>
      </xdr:nvCxnSpPr>
      <xdr:spPr>
        <a:xfrm>
          <a:off x="5694087" y="8007925"/>
          <a:ext cx="135799" cy="0"/>
        </a:xfrm>
        <a:prstGeom prst="line">
          <a:avLst/>
        </a:prstGeom>
        <a:ln w="28575">
          <a:solidFill>
            <a:schemeClr val="tx1">
              <a:lumMod val="65000"/>
              <a:lumOff val="35000"/>
            </a:schemeClr>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877638</xdr:colOff>
      <xdr:row>42</xdr:row>
      <xdr:rowOff>51035</xdr:rowOff>
    </xdr:from>
    <xdr:to>
      <xdr:col>5</xdr:col>
      <xdr:colOff>915737</xdr:colOff>
      <xdr:row>42</xdr:row>
      <xdr:rowOff>168101</xdr:rowOff>
    </xdr:to>
    <xdr:sp macro="" textlink="">
      <xdr:nvSpPr>
        <xdr:cNvPr id="66" name="箭头: 下 65">
          <a:extLst>
            <a:ext uri="{FF2B5EF4-FFF2-40B4-BE49-F238E27FC236}">
              <a16:creationId xmlns:a16="http://schemas.microsoft.com/office/drawing/2014/main" id="{840AE5C6-1156-4CE4-8ECC-5B8E02FCA7EA}"/>
            </a:ext>
          </a:extLst>
        </xdr:cNvPr>
        <xdr:cNvSpPr/>
      </xdr:nvSpPr>
      <xdr:spPr>
        <a:xfrm>
          <a:off x="5735388" y="8359766"/>
          <a:ext cx="38099" cy="11706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877637</xdr:colOff>
      <xdr:row>42</xdr:row>
      <xdr:rowOff>82107</xdr:rowOff>
    </xdr:from>
    <xdr:to>
      <xdr:col>6</xdr:col>
      <xdr:colOff>915736</xdr:colOff>
      <xdr:row>42</xdr:row>
      <xdr:rowOff>151548</xdr:rowOff>
    </xdr:to>
    <xdr:sp macro="" textlink="">
      <xdr:nvSpPr>
        <xdr:cNvPr id="67" name="箭头: 下 66">
          <a:extLst>
            <a:ext uri="{FF2B5EF4-FFF2-40B4-BE49-F238E27FC236}">
              <a16:creationId xmlns:a16="http://schemas.microsoft.com/office/drawing/2014/main" id="{E5E11A77-CDF9-4860-A40D-59CEC7B6084C}"/>
            </a:ext>
          </a:extLst>
        </xdr:cNvPr>
        <xdr:cNvSpPr/>
      </xdr:nvSpPr>
      <xdr:spPr>
        <a:xfrm rot="10800000">
          <a:off x="7010272" y="8390838"/>
          <a:ext cx="38099" cy="69441"/>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896687</xdr:colOff>
      <xdr:row>42</xdr:row>
      <xdr:rowOff>79250</xdr:rowOff>
    </xdr:from>
    <xdr:to>
      <xdr:col>7</xdr:col>
      <xdr:colOff>934786</xdr:colOff>
      <xdr:row>42</xdr:row>
      <xdr:rowOff>154406</xdr:rowOff>
    </xdr:to>
    <xdr:sp macro="" textlink="">
      <xdr:nvSpPr>
        <xdr:cNvPr id="68" name="箭头: 下 67">
          <a:extLst>
            <a:ext uri="{FF2B5EF4-FFF2-40B4-BE49-F238E27FC236}">
              <a16:creationId xmlns:a16="http://schemas.microsoft.com/office/drawing/2014/main" id="{E0C99A74-3253-413F-9ABC-E633DE89074E}"/>
            </a:ext>
          </a:extLst>
        </xdr:cNvPr>
        <xdr:cNvSpPr/>
      </xdr:nvSpPr>
      <xdr:spPr>
        <a:xfrm rot="10800000">
          <a:off x="8304206" y="8387981"/>
          <a:ext cx="38099" cy="75156"/>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877637</xdr:colOff>
      <xdr:row>44</xdr:row>
      <xdr:rowOff>67454</xdr:rowOff>
    </xdr:from>
    <xdr:to>
      <xdr:col>6</xdr:col>
      <xdr:colOff>915736</xdr:colOff>
      <xdr:row>44</xdr:row>
      <xdr:rowOff>136895</xdr:rowOff>
    </xdr:to>
    <xdr:sp macro="" textlink="">
      <xdr:nvSpPr>
        <xdr:cNvPr id="69" name="箭头: 下 68">
          <a:extLst>
            <a:ext uri="{FF2B5EF4-FFF2-40B4-BE49-F238E27FC236}">
              <a16:creationId xmlns:a16="http://schemas.microsoft.com/office/drawing/2014/main" id="{031A9155-2415-4DD5-AD29-36750064BD63}"/>
            </a:ext>
          </a:extLst>
        </xdr:cNvPr>
        <xdr:cNvSpPr/>
      </xdr:nvSpPr>
      <xdr:spPr>
        <a:xfrm rot="10800000">
          <a:off x="7010272" y="8771839"/>
          <a:ext cx="38099" cy="69441"/>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896687</xdr:colOff>
      <xdr:row>44</xdr:row>
      <xdr:rowOff>64597</xdr:rowOff>
    </xdr:from>
    <xdr:to>
      <xdr:col>7</xdr:col>
      <xdr:colOff>934786</xdr:colOff>
      <xdr:row>44</xdr:row>
      <xdr:rowOff>139753</xdr:rowOff>
    </xdr:to>
    <xdr:sp macro="" textlink="">
      <xdr:nvSpPr>
        <xdr:cNvPr id="70" name="箭头: 下 69">
          <a:extLst>
            <a:ext uri="{FF2B5EF4-FFF2-40B4-BE49-F238E27FC236}">
              <a16:creationId xmlns:a16="http://schemas.microsoft.com/office/drawing/2014/main" id="{2B462EF1-1920-40A8-8F46-2AAC46F26A54}"/>
            </a:ext>
          </a:extLst>
        </xdr:cNvPr>
        <xdr:cNvSpPr/>
      </xdr:nvSpPr>
      <xdr:spPr>
        <a:xfrm rot="10800000">
          <a:off x="8304206" y="8768982"/>
          <a:ext cx="38099" cy="75156"/>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836337</xdr:colOff>
      <xdr:row>44</xdr:row>
      <xdr:rowOff>105985</xdr:rowOff>
    </xdr:from>
    <xdr:to>
      <xdr:col>5</xdr:col>
      <xdr:colOff>968326</xdr:colOff>
      <xdr:row>44</xdr:row>
      <xdr:rowOff>105985</xdr:rowOff>
    </xdr:to>
    <xdr:cxnSp macro="">
      <xdr:nvCxnSpPr>
        <xdr:cNvPr id="71" name="直接连接符 70">
          <a:extLst>
            <a:ext uri="{FF2B5EF4-FFF2-40B4-BE49-F238E27FC236}">
              <a16:creationId xmlns:a16="http://schemas.microsoft.com/office/drawing/2014/main" id="{905104A2-970D-4405-9A90-47C5C292A95C}"/>
            </a:ext>
          </a:extLst>
        </xdr:cNvPr>
        <xdr:cNvCxnSpPr/>
      </xdr:nvCxnSpPr>
      <xdr:spPr>
        <a:xfrm>
          <a:off x="5694087" y="8810370"/>
          <a:ext cx="131989" cy="0"/>
        </a:xfrm>
        <a:prstGeom prst="line">
          <a:avLst/>
        </a:prstGeom>
        <a:ln w="28575">
          <a:solidFill>
            <a:schemeClr val="tx1">
              <a:lumMod val="65000"/>
              <a:lumOff val="35000"/>
            </a:schemeClr>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877637</xdr:colOff>
      <xdr:row>46</xdr:row>
      <xdr:rowOff>65550</xdr:rowOff>
    </xdr:from>
    <xdr:to>
      <xdr:col>6</xdr:col>
      <xdr:colOff>915736</xdr:colOff>
      <xdr:row>46</xdr:row>
      <xdr:rowOff>133086</xdr:rowOff>
    </xdr:to>
    <xdr:sp macro="" textlink="">
      <xdr:nvSpPr>
        <xdr:cNvPr id="72" name="箭头: 下 71">
          <a:extLst>
            <a:ext uri="{FF2B5EF4-FFF2-40B4-BE49-F238E27FC236}">
              <a16:creationId xmlns:a16="http://schemas.microsoft.com/office/drawing/2014/main" id="{89395560-14D3-4A4B-8380-0AED603EC48C}"/>
            </a:ext>
          </a:extLst>
        </xdr:cNvPr>
        <xdr:cNvSpPr/>
      </xdr:nvSpPr>
      <xdr:spPr>
        <a:xfrm rot="10800000">
          <a:off x="7010272" y="9165588"/>
          <a:ext cx="38099" cy="67536"/>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892877</xdr:colOff>
      <xdr:row>46</xdr:row>
      <xdr:rowOff>60788</xdr:rowOff>
    </xdr:from>
    <xdr:to>
      <xdr:col>7</xdr:col>
      <xdr:colOff>930976</xdr:colOff>
      <xdr:row>46</xdr:row>
      <xdr:rowOff>135944</xdr:rowOff>
    </xdr:to>
    <xdr:sp macro="" textlink="">
      <xdr:nvSpPr>
        <xdr:cNvPr id="73" name="箭头: 下 72">
          <a:extLst>
            <a:ext uri="{FF2B5EF4-FFF2-40B4-BE49-F238E27FC236}">
              <a16:creationId xmlns:a16="http://schemas.microsoft.com/office/drawing/2014/main" id="{B8AF7C3F-F3F0-4ED4-A386-6C15B5193592}"/>
            </a:ext>
          </a:extLst>
        </xdr:cNvPr>
        <xdr:cNvSpPr/>
      </xdr:nvSpPr>
      <xdr:spPr>
        <a:xfrm rot="10800000">
          <a:off x="8300396" y="9160826"/>
          <a:ext cx="38099" cy="75156"/>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836337</xdr:colOff>
      <xdr:row>46</xdr:row>
      <xdr:rowOff>104081</xdr:rowOff>
    </xdr:from>
    <xdr:to>
      <xdr:col>5</xdr:col>
      <xdr:colOff>972136</xdr:colOff>
      <xdr:row>46</xdr:row>
      <xdr:rowOff>104081</xdr:rowOff>
    </xdr:to>
    <xdr:cxnSp macro="">
      <xdr:nvCxnSpPr>
        <xdr:cNvPr id="74" name="直接连接符 73">
          <a:extLst>
            <a:ext uri="{FF2B5EF4-FFF2-40B4-BE49-F238E27FC236}">
              <a16:creationId xmlns:a16="http://schemas.microsoft.com/office/drawing/2014/main" id="{9D61227C-C79C-4F88-B9EC-D2A4133EFEF7}"/>
            </a:ext>
          </a:extLst>
        </xdr:cNvPr>
        <xdr:cNvCxnSpPr/>
      </xdr:nvCxnSpPr>
      <xdr:spPr>
        <a:xfrm>
          <a:off x="5694087" y="9204119"/>
          <a:ext cx="135799" cy="0"/>
        </a:xfrm>
        <a:prstGeom prst="line">
          <a:avLst/>
        </a:prstGeom>
        <a:ln w="28575">
          <a:solidFill>
            <a:schemeClr val="tx1">
              <a:lumMod val="65000"/>
              <a:lumOff val="35000"/>
            </a:schemeClr>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877637</xdr:colOff>
      <xdr:row>48</xdr:row>
      <xdr:rowOff>63645</xdr:rowOff>
    </xdr:from>
    <xdr:to>
      <xdr:col>6</xdr:col>
      <xdr:colOff>915736</xdr:colOff>
      <xdr:row>48</xdr:row>
      <xdr:rowOff>136896</xdr:rowOff>
    </xdr:to>
    <xdr:sp macro="" textlink="">
      <xdr:nvSpPr>
        <xdr:cNvPr id="75" name="箭头: 下 74">
          <a:extLst>
            <a:ext uri="{FF2B5EF4-FFF2-40B4-BE49-F238E27FC236}">
              <a16:creationId xmlns:a16="http://schemas.microsoft.com/office/drawing/2014/main" id="{117E353F-7090-4830-B12E-4D34FA7BE1D1}"/>
            </a:ext>
          </a:extLst>
        </xdr:cNvPr>
        <xdr:cNvSpPr/>
      </xdr:nvSpPr>
      <xdr:spPr>
        <a:xfrm rot="10800000">
          <a:off x="7010272" y="9559337"/>
          <a:ext cx="38099" cy="73251"/>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896687</xdr:colOff>
      <xdr:row>48</xdr:row>
      <xdr:rowOff>56978</xdr:rowOff>
    </xdr:from>
    <xdr:to>
      <xdr:col>7</xdr:col>
      <xdr:colOff>934786</xdr:colOff>
      <xdr:row>48</xdr:row>
      <xdr:rowOff>132134</xdr:rowOff>
    </xdr:to>
    <xdr:sp macro="" textlink="">
      <xdr:nvSpPr>
        <xdr:cNvPr id="76" name="箭头: 下 75">
          <a:extLst>
            <a:ext uri="{FF2B5EF4-FFF2-40B4-BE49-F238E27FC236}">
              <a16:creationId xmlns:a16="http://schemas.microsoft.com/office/drawing/2014/main" id="{59D76F18-87FB-4653-B298-24D8EF80CAE5}"/>
            </a:ext>
          </a:extLst>
        </xdr:cNvPr>
        <xdr:cNvSpPr/>
      </xdr:nvSpPr>
      <xdr:spPr>
        <a:xfrm rot="10800000">
          <a:off x="8304206" y="9552670"/>
          <a:ext cx="38099" cy="75156"/>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877638</xdr:colOff>
      <xdr:row>48</xdr:row>
      <xdr:rowOff>47518</xdr:rowOff>
    </xdr:from>
    <xdr:to>
      <xdr:col>5</xdr:col>
      <xdr:colOff>915737</xdr:colOff>
      <xdr:row>48</xdr:row>
      <xdr:rowOff>164584</xdr:rowOff>
    </xdr:to>
    <xdr:sp macro="" textlink="">
      <xdr:nvSpPr>
        <xdr:cNvPr id="78" name="箭头: 下 77">
          <a:extLst>
            <a:ext uri="{FF2B5EF4-FFF2-40B4-BE49-F238E27FC236}">
              <a16:creationId xmlns:a16="http://schemas.microsoft.com/office/drawing/2014/main" id="{02235389-0D8F-44D9-9685-48E2C111D4EB}"/>
            </a:ext>
          </a:extLst>
        </xdr:cNvPr>
        <xdr:cNvSpPr/>
      </xdr:nvSpPr>
      <xdr:spPr>
        <a:xfrm>
          <a:off x="5735388" y="9543210"/>
          <a:ext cx="38099" cy="117066"/>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877637</xdr:colOff>
      <xdr:row>50</xdr:row>
      <xdr:rowOff>52508</xdr:rowOff>
    </xdr:from>
    <xdr:to>
      <xdr:col>6</xdr:col>
      <xdr:colOff>915736</xdr:colOff>
      <xdr:row>50</xdr:row>
      <xdr:rowOff>125759</xdr:rowOff>
    </xdr:to>
    <xdr:sp macro="" textlink="">
      <xdr:nvSpPr>
        <xdr:cNvPr id="79" name="箭头: 下 78">
          <a:extLst>
            <a:ext uri="{FF2B5EF4-FFF2-40B4-BE49-F238E27FC236}">
              <a16:creationId xmlns:a16="http://schemas.microsoft.com/office/drawing/2014/main" id="{487563A5-865C-4D9E-82B4-B33650879555}"/>
            </a:ext>
          </a:extLst>
        </xdr:cNvPr>
        <xdr:cNvSpPr/>
      </xdr:nvSpPr>
      <xdr:spPr>
        <a:xfrm rot="10800000">
          <a:off x="7010272" y="9943854"/>
          <a:ext cx="38099" cy="73251"/>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892877</xdr:colOff>
      <xdr:row>50</xdr:row>
      <xdr:rowOff>53461</xdr:rowOff>
    </xdr:from>
    <xdr:to>
      <xdr:col>7</xdr:col>
      <xdr:colOff>930976</xdr:colOff>
      <xdr:row>50</xdr:row>
      <xdr:rowOff>128617</xdr:rowOff>
    </xdr:to>
    <xdr:sp macro="" textlink="">
      <xdr:nvSpPr>
        <xdr:cNvPr id="80" name="箭头: 下 79">
          <a:extLst>
            <a:ext uri="{FF2B5EF4-FFF2-40B4-BE49-F238E27FC236}">
              <a16:creationId xmlns:a16="http://schemas.microsoft.com/office/drawing/2014/main" id="{44526C4D-A5B4-47C4-A477-89037458A593}"/>
            </a:ext>
          </a:extLst>
        </xdr:cNvPr>
        <xdr:cNvSpPr/>
      </xdr:nvSpPr>
      <xdr:spPr>
        <a:xfrm rot="10800000">
          <a:off x="8300396" y="9944807"/>
          <a:ext cx="38099" cy="75156"/>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877638</xdr:colOff>
      <xdr:row>50</xdr:row>
      <xdr:rowOff>56318</xdr:rowOff>
    </xdr:from>
    <xdr:to>
      <xdr:col>5</xdr:col>
      <xdr:colOff>915737</xdr:colOff>
      <xdr:row>50</xdr:row>
      <xdr:rowOff>129569</xdr:rowOff>
    </xdr:to>
    <xdr:sp macro="" textlink="">
      <xdr:nvSpPr>
        <xdr:cNvPr id="81" name="箭头: 下 80">
          <a:extLst>
            <a:ext uri="{FF2B5EF4-FFF2-40B4-BE49-F238E27FC236}">
              <a16:creationId xmlns:a16="http://schemas.microsoft.com/office/drawing/2014/main" id="{79DFFF92-4D12-462C-B5C3-32B3EB06CF6D}"/>
            </a:ext>
          </a:extLst>
        </xdr:cNvPr>
        <xdr:cNvSpPr/>
      </xdr:nvSpPr>
      <xdr:spPr>
        <a:xfrm rot="10800000">
          <a:off x="5735388" y="9947664"/>
          <a:ext cx="38099" cy="73251"/>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877637</xdr:colOff>
      <xdr:row>52</xdr:row>
      <xdr:rowOff>56318</xdr:rowOff>
    </xdr:from>
    <xdr:to>
      <xdr:col>6</xdr:col>
      <xdr:colOff>915736</xdr:colOff>
      <xdr:row>52</xdr:row>
      <xdr:rowOff>129569</xdr:rowOff>
    </xdr:to>
    <xdr:sp macro="" textlink="">
      <xdr:nvSpPr>
        <xdr:cNvPr id="82" name="箭头: 下 81">
          <a:extLst>
            <a:ext uri="{FF2B5EF4-FFF2-40B4-BE49-F238E27FC236}">
              <a16:creationId xmlns:a16="http://schemas.microsoft.com/office/drawing/2014/main" id="{07BD27E0-66F5-40FC-8234-AD3A6E86F6F4}"/>
            </a:ext>
          </a:extLst>
        </xdr:cNvPr>
        <xdr:cNvSpPr/>
      </xdr:nvSpPr>
      <xdr:spPr>
        <a:xfrm rot="10800000">
          <a:off x="7010272" y="10343318"/>
          <a:ext cx="38099" cy="73251"/>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896687</xdr:colOff>
      <xdr:row>52</xdr:row>
      <xdr:rowOff>57271</xdr:rowOff>
    </xdr:from>
    <xdr:to>
      <xdr:col>7</xdr:col>
      <xdr:colOff>934786</xdr:colOff>
      <xdr:row>52</xdr:row>
      <xdr:rowOff>132427</xdr:rowOff>
    </xdr:to>
    <xdr:sp macro="" textlink="">
      <xdr:nvSpPr>
        <xdr:cNvPr id="83" name="箭头: 下 82">
          <a:extLst>
            <a:ext uri="{FF2B5EF4-FFF2-40B4-BE49-F238E27FC236}">
              <a16:creationId xmlns:a16="http://schemas.microsoft.com/office/drawing/2014/main" id="{DDFCB094-E054-485E-90B4-BFADED23CBA4}"/>
            </a:ext>
          </a:extLst>
        </xdr:cNvPr>
        <xdr:cNvSpPr/>
      </xdr:nvSpPr>
      <xdr:spPr>
        <a:xfrm rot="10800000">
          <a:off x="8304206" y="10344271"/>
          <a:ext cx="38099" cy="75156"/>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877638</xdr:colOff>
      <xdr:row>52</xdr:row>
      <xdr:rowOff>60128</xdr:rowOff>
    </xdr:from>
    <xdr:to>
      <xdr:col>5</xdr:col>
      <xdr:colOff>915737</xdr:colOff>
      <xdr:row>52</xdr:row>
      <xdr:rowOff>133379</xdr:rowOff>
    </xdr:to>
    <xdr:sp macro="" textlink="">
      <xdr:nvSpPr>
        <xdr:cNvPr id="84" name="箭头: 下 83">
          <a:extLst>
            <a:ext uri="{FF2B5EF4-FFF2-40B4-BE49-F238E27FC236}">
              <a16:creationId xmlns:a16="http://schemas.microsoft.com/office/drawing/2014/main" id="{0692E261-A504-44E8-A837-555A5D15D5A7}"/>
            </a:ext>
          </a:extLst>
        </xdr:cNvPr>
        <xdr:cNvSpPr/>
      </xdr:nvSpPr>
      <xdr:spPr>
        <a:xfrm rot="10800000">
          <a:off x="5735388" y="10347128"/>
          <a:ext cx="38099" cy="73251"/>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877637</xdr:colOff>
      <xdr:row>54</xdr:row>
      <xdr:rowOff>67455</xdr:rowOff>
    </xdr:from>
    <xdr:to>
      <xdr:col>6</xdr:col>
      <xdr:colOff>915736</xdr:colOff>
      <xdr:row>54</xdr:row>
      <xdr:rowOff>140706</xdr:rowOff>
    </xdr:to>
    <xdr:sp macro="" textlink="">
      <xdr:nvSpPr>
        <xdr:cNvPr id="85" name="箭头: 下 84">
          <a:extLst>
            <a:ext uri="{FF2B5EF4-FFF2-40B4-BE49-F238E27FC236}">
              <a16:creationId xmlns:a16="http://schemas.microsoft.com/office/drawing/2014/main" id="{9E454423-7096-4DF5-A4A5-3E6F891E10CA}"/>
            </a:ext>
          </a:extLst>
        </xdr:cNvPr>
        <xdr:cNvSpPr/>
      </xdr:nvSpPr>
      <xdr:spPr>
        <a:xfrm rot="10800000">
          <a:off x="7010272" y="10750109"/>
          <a:ext cx="38099" cy="73251"/>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892877</xdr:colOff>
      <xdr:row>54</xdr:row>
      <xdr:rowOff>60788</xdr:rowOff>
    </xdr:from>
    <xdr:to>
      <xdr:col>7</xdr:col>
      <xdr:colOff>930976</xdr:colOff>
      <xdr:row>54</xdr:row>
      <xdr:rowOff>143564</xdr:rowOff>
    </xdr:to>
    <xdr:sp macro="" textlink="">
      <xdr:nvSpPr>
        <xdr:cNvPr id="86" name="箭头: 下 85">
          <a:extLst>
            <a:ext uri="{FF2B5EF4-FFF2-40B4-BE49-F238E27FC236}">
              <a16:creationId xmlns:a16="http://schemas.microsoft.com/office/drawing/2014/main" id="{F639BCDE-24D1-4CED-BF72-88EB7148C109}"/>
            </a:ext>
          </a:extLst>
        </xdr:cNvPr>
        <xdr:cNvSpPr/>
      </xdr:nvSpPr>
      <xdr:spPr>
        <a:xfrm rot="10800000">
          <a:off x="8300396" y="10743442"/>
          <a:ext cx="38099" cy="82776"/>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877638</xdr:colOff>
      <xdr:row>54</xdr:row>
      <xdr:rowOff>63645</xdr:rowOff>
    </xdr:from>
    <xdr:to>
      <xdr:col>5</xdr:col>
      <xdr:colOff>915737</xdr:colOff>
      <xdr:row>54</xdr:row>
      <xdr:rowOff>136896</xdr:rowOff>
    </xdr:to>
    <xdr:sp macro="" textlink="">
      <xdr:nvSpPr>
        <xdr:cNvPr id="87" name="箭头: 下 86">
          <a:extLst>
            <a:ext uri="{FF2B5EF4-FFF2-40B4-BE49-F238E27FC236}">
              <a16:creationId xmlns:a16="http://schemas.microsoft.com/office/drawing/2014/main" id="{E4EFD94E-A298-47E2-9B67-37423E07AF1D}"/>
            </a:ext>
          </a:extLst>
        </xdr:cNvPr>
        <xdr:cNvSpPr/>
      </xdr:nvSpPr>
      <xdr:spPr>
        <a:xfrm rot="10800000">
          <a:off x="5735388" y="10746299"/>
          <a:ext cx="38099" cy="73251"/>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877637</xdr:colOff>
      <xdr:row>56</xdr:row>
      <xdr:rowOff>72877</xdr:rowOff>
    </xdr:from>
    <xdr:to>
      <xdr:col>6</xdr:col>
      <xdr:colOff>915736</xdr:colOff>
      <xdr:row>56</xdr:row>
      <xdr:rowOff>144223</xdr:rowOff>
    </xdr:to>
    <xdr:sp macro="" textlink="">
      <xdr:nvSpPr>
        <xdr:cNvPr id="88" name="箭头: 下 87">
          <a:extLst>
            <a:ext uri="{FF2B5EF4-FFF2-40B4-BE49-F238E27FC236}">
              <a16:creationId xmlns:a16="http://schemas.microsoft.com/office/drawing/2014/main" id="{B63F5EE9-72E9-4750-9A24-630943124F59}"/>
            </a:ext>
          </a:extLst>
        </xdr:cNvPr>
        <xdr:cNvSpPr/>
      </xdr:nvSpPr>
      <xdr:spPr>
        <a:xfrm rot="10800000">
          <a:off x="7010272" y="11151185"/>
          <a:ext cx="38099" cy="71346"/>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896687</xdr:colOff>
      <xdr:row>56</xdr:row>
      <xdr:rowOff>64305</xdr:rowOff>
    </xdr:from>
    <xdr:to>
      <xdr:col>7</xdr:col>
      <xdr:colOff>934786</xdr:colOff>
      <xdr:row>56</xdr:row>
      <xdr:rowOff>148986</xdr:rowOff>
    </xdr:to>
    <xdr:sp macro="" textlink="">
      <xdr:nvSpPr>
        <xdr:cNvPr id="89" name="箭头: 下 88">
          <a:extLst>
            <a:ext uri="{FF2B5EF4-FFF2-40B4-BE49-F238E27FC236}">
              <a16:creationId xmlns:a16="http://schemas.microsoft.com/office/drawing/2014/main" id="{6EE7C4BA-B128-49BE-9A59-B2AB3EAB831E}"/>
            </a:ext>
          </a:extLst>
        </xdr:cNvPr>
        <xdr:cNvSpPr/>
      </xdr:nvSpPr>
      <xdr:spPr>
        <a:xfrm rot="10800000">
          <a:off x="8304206" y="11142613"/>
          <a:ext cx="38099" cy="84681"/>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877638</xdr:colOff>
      <xdr:row>56</xdr:row>
      <xdr:rowOff>67162</xdr:rowOff>
    </xdr:from>
    <xdr:to>
      <xdr:col>5</xdr:col>
      <xdr:colOff>915737</xdr:colOff>
      <xdr:row>56</xdr:row>
      <xdr:rowOff>140413</xdr:rowOff>
    </xdr:to>
    <xdr:sp macro="" textlink="">
      <xdr:nvSpPr>
        <xdr:cNvPr id="90" name="箭头: 下 89">
          <a:extLst>
            <a:ext uri="{FF2B5EF4-FFF2-40B4-BE49-F238E27FC236}">
              <a16:creationId xmlns:a16="http://schemas.microsoft.com/office/drawing/2014/main" id="{062944BD-65D9-4AEE-AA04-84DF94E97616}"/>
            </a:ext>
          </a:extLst>
        </xdr:cNvPr>
        <xdr:cNvSpPr/>
      </xdr:nvSpPr>
      <xdr:spPr>
        <a:xfrm rot="10800000">
          <a:off x="5735388" y="11145470"/>
          <a:ext cx="38099" cy="73251"/>
        </a:xfrm>
        <a:prstGeom prst="downArrow">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152400</xdr:colOff>
      <xdr:row>28</xdr:row>
      <xdr:rowOff>68580</xdr:rowOff>
    </xdr:from>
    <xdr:to>
      <xdr:col>12</xdr:col>
      <xdr:colOff>53340</xdr:colOff>
      <xdr:row>38</xdr:row>
      <xdr:rowOff>45720</xdr:rowOff>
    </xdr:to>
    <xdr:graphicFrame macro="">
      <xdr:nvGraphicFramePr>
        <xdr:cNvPr id="499976" name="图表 2">
          <a:extLst>
            <a:ext uri="{FF2B5EF4-FFF2-40B4-BE49-F238E27FC236}">
              <a16:creationId xmlns:a16="http://schemas.microsoft.com/office/drawing/2014/main" id="{E542E5DA-1E47-49B4-9B2E-06172392A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769620</xdr:colOff>
      <xdr:row>2</xdr:row>
      <xdr:rowOff>114300</xdr:rowOff>
    </xdr:from>
    <xdr:to>
      <xdr:col>12</xdr:col>
      <xdr:colOff>259080</xdr:colOff>
      <xdr:row>18</xdr:row>
      <xdr:rowOff>83820</xdr:rowOff>
    </xdr:to>
    <xdr:graphicFrame macro="">
      <xdr:nvGraphicFramePr>
        <xdr:cNvPr id="499977" name="图表 3">
          <a:extLst>
            <a:ext uri="{FF2B5EF4-FFF2-40B4-BE49-F238E27FC236}">
              <a16:creationId xmlns:a16="http://schemas.microsoft.com/office/drawing/2014/main" id="{2E316BE2-3537-48CC-B068-39C383894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510540</xdr:colOff>
      <xdr:row>24</xdr:row>
      <xdr:rowOff>129540</xdr:rowOff>
    </xdr:from>
    <xdr:to>
      <xdr:col>8</xdr:col>
      <xdr:colOff>45720</xdr:colOff>
      <xdr:row>38</xdr:row>
      <xdr:rowOff>99060</xdr:rowOff>
    </xdr:to>
    <xdr:graphicFrame macro="">
      <xdr:nvGraphicFramePr>
        <xdr:cNvPr id="499978" name="图表 4">
          <a:extLst>
            <a:ext uri="{FF2B5EF4-FFF2-40B4-BE49-F238E27FC236}">
              <a16:creationId xmlns:a16="http://schemas.microsoft.com/office/drawing/2014/main" id="{F095330B-5888-47A7-BB69-A3F8273E3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289560</xdr:colOff>
      <xdr:row>1</xdr:row>
      <xdr:rowOff>83820</xdr:rowOff>
    </xdr:from>
    <xdr:to>
      <xdr:col>18</xdr:col>
      <xdr:colOff>15240</xdr:colOff>
      <xdr:row>15</xdr:row>
      <xdr:rowOff>53340</xdr:rowOff>
    </xdr:to>
    <xdr:graphicFrame macro="">
      <xdr:nvGraphicFramePr>
        <xdr:cNvPr id="912442" name="图表 1">
          <a:extLst>
            <a:ext uri="{FF2B5EF4-FFF2-40B4-BE49-F238E27FC236}">
              <a16:creationId xmlns:a16="http://schemas.microsoft.com/office/drawing/2014/main" id="{D0D01577-3DCE-47D0-B70F-7E9F11BCD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137160</xdr:colOff>
      <xdr:row>34</xdr:row>
      <xdr:rowOff>83820</xdr:rowOff>
    </xdr:from>
    <xdr:to>
      <xdr:col>12</xdr:col>
      <xdr:colOff>594360</xdr:colOff>
      <xdr:row>48</xdr:row>
      <xdr:rowOff>53340</xdr:rowOff>
    </xdr:to>
    <xdr:graphicFrame macro="">
      <xdr:nvGraphicFramePr>
        <xdr:cNvPr id="656459" name="图表 1">
          <a:extLst>
            <a:ext uri="{FF2B5EF4-FFF2-40B4-BE49-F238E27FC236}">
              <a16:creationId xmlns:a16="http://schemas.microsoft.com/office/drawing/2014/main" id="{FF1094C0-03EC-40AD-830F-EF85F0F86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32993;&#24188;&#23665;\Documents\WXWork\1688851873641875\Cache\File\2019-07\&#24180;&#24230;&#22797;&#3614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B1" t="str">
            <v>复购会员数</v>
          </cell>
          <cell r="E1" t="str">
            <v>复购率</v>
          </cell>
        </row>
        <row r="2">
          <cell r="A2" t="str">
            <v>2016年</v>
          </cell>
          <cell r="B2">
            <v>3163136</v>
          </cell>
          <cell r="E2">
            <v>0.71191791171922247</v>
          </cell>
        </row>
        <row r="3">
          <cell r="A3" t="str">
            <v>2017年</v>
          </cell>
          <cell r="B3">
            <v>4515152</v>
          </cell>
          <cell r="E3">
            <v>0.66735937666741851</v>
          </cell>
        </row>
        <row r="4">
          <cell r="A4" t="str">
            <v>2018年</v>
          </cell>
          <cell r="B4">
            <v>5672235</v>
          </cell>
          <cell r="E4">
            <v>0.66387943269217942</v>
          </cell>
        </row>
      </sheetData>
      <sheetData sheetId="1" refreshError="1"/>
      <sheetData sheetId="2"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zoomScaleSheetLayoutView="100" workbookViewId="0">
      <selection activeCell="E16" sqref="E16"/>
    </sheetView>
  </sheetViews>
  <sheetFormatPr defaultColWidth="9" defaultRowHeight="15.6" x14ac:dyDescent="0.25"/>
  <cols>
    <col min="1" max="1" width="19.5" customWidth="1"/>
    <col min="2" max="2" width="23.69921875" customWidth="1"/>
    <col min="3" max="3" width="13" customWidth="1"/>
    <col min="4" max="4" width="17.69921875" customWidth="1"/>
    <col min="5" max="5" width="24.09765625" customWidth="1"/>
    <col min="6" max="6" width="26.09765625" customWidth="1"/>
    <col min="7" max="7" width="4.3984375" bestFit="1" customWidth="1"/>
  </cols>
  <sheetData>
    <row r="1" spans="1:7" x14ac:dyDescent="0.25">
      <c r="A1" s="236" t="s">
        <v>31</v>
      </c>
      <c r="B1" s="6" t="s">
        <v>0</v>
      </c>
      <c r="C1" s="6" t="s">
        <v>1</v>
      </c>
      <c r="D1" s="6" t="s">
        <v>2</v>
      </c>
      <c r="E1" s="27" t="s">
        <v>43</v>
      </c>
      <c r="F1" s="27" t="s">
        <v>44</v>
      </c>
    </row>
    <row r="2" spans="1:7" x14ac:dyDescent="0.25">
      <c r="A2" s="237"/>
      <c r="B2" t="s">
        <v>3</v>
      </c>
      <c r="C2" t="s">
        <v>4</v>
      </c>
      <c r="D2" s="5">
        <v>6956007</v>
      </c>
    </row>
    <row r="3" spans="1:7" x14ac:dyDescent="0.25">
      <c r="A3" s="237"/>
      <c r="B3" s="238" t="s">
        <v>5</v>
      </c>
      <c r="C3" s="19" t="s">
        <v>40</v>
      </c>
      <c r="D3" s="5">
        <v>19460272</v>
      </c>
      <c r="E3" s="24">
        <v>447.77199999999999</v>
      </c>
      <c r="F3" s="25">
        <v>5.3546550000000002</v>
      </c>
      <c r="G3" s="26"/>
    </row>
    <row r="4" spans="1:7" x14ac:dyDescent="0.25">
      <c r="A4" s="237"/>
      <c r="B4" s="238"/>
      <c r="C4" s="19" t="s">
        <v>41</v>
      </c>
      <c r="D4" s="5">
        <v>172166</v>
      </c>
      <c r="E4" s="24">
        <v>446.94990000000001</v>
      </c>
      <c r="F4" s="25">
        <v>1.8699410000000001</v>
      </c>
      <c r="G4" s="26"/>
    </row>
    <row r="5" spans="1:7" x14ac:dyDescent="0.25">
      <c r="A5" s="237"/>
      <c r="B5" s="238"/>
      <c r="C5" s="19" t="s">
        <v>42</v>
      </c>
      <c r="D5" s="5">
        <v>57009</v>
      </c>
      <c r="E5" s="24">
        <v>1496.0533</v>
      </c>
      <c r="F5" s="25">
        <v>14.404109999999999</v>
      </c>
      <c r="G5" s="26"/>
    </row>
    <row r="9" spans="1:7" x14ac:dyDescent="0.25">
      <c r="A9" s="18" t="s">
        <v>6</v>
      </c>
    </row>
    <row r="12" spans="1:7" x14ac:dyDescent="0.25">
      <c r="D12" s="5"/>
    </row>
    <row r="13" spans="1:7" x14ac:dyDescent="0.25">
      <c r="D13" s="5"/>
      <c r="E13" s="5"/>
    </row>
    <row r="14" spans="1:7" x14ac:dyDescent="0.25">
      <c r="D14" s="5"/>
      <c r="E14" s="5"/>
    </row>
    <row r="15" spans="1:7" x14ac:dyDescent="0.25">
      <c r="D15" s="5"/>
      <c r="E15" s="5"/>
    </row>
    <row r="16" spans="1:7" x14ac:dyDescent="0.25">
      <c r="E16" s="5"/>
      <c r="F16" s="17"/>
    </row>
  </sheetData>
  <mergeCells count="2">
    <mergeCell ref="A1:A5"/>
    <mergeCell ref="B3:B5"/>
  </mergeCells>
  <phoneticPr fontId="3" type="noConversion"/>
  <pageMargins left="0.75" right="0.75" top="1" bottom="1" header="0.51180555555555551" footer="0.51180555555555551"/>
  <pageSetup paperSize="9" orientation="portrait" horizontalDpi="0" verticalDpi="0"/>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1"/>
  <sheetViews>
    <sheetView topLeftCell="B7" workbookViewId="0">
      <selection activeCell="L15" sqref="L15"/>
    </sheetView>
  </sheetViews>
  <sheetFormatPr defaultColWidth="8.09765625" defaultRowHeight="15.6" x14ac:dyDescent="0.25"/>
  <cols>
    <col min="2" max="2" width="12" customWidth="1"/>
    <col min="3" max="3" width="11.3984375" customWidth="1"/>
    <col min="4" max="4" width="13.5" customWidth="1"/>
    <col min="5" max="8" width="16.796875" hidden="1" customWidth="1"/>
    <col min="9" max="9" width="16.59765625" bestFit="1" customWidth="1"/>
    <col min="10" max="11" width="18.19921875" bestFit="1" customWidth="1"/>
    <col min="12" max="12" width="16.59765625" style="24" bestFit="1" customWidth="1"/>
    <col min="13" max="14" width="18.09765625" bestFit="1" customWidth="1"/>
  </cols>
  <sheetData>
    <row r="1" spans="1:17" ht="18" customHeight="1" x14ac:dyDescent="0.25">
      <c r="B1" t="s">
        <v>80</v>
      </c>
      <c r="C1" t="s">
        <v>81</v>
      </c>
    </row>
    <row r="2" spans="1:17" ht="18" customHeight="1" x14ac:dyDescent="0.25">
      <c r="B2" t="s">
        <v>82</v>
      </c>
    </row>
    <row r="3" spans="1:17" ht="18" customHeight="1" x14ac:dyDescent="0.25"/>
    <row r="4" spans="1:17" ht="101.1" customHeight="1" x14ac:dyDescent="0.25">
      <c r="B4" s="45" t="s">
        <v>83</v>
      </c>
      <c r="C4" s="263" t="s">
        <v>84</v>
      </c>
      <c r="D4" s="263"/>
      <c r="E4" s="263"/>
      <c r="F4" s="263"/>
    </row>
    <row r="5" spans="1:17" ht="12.9" customHeight="1" x14ac:dyDescent="0.25">
      <c r="B5" s="45"/>
      <c r="C5" s="46"/>
      <c r="D5" s="46"/>
      <c r="E5" s="46"/>
      <c r="F5" s="46"/>
    </row>
    <row r="7" spans="1:17" ht="17.399999999999999" x14ac:dyDescent="0.25">
      <c r="B7" s="54" t="s">
        <v>85</v>
      </c>
      <c r="C7" s="55" t="s">
        <v>86</v>
      </c>
      <c r="D7" s="55" t="s">
        <v>87</v>
      </c>
      <c r="E7" s="55" t="s">
        <v>88</v>
      </c>
      <c r="F7" s="55" t="s">
        <v>89</v>
      </c>
      <c r="G7" s="55" t="s">
        <v>90</v>
      </c>
      <c r="H7" s="55" t="s">
        <v>91</v>
      </c>
      <c r="I7" s="55" t="s">
        <v>92</v>
      </c>
      <c r="J7" s="55" t="s">
        <v>93</v>
      </c>
      <c r="K7" s="55" t="s">
        <v>94</v>
      </c>
      <c r="L7" s="66" t="s">
        <v>95</v>
      </c>
      <c r="M7" s="55" t="s">
        <v>96</v>
      </c>
      <c r="N7" s="56" t="s">
        <v>97</v>
      </c>
      <c r="Q7" s="57" t="s">
        <v>155</v>
      </c>
    </row>
    <row r="8" spans="1:17" x14ac:dyDescent="0.25">
      <c r="A8">
        <v>1</v>
      </c>
      <c r="B8" s="52" t="s">
        <v>130</v>
      </c>
      <c r="C8" s="47">
        <v>393924</v>
      </c>
      <c r="D8" s="48">
        <f t="shared" ref="D8:D40" si="0">C8/SUM($C$8:$C$40)</f>
        <v>1.9942491767578775E-2</v>
      </c>
      <c r="E8" s="49">
        <v>970926444.20000005</v>
      </c>
      <c r="F8" s="48">
        <f t="shared" ref="F8:F40" si="1">E8/SUM($E$8:$E$40)</f>
        <v>5.1494101547545933E-2</v>
      </c>
      <c r="G8" s="49">
        <v>260411640.36179999</v>
      </c>
      <c r="H8" s="48">
        <f t="shared" ref="H8:H40" si="2">G8/SUM($G$8:$G$40)</f>
        <v>3.8530276289066204E-2</v>
      </c>
      <c r="I8" s="65">
        <v>359928844</v>
      </c>
      <c r="J8" s="48">
        <f t="shared" ref="J8:J40" si="3">I8/SUM($I$8:$I$40)</f>
        <v>6.2378023848920203E-2</v>
      </c>
      <c r="K8" s="50">
        <f t="shared" ref="K8:K40" si="4">I8/C8</f>
        <v>913.70123170966986</v>
      </c>
      <c r="L8" s="65">
        <v>93253756.970599994</v>
      </c>
      <c r="M8" s="48">
        <f t="shared" ref="M8:M40" si="5">L8/SUM($L$8:$L$40)</f>
        <v>4.5036767190785164E-2</v>
      </c>
      <c r="N8" s="51">
        <f t="shared" ref="N8:N40" si="6">L8/C8</f>
        <v>236.73032607964987</v>
      </c>
      <c r="Q8" s="57" t="s">
        <v>131</v>
      </c>
    </row>
    <row r="9" spans="1:17" x14ac:dyDescent="0.25">
      <c r="A9">
        <v>2</v>
      </c>
      <c r="B9" s="52" t="s">
        <v>129</v>
      </c>
      <c r="C9" s="47">
        <v>121356</v>
      </c>
      <c r="D9" s="48">
        <f t="shared" si="0"/>
        <v>6.1436750006252216E-3</v>
      </c>
      <c r="E9" s="49">
        <v>283398338.72000003</v>
      </c>
      <c r="F9" s="48">
        <f t="shared" si="1"/>
        <v>1.5030327909626317E-2</v>
      </c>
      <c r="G9" s="49">
        <v>86242510.041899994</v>
      </c>
      <c r="H9" s="48">
        <f t="shared" si="2"/>
        <v>1.2760365608696573E-2</v>
      </c>
      <c r="I9" s="65">
        <v>101215259.56999999</v>
      </c>
      <c r="J9" s="48">
        <f t="shared" si="3"/>
        <v>1.7541266782531349E-2</v>
      </c>
      <c r="K9" s="50">
        <f t="shared" si="4"/>
        <v>834.03589085006092</v>
      </c>
      <c r="L9" s="65">
        <v>31302171.384799998</v>
      </c>
      <c r="M9" s="48">
        <f t="shared" si="5"/>
        <v>1.5117338443187276E-2</v>
      </c>
      <c r="N9" s="51">
        <f t="shared" si="6"/>
        <v>257.93674301064635</v>
      </c>
      <c r="Q9" t="s">
        <v>151</v>
      </c>
    </row>
    <row r="10" spans="1:17" x14ac:dyDescent="0.25">
      <c r="A10">
        <v>3</v>
      </c>
      <c r="B10" s="52" t="s">
        <v>128</v>
      </c>
      <c r="C10" s="47">
        <v>180977</v>
      </c>
      <c r="D10" s="48">
        <f t="shared" si="0"/>
        <v>9.1620016364098254E-3</v>
      </c>
      <c r="E10" s="49">
        <v>377615395.06999999</v>
      </c>
      <c r="F10" s="48">
        <f t="shared" si="1"/>
        <v>2.0027228237328561E-2</v>
      </c>
      <c r="G10" s="49">
        <v>110103883.7315</v>
      </c>
      <c r="H10" s="48">
        <f t="shared" si="2"/>
        <v>1.6290873383309128E-2</v>
      </c>
      <c r="I10" s="65">
        <v>148800064.41</v>
      </c>
      <c r="J10" s="48">
        <f t="shared" si="3"/>
        <v>2.5788024831063114E-2</v>
      </c>
      <c r="K10" s="50">
        <f t="shared" si="4"/>
        <v>822.20428236737268</v>
      </c>
      <c r="L10" s="65">
        <v>42408057.752999999</v>
      </c>
      <c r="M10" s="48">
        <f t="shared" si="5"/>
        <v>2.0480910218312939E-2</v>
      </c>
      <c r="N10" s="51">
        <f t="shared" si="6"/>
        <v>234.32843816065025</v>
      </c>
      <c r="Q10" t="s">
        <v>153</v>
      </c>
    </row>
    <row r="11" spans="1:17" x14ac:dyDescent="0.25">
      <c r="A11">
        <v>4</v>
      </c>
      <c r="B11" s="52" t="s">
        <v>127</v>
      </c>
      <c r="C11" s="47">
        <v>188554</v>
      </c>
      <c r="D11" s="48">
        <f t="shared" si="0"/>
        <v>9.5455889784426644E-3</v>
      </c>
      <c r="E11" s="49">
        <v>401302757.47000003</v>
      </c>
      <c r="F11" s="48">
        <f t="shared" si="1"/>
        <v>2.128351232775124E-2</v>
      </c>
      <c r="G11" s="49">
        <v>112978605.8813</v>
      </c>
      <c r="H11" s="48">
        <f t="shared" si="2"/>
        <v>1.6716214733381668E-2</v>
      </c>
      <c r="I11" s="65">
        <v>149578331.96000001</v>
      </c>
      <c r="J11" s="48">
        <f t="shared" si="3"/>
        <v>2.5922903690048758E-2</v>
      </c>
      <c r="K11" s="50">
        <f t="shared" si="4"/>
        <v>793.2917464492931</v>
      </c>
      <c r="L11" s="65">
        <v>39257206.252499998</v>
      </c>
      <c r="M11" s="48">
        <f t="shared" si="5"/>
        <v>1.8959211038670314E-2</v>
      </c>
      <c r="N11" s="51">
        <f t="shared" si="6"/>
        <v>208.20139722572841</v>
      </c>
      <c r="Q11" t="s">
        <v>152</v>
      </c>
    </row>
    <row r="12" spans="1:17" x14ac:dyDescent="0.25">
      <c r="A12">
        <v>5</v>
      </c>
      <c r="B12" s="52" t="s">
        <v>126</v>
      </c>
      <c r="C12" s="47">
        <v>781526</v>
      </c>
      <c r="D12" s="48">
        <f t="shared" si="0"/>
        <v>3.9564930852521732E-2</v>
      </c>
      <c r="E12" s="49">
        <v>1704941941.6300001</v>
      </c>
      <c r="F12" s="48">
        <f t="shared" si="1"/>
        <v>9.0423382738642019E-2</v>
      </c>
      <c r="G12" s="49">
        <v>481573907.9217</v>
      </c>
      <c r="H12" s="48">
        <f t="shared" si="2"/>
        <v>7.1253250046921873E-2</v>
      </c>
      <c r="I12" s="65">
        <v>615678747.89999998</v>
      </c>
      <c r="J12" s="48">
        <f t="shared" si="3"/>
        <v>0.10670115568670437</v>
      </c>
      <c r="K12" s="50">
        <f t="shared" si="4"/>
        <v>787.79048668886253</v>
      </c>
      <c r="L12" s="65">
        <v>165720708.5275</v>
      </c>
      <c r="M12" s="48">
        <f t="shared" si="5"/>
        <v>8.0034576740945676E-2</v>
      </c>
      <c r="N12" s="51">
        <f t="shared" si="6"/>
        <v>212.04759474092992</v>
      </c>
      <c r="Q12" t="s">
        <v>150</v>
      </c>
    </row>
    <row r="13" spans="1:17" x14ac:dyDescent="0.25">
      <c r="A13">
        <v>6</v>
      </c>
      <c r="B13" s="52" t="s">
        <v>125</v>
      </c>
      <c r="C13" s="47">
        <v>158293</v>
      </c>
      <c r="D13" s="48">
        <f t="shared" si="0"/>
        <v>8.01361899596203E-3</v>
      </c>
      <c r="E13" s="49">
        <v>309236988.30000001</v>
      </c>
      <c r="F13" s="48">
        <f t="shared" si="1"/>
        <v>1.6400707770296688E-2</v>
      </c>
      <c r="G13" s="49">
        <v>95426267.154300004</v>
      </c>
      <c r="H13" s="48">
        <f t="shared" si="2"/>
        <v>1.4119186199131118E-2</v>
      </c>
      <c r="I13" s="65">
        <v>123416265.91</v>
      </c>
      <c r="J13" s="48">
        <f t="shared" si="3"/>
        <v>2.138884645288016E-2</v>
      </c>
      <c r="K13" s="50">
        <f t="shared" si="4"/>
        <v>779.66976372928684</v>
      </c>
      <c r="L13" s="65">
        <v>36758854.593400002</v>
      </c>
      <c r="M13" s="48">
        <f t="shared" si="5"/>
        <v>1.7752635714664098E-2</v>
      </c>
      <c r="N13" s="51">
        <f t="shared" si="6"/>
        <v>232.2203419822734</v>
      </c>
      <c r="Q13" s="57" t="s">
        <v>149</v>
      </c>
    </row>
    <row r="14" spans="1:17" x14ac:dyDescent="0.25">
      <c r="A14">
        <v>7</v>
      </c>
      <c r="B14" s="52" t="s">
        <v>124</v>
      </c>
      <c r="C14" s="47">
        <v>117120</v>
      </c>
      <c r="D14" s="48">
        <f t="shared" si="0"/>
        <v>5.9292265407003032E-3</v>
      </c>
      <c r="E14" s="49">
        <v>194969478.75</v>
      </c>
      <c r="F14" s="48">
        <f t="shared" si="1"/>
        <v>1.0340410643256222E-2</v>
      </c>
      <c r="G14" s="49">
        <v>69339897.527799994</v>
      </c>
      <c r="H14" s="48">
        <f t="shared" si="2"/>
        <v>1.0259469991010371E-2</v>
      </c>
      <c r="I14" s="65">
        <v>90505339.459999993</v>
      </c>
      <c r="J14" s="48">
        <f t="shared" si="3"/>
        <v>1.568516754742362E-2</v>
      </c>
      <c r="K14" s="50">
        <f t="shared" si="4"/>
        <v>772.75733828551904</v>
      </c>
      <c r="L14" s="65">
        <v>30180956.6972</v>
      </c>
      <c r="M14" s="48">
        <f t="shared" si="5"/>
        <v>1.4575849429803615E-2</v>
      </c>
      <c r="N14" s="51">
        <f t="shared" si="6"/>
        <v>257.69259475068304</v>
      </c>
      <c r="Q14" s="57" t="s">
        <v>148</v>
      </c>
    </row>
    <row r="15" spans="1:17" x14ac:dyDescent="0.25">
      <c r="A15">
        <v>8</v>
      </c>
      <c r="B15" s="52" t="s">
        <v>123</v>
      </c>
      <c r="C15" s="47">
        <v>80211</v>
      </c>
      <c r="D15" s="48">
        <f t="shared" si="0"/>
        <v>4.0607000517086066E-3</v>
      </c>
      <c r="E15" s="49">
        <v>139586555.72999999</v>
      </c>
      <c r="F15" s="48">
        <f t="shared" si="1"/>
        <v>7.4031192768215246E-3</v>
      </c>
      <c r="G15" s="49">
        <v>49910296.289300002</v>
      </c>
      <c r="H15" s="48">
        <f t="shared" si="2"/>
        <v>7.3846833537245353E-3</v>
      </c>
      <c r="I15" s="65">
        <v>59373985.770000003</v>
      </c>
      <c r="J15" s="48">
        <f t="shared" si="3"/>
        <v>1.0289900245856675E-2</v>
      </c>
      <c r="K15" s="50">
        <f t="shared" si="4"/>
        <v>740.22248531996865</v>
      </c>
      <c r="L15" s="65">
        <v>21703188.022799999</v>
      </c>
      <c r="M15" s="48">
        <f t="shared" si="5"/>
        <v>1.0481523297649417E-2</v>
      </c>
      <c r="N15" s="51">
        <f t="shared" si="6"/>
        <v>270.57620554288064</v>
      </c>
      <c r="Q15" t="s">
        <v>30</v>
      </c>
    </row>
    <row r="16" spans="1:17" x14ac:dyDescent="0.25">
      <c r="A16">
        <v>9</v>
      </c>
      <c r="B16" s="52" t="s">
        <v>122</v>
      </c>
      <c r="C16" s="47">
        <v>76626</v>
      </c>
      <c r="D16" s="48">
        <f t="shared" si="0"/>
        <v>3.87920861430756E-3</v>
      </c>
      <c r="E16" s="49">
        <v>138544228.97</v>
      </c>
      <c r="F16" s="48">
        <f t="shared" si="1"/>
        <v>7.3478383846944297E-3</v>
      </c>
      <c r="G16" s="49">
        <v>47944106.7698</v>
      </c>
      <c r="H16" s="48">
        <f t="shared" si="2"/>
        <v>7.0937676891338584E-3</v>
      </c>
      <c r="I16" s="65">
        <v>50180949.82</v>
      </c>
      <c r="J16" s="48">
        <f t="shared" si="3"/>
        <v>8.6966869613634736E-3</v>
      </c>
      <c r="K16" s="50">
        <f t="shared" si="4"/>
        <v>654.88150001305041</v>
      </c>
      <c r="L16" s="65">
        <v>17626839.713100001</v>
      </c>
      <c r="M16" s="48">
        <f t="shared" si="5"/>
        <v>8.5128567712124369E-3</v>
      </c>
      <c r="N16" s="51">
        <f t="shared" si="6"/>
        <v>230.03732040169135</v>
      </c>
      <c r="Q16" t="s">
        <v>133</v>
      </c>
    </row>
    <row r="17" spans="1:17" x14ac:dyDescent="0.25">
      <c r="A17">
        <v>10</v>
      </c>
      <c r="B17" s="52" t="s">
        <v>121</v>
      </c>
      <c r="C17" s="47">
        <v>78576</v>
      </c>
      <c r="D17" s="48">
        <f t="shared" si="0"/>
        <v>3.9779278061993426E-3</v>
      </c>
      <c r="E17" s="49">
        <v>103460280.56999999</v>
      </c>
      <c r="F17" s="48">
        <f t="shared" si="1"/>
        <v>5.4871244115705098E-3</v>
      </c>
      <c r="G17" s="49">
        <v>38924078.9542</v>
      </c>
      <c r="H17" s="48">
        <f t="shared" si="2"/>
        <v>5.7591723408334759E-3</v>
      </c>
      <c r="I17" s="65">
        <v>39230340.969999999</v>
      </c>
      <c r="J17" s="48">
        <f t="shared" si="3"/>
        <v>6.7988747926741077E-3</v>
      </c>
      <c r="K17" s="50">
        <f t="shared" si="4"/>
        <v>499.26620049378943</v>
      </c>
      <c r="L17" s="65">
        <v>15429030.3517</v>
      </c>
      <c r="M17" s="48">
        <f t="shared" si="5"/>
        <v>7.4514279156403648E-3</v>
      </c>
      <c r="N17" s="51">
        <f t="shared" si="6"/>
        <v>196.35805273493179</v>
      </c>
      <c r="Q17" t="s">
        <v>142</v>
      </c>
    </row>
    <row r="18" spans="1:17" x14ac:dyDescent="0.25">
      <c r="A18">
        <v>11</v>
      </c>
      <c r="B18" s="52" t="s">
        <v>120</v>
      </c>
      <c r="C18" s="47">
        <v>451140</v>
      </c>
      <c r="D18" s="48">
        <f t="shared" si="0"/>
        <v>2.2839064733363511E-2</v>
      </c>
      <c r="E18" s="49">
        <v>587950213.04999995</v>
      </c>
      <c r="F18" s="48">
        <f t="shared" si="1"/>
        <v>3.1182555750290646E-2</v>
      </c>
      <c r="G18" s="49">
        <v>221930790.58570001</v>
      </c>
      <c r="H18" s="48">
        <f t="shared" si="2"/>
        <v>3.283668374592473E-2</v>
      </c>
      <c r="I18" s="65">
        <v>222911359.41</v>
      </c>
      <c r="J18" s="48">
        <f t="shared" si="3"/>
        <v>3.8631997199624832E-2</v>
      </c>
      <c r="K18" s="50">
        <f t="shared" si="4"/>
        <v>494.10683914084319</v>
      </c>
      <c r="L18" s="65">
        <v>87445856.880099997</v>
      </c>
      <c r="M18" s="48">
        <f t="shared" si="5"/>
        <v>4.2231850233652238E-2</v>
      </c>
      <c r="N18" s="51">
        <f t="shared" si="6"/>
        <v>193.83308259099169</v>
      </c>
      <c r="Q18" t="s">
        <v>139</v>
      </c>
    </row>
    <row r="19" spans="1:17" x14ac:dyDescent="0.25">
      <c r="A19">
        <v>12</v>
      </c>
      <c r="B19" s="52" t="s">
        <v>119</v>
      </c>
      <c r="C19" s="47">
        <v>697510</v>
      </c>
      <c r="D19" s="48">
        <f t="shared" si="0"/>
        <v>3.5311601813557615E-2</v>
      </c>
      <c r="E19" s="49">
        <v>969989962.05999994</v>
      </c>
      <c r="F19" s="48">
        <f t="shared" si="1"/>
        <v>5.1444434235770976E-2</v>
      </c>
      <c r="G19" s="49">
        <v>356378230.708</v>
      </c>
      <c r="H19" s="48">
        <f t="shared" si="2"/>
        <v>5.2729408230409051E-2</v>
      </c>
      <c r="I19" s="65">
        <v>343110902.94</v>
      </c>
      <c r="J19" s="48">
        <f t="shared" si="3"/>
        <v>5.9463364615523463E-2</v>
      </c>
      <c r="K19" s="50">
        <f t="shared" si="4"/>
        <v>491.90822058465113</v>
      </c>
      <c r="L19" s="65">
        <v>127679552.03300001</v>
      </c>
      <c r="M19" s="48">
        <f t="shared" si="5"/>
        <v>6.1662655175885775E-2</v>
      </c>
      <c r="N19" s="51">
        <f t="shared" si="6"/>
        <v>183.0504968143826</v>
      </c>
      <c r="Q19" t="s">
        <v>138</v>
      </c>
    </row>
    <row r="20" spans="1:17" x14ac:dyDescent="0.25">
      <c r="A20">
        <v>13</v>
      </c>
      <c r="B20" s="52" t="s">
        <v>118</v>
      </c>
      <c r="C20" s="47">
        <v>397857</v>
      </c>
      <c r="D20" s="48">
        <f t="shared" si="0"/>
        <v>2.0141600783840509E-2</v>
      </c>
      <c r="E20" s="49">
        <v>519329601.33999997</v>
      </c>
      <c r="F20" s="48">
        <f t="shared" si="1"/>
        <v>2.7543189690422999E-2</v>
      </c>
      <c r="G20" s="49">
        <v>194629793.43790001</v>
      </c>
      <c r="H20" s="48">
        <f t="shared" si="2"/>
        <v>2.8797252322620162E-2</v>
      </c>
      <c r="I20" s="65">
        <v>179138696.09</v>
      </c>
      <c r="J20" s="48">
        <f t="shared" si="3"/>
        <v>3.104590822114409E-2</v>
      </c>
      <c r="K20" s="50">
        <f t="shared" si="4"/>
        <v>450.25900283267606</v>
      </c>
      <c r="L20" s="65">
        <v>69197982.953199998</v>
      </c>
      <c r="M20" s="48">
        <f t="shared" si="5"/>
        <v>3.3419065886189543E-2</v>
      </c>
      <c r="N20" s="51">
        <f t="shared" si="6"/>
        <v>173.92677005356194</v>
      </c>
      <c r="Q20" t="s">
        <v>137</v>
      </c>
    </row>
    <row r="21" spans="1:17" x14ac:dyDescent="0.25">
      <c r="A21">
        <v>14</v>
      </c>
      <c r="B21" s="52" t="s">
        <v>117</v>
      </c>
      <c r="C21" s="47">
        <v>75671</v>
      </c>
      <c r="D21" s="48">
        <f t="shared" si="0"/>
        <v>3.8308615228938919E-3</v>
      </c>
      <c r="E21" s="49">
        <v>98525024.780000001</v>
      </c>
      <c r="F21" s="48">
        <f t="shared" si="1"/>
        <v>5.2253779483533392E-3</v>
      </c>
      <c r="G21" s="49">
        <v>39638429.781499997</v>
      </c>
      <c r="H21" s="48">
        <f t="shared" si="2"/>
        <v>5.8648670582622043E-3</v>
      </c>
      <c r="I21" s="65">
        <v>34044226.700000003</v>
      </c>
      <c r="J21" s="48">
        <f t="shared" si="3"/>
        <v>5.9000872544981309E-3</v>
      </c>
      <c r="K21" s="50">
        <f t="shared" si="4"/>
        <v>449.89793580103344</v>
      </c>
      <c r="L21" s="65">
        <v>14445238.375499999</v>
      </c>
      <c r="M21" s="48">
        <f t="shared" si="5"/>
        <v>6.9763070021714255E-3</v>
      </c>
      <c r="N21" s="51">
        <f t="shared" si="6"/>
        <v>190.89530170739118</v>
      </c>
      <c r="Q21" t="s">
        <v>136</v>
      </c>
    </row>
    <row r="22" spans="1:17" x14ac:dyDescent="0.25">
      <c r="A22">
        <v>15</v>
      </c>
      <c r="B22" s="52" t="s">
        <v>116</v>
      </c>
      <c r="C22" s="47">
        <v>818791</v>
      </c>
      <c r="D22" s="48">
        <f t="shared" si="0"/>
        <v>4.1451479922187E-2</v>
      </c>
      <c r="E22" s="49">
        <v>1026743961.67</v>
      </c>
      <c r="F22" s="48">
        <f t="shared" si="1"/>
        <v>5.445444208611306E-2</v>
      </c>
      <c r="G22" s="49">
        <v>380916056.50889999</v>
      </c>
      <c r="H22" s="48">
        <f t="shared" si="2"/>
        <v>5.6360003261906502E-2</v>
      </c>
      <c r="I22" s="65">
        <v>365835768</v>
      </c>
      <c r="J22" s="48">
        <f t="shared" si="3"/>
        <v>6.3401732429902283E-2</v>
      </c>
      <c r="K22" s="50">
        <f t="shared" si="4"/>
        <v>446.79993795730536</v>
      </c>
      <c r="L22" s="65">
        <v>138755302.32280001</v>
      </c>
      <c r="M22" s="48">
        <f t="shared" si="5"/>
        <v>6.7011672775490416E-2</v>
      </c>
      <c r="N22" s="51">
        <f t="shared" si="6"/>
        <v>169.46363885631376</v>
      </c>
      <c r="Q22" t="s">
        <v>135</v>
      </c>
    </row>
    <row r="23" spans="1:17" x14ac:dyDescent="0.25">
      <c r="A23">
        <v>16</v>
      </c>
      <c r="B23" s="52" t="s">
        <v>115</v>
      </c>
      <c r="C23" s="47">
        <v>130618</v>
      </c>
      <c r="D23" s="48">
        <f t="shared" si="0"/>
        <v>6.6125658494978834E-3</v>
      </c>
      <c r="E23" s="49">
        <v>159377194.97</v>
      </c>
      <c r="F23" s="48">
        <f t="shared" si="1"/>
        <v>8.4527365704931395E-3</v>
      </c>
      <c r="G23" s="49">
        <v>60784679.227799997</v>
      </c>
      <c r="H23" s="48">
        <f t="shared" si="2"/>
        <v>8.9936474480768053E-3</v>
      </c>
      <c r="I23" s="65">
        <v>58254235.090000004</v>
      </c>
      <c r="J23" s="48">
        <f t="shared" si="3"/>
        <v>1.0095840125957297E-2</v>
      </c>
      <c r="K23" s="50">
        <f t="shared" si="4"/>
        <v>445.98933600269493</v>
      </c>
      <c r="L23" s="65">
        <v>22469544.343600001</v>
      </c>
      <c r="M23" s="48">
        <f t="shared" si="5"/>
        <v>1.0851633975505941E-2</v>
      </c>
      <c r="N23" s="51">
        <f t="shared" si="6"/>
        <v>172.02486903489566</v>
      </c>
      <c r="Q23" t="s">
        <v>132</v>
      </c>
    </row>
    <row r="24" spans="1:17" x14ac:dyDescent="0.25">
      <c r="A24">
        <v>17</v>
      </c>
      <c r="B24" s="52" t="s">
        <v>114</v>
      </c>
      <c r="C24" s="47">
        <v>176666</v>
      </c>
      <c r="D24" s="48">
        <f t="shared" si="0"/>
        <v>8.9437562844890683E-3</v>
      </c>
      <c r="E24" s="49">
        <v>233939333.5</v>
      </c>
      <c r="F24" s="48">
        <f t="shared" si="1"/>
        <v>1.2407217732276297E-2</v>
      </c>
      <c r="G24" s="49">
        <v>84707932.267800003</v>
      </c>
      <c r="H24" s="48">
        <f t="shared" si="2"/>
        <v>1.2533310836717163E-2</v>
      </c>
      <c r="I24" s="65">
        <v>74251733.430000007</v>
      </c>
      <c r="J24" s="48">
        <f t="shared" si="3"/>
        <v>1.2868311267435421E-2</v>
      </c>
      <c r="K24" s="50">
        <f t="shared" si="4"/>
        <v>420.2944167525161</v>
      </c>
      <c r="L24" s="65">
        <v>27588959.080400001</v>
      </c>
      <c r="M24" s="48">
        <f t="shared" si="5"/>
        <v>1.3324047925831023E-2</v>
      </c>
      <c r="N24" s="51">
        <f t="shared" si="6"/>
        <v>156.1645086230514</v>
      </c>
      <c r="Q24" t="s">
        <v>154</v>
      </c>
    </row>
    <row r="25" spans="1:17" x14ac:dyDescent="0.25">
      <c r="A25">
        <v>18</v>
      </c>
      <c r="B25" s="52" t="s">
        <v>113</v>
      </c>
      <c r="C25" s="47">
        <v>1128870</v>
      </c>
      <c r="D25" s="48">
        <f t="shared" si="0"/>
        <v>5.7149299564552176E-2</v>
      </c>
      <c r="E25" s="49">
        <v>1329203469.8099999</v>
      </c>
      <c r="F25" s="48">
        <f t="shared" si="1"/>
        <v>7.0495699092986489E-2</v>
      </c>
      <c r="G25" s="49">
        <v>528594053.02389997</v>
      </c>
      <c r="H25" s="48">
        <f t="shared" si="2"/>
        <v>7.8210309183843266E-2</v>
      </c>
      <c r="I25" s="65">
        <v>467338931.38</v>
      </c>
      <c r="J25" s="48">
        <f t="shared" si="3"/>
        <v>8.0992894826596676E-2</v>
      </c>
      <c r="K25" s="50">
        <f t="shared" si="4"/>
        <v>413.98826382134348</v>
      </c>
      <c r="L25" s="65">
        <v>193642489.0889</v>
      </c>
      <c r="M25" s="48">
        <f t="shared" si="5"/>
        <v>9.3519360320146835E-2</v>
      </c>
      <c r="N25" s="51">
        <f t="shared" si="6"/>
        <v>171.53657116311001</v>
      </c>
      <c r="Q25" t="s">
        <v>147</v>
      </c>
    </row>
    <row r="26" spans="1:17" x14ac:dyDescent="0.25">
      <c r="A26">
        <v>19</v>
      </c>
      <c r="B26" s="52" t="s">
        <v>112</v>
      </c>
      <c r="C26" s="47">
        <v>306115</v>
      </c>
      <c r="D26" s="48">
        <f t="shared" si="0"/>
        <v>1.5497141244078494E-2</v>
      </c>
      <c r="E26" s="49">
        <v>350405535.25999999</v>
      </c>
      <c r="F26" s="48">
        <f t="shared" si="1"/>
        <v>1.8584124805013345E-2</v>
      </c>
      <c r="G26" s="49">
        <v>149481652.23890001</v>
      </c>
      <c r="H26" s="48">
        <f t="shared" si="2"/>
        <v>2.2117173229694861E-2</v>
      </c>
      <c r="I26" s="65">
        <v>118787560.29000001</v>
      </c>
      <c r="J26" s="48">
        <f t="shared" si="3"/>
        <v>2.0586661481136161E-2</v>
      </c>
      <c r="K26" s="50">
        <f t="shared" si="4"/>
        <v>388.0488061349493</v>
      </c>
      <c r="L26" s="65">
        <v>53131422.236199997</v>
      </c>
      <c r="M26" s="48">
        <f t="shared" si="5"/>
        <v>2.5659743601766542E-2</v>
      </c>
      <c r="N26" s="51">
        <f t="shared" si="6"/>
        <v>173.56686943207617</v>
      </c>
      <c r="Q26" t="s">
        <v>146</v>
      </c>
    </row>
    <row r="27" spans="1:17" x14ac:dyDescent="0.25">
      <c r="A27">
        <v>20</v>
      </c>
      <c r="B27" s="52" t="s">
        <v>111</v>
      </c>
      <c r="C27" s="47">
        <v>55037</v>
      </c>
      <c r="D27" s="48">
        <f t="shared" si="0"/>
        <v>2.7862605969989972E-3</v>
      </c>
      <c r="E27" s="49">
        <v>62449248.659999996</v>
      </c>
      <c r="F27" s="48">
        <f t="shared" si="1"/>
        <v>3.3120613526142397E-3</v>
      </c>
      <c r="G27" s="49">
        <v>24911705.361099999</v>
      </c>
      <c r="H27" s="48">
        <f t="shared" si="2"/>
        <v>3.6859139209807637E-3</v>
      </c>
      <c r="I27" s="65">
        <v>21267373.309999999</v>
      </c>
      <c r="J27" s="48">
        <f t="shared" si="3"/>
        <v>3.6857749570497578E-3</v>
      </c>
      <c r="K27" s="50">
        <f t="shared" si="4"/>
        <v>386.41955975071312</v>
      </c>
      <c r="L27" s="65">
        <v>9079886.5689000003</v>
      </c>
      <c r="M27" s="48">
        <f t="shared" si="5"/>
        <v>4.3851180993298633E-3</v>
      </c>
      <c r="N27" s="51">
        <f t="shared" si="6"/>
        <v>164.97786160037793</v>
      </c>
      <c r="Q27" t="s">
        <v>145</v>
      </c>
    </row>
    <row r="28" spans="1:17" x14ac:dyDescent="0.25">
      <c r="A28">
        <v>21</v>
      </c>
      <c r="B28" s="52" t="s">
        <v>110</v>
      </c>
      <c r="C28" s="67">
        <v>114965</v>
      </c>
      <c r="D28" s="68">
        <f t="shared" si="0"/>
        <v>5.8201291773532305E-3</v>
      </c>
      <c r="E28" s="69">
        <v>135904307.55000001</v>
      </c>
      <c r="F28" s="68">
        <f t="shared" si="1"/>
        <v>7.2078273854152518E-3</v>
      </c>
      <c r="G28" s="69">
        <v>50477327.596199997</v>
      </c>
      <c r="H28" s="68">
        <f t="shared" si="2"/>
        <v>7.4685808050406633E-3</v>
      </c>
      <c r="I28" s="70">
        <v>44407171.07</v>
      </c>
      <c r="J28" s="68">
        <f t="shared" si="3"/>
        <v>7.6960533234383937E-3</v>
      </c>
      <c r="K28" s="71">
        <f t="shared" si="4"/>
        <v>386.26687313530203</v>
      </c>
      <c r="L28" s="70">
        <v>16671794.7719</v>
      </c>
      <c r="M28" s="68">
        <f t="shared" si="5"/>
        <v>8.0516191967614469E-3</v>
      </c>
      <c r="N28" s="72">
        <f t="shared" si="6"/>
        <v>145.01626383595007</v>
      </c>
      <c r="Q28" t="s">
        <v>144</v>
      </c>
    </row>
    <row r="29" spans="1:17" x14ac:dyDescent="0.25">
      <c r="A29">
        <v>22</v>
      </c>
      <c r="B29" s="52" t="s">
        <v>109</v>
      </c>
      <c r="C29" s="67">
        <v>297229</v>
      </c>
      <c r="D29" s="68">
        <f t="shared" si="0"/>
        <v>1.5047285480411631E-2</v>
      </c>
      <c r="E29" s="69">
        <v>327504739.75999999</v>
      </c>
      <c r="F29" s="68">
        <f t="shared" si="1"/>
        <v>1.7369557114493558E-2</v>
      </c>
      <c r="G29" s="69">
        <v>120090984.09010001</v>
      </c>
      <c r="H29" s="68">
        <f t="shared" si="2"/>
        <v>1.7768555930866774E-2</v>
      </c>
      <c r="I29" s="70">
        <v>114311387.68000001</v>
      </c>
      <c r="J29" s="68">
        <f t="shared" si="3"/>
        <v>1.9810911478120391E-2</v>
      </c>
      <c r="K29" s="71">
        <f t="shared" si="4"/>
        <v>384.59029125690967</v>
      </c>
      <c r="L29" s="70">
        <v>41993500.973999999</v>
      </c>
      <c r="M29" s="68">
        <f t="shared" si="5"/>
        <v>2.0280700620869362E-2</v>
      </c>
      <c r="N29" s="72">
        <f t="shared" si="6"/>
        <v>141.28332354514532</v>
      </c>
      <c r="Q29" t="s">
        <v>143</v>
      </c>
    </row>
    <row r="30" spans="1:17" x14ac:dyDescent="0.25">
      <c r="A30">
        <v>23</v>
      </c>
      <c r="B30" s="52" t="s">
        <v>108</v>
      </c>
      <c r="C30" s="67">
        <v>184277</v>
      </c>
      <c r="D30" s="68">
        <f t="shared" si="0"/>
        <v>9.3290648842266882E-3</v>
      </c>
      <c r="E30" s="69">
        <v>209571459.53999999</v>
      </c>
      <c r="F30" s="68">
        <f t="shared" si="1"/>
        <v>1.1114841998058922E-2</v>
      </c>
      <c r="G30" s="69">
        <v>78019129.898300007</v>
      </c>
      <c r="H30" s="68">
        <f t="shared" si="2"/>
        <v>1.1543641546274795E-2</v>
      </c>
      <c r="I30" s="70">
        <v>70216713.090000004</v>
      </c>
      <c r="J30" s="68">
        <f t="shared" si="3"/>
        <v>1.2169015839477448E-2</v>
      </c>
      <c r="K30" s="71">
        <f t="shared" si="4"/>
        <v>381.03894186469284</v>
      </c>
      <c r="L30" s="70">
        <v>27035697.4672</v>
      </c>
      <c r="M30" s="68">
        <f t="shared" si="5"/>
        <v>1.3056851029118945E-2</v>
      </c>
      <c r="N30" s="72">
        <f t="shared" si="6"/>
        <v>146.71227265041216</v>
      </c>
      <c r="Q30" t="s">
        <v>141</v>
      </c>
    </row>
    <row r="31" spans="1:17" x14ac:dyDescent="0.25">
      <c r="A31">
        <v>24</v>
      </c>
      <c r="B31" s="52" t="s">
        <v>107</v>
      </c>
      <c r="C31" s="67">
        <v>563485</v>
      </c>
      <c r="D31" s="68">
        <f t="shared" si="0"/>
        <v>2.8526555816995477E-2</v>
      </c>
      <c r="E31" s="69">
        <v>688577128.27999997</v>
      </c>
      <c r="F31" s="68">
        <f t="shared" si="1"/>
        <v>3.651940966154589E-2</v>
      </c>
      <c r="G31" s="69">
        <v>262439210.0246</v>
      </c>
      <c r="H31" s="68">
        <f t="shared" si="2"/>
        <v>3.8830273705443112E-2</v>
      </c>
      <c r="I31" s="70">
        <v>213844272.43000001</v>
      </c>
      <c r="J31" s="68">
        <f t="shared" si="3"/>
        <v>3.7060611695775986E-2</v>
      </c>
      <c r="K31" s="71">
        <f t="shared" si="4"/>
        <v>379.5030434350515</v>
      </c>
      <c r="L31" s="70">
        <v>84647163.754999995</v>
      </c>
      <c r="M31" s="68">
        <f t="shared" si="5"/>
        <v>4.0880225432591219E-2</v>
      </c>
      <c r="N31" s="72">
        <f t="shared" si="6"/>
        <v>150.22079337515638</v>
      </c>
      <c r="Q31" t="s">
        <v>140</v>
      </c>
    </row>
    <row r="32" spans="1:17" x14ac:dyDescent="0.25">
      <c r="A32">
        <v>25</v>
      </c>
      <c r="B32" s="52" t="s">
        <v>106</v>
      </c>
      <c r="C32" s="67">
        <v>109744</v>
      </c>
      <c r="D32" s="68">
        <f t="shared" si="0"/>
        <v>5.5558148692163084E-3</v>
      </c>
      <c r="E32" s="69">
        <v>123757823.51000001</v>
      </c>
      <c r="F32" s="68">
        <f t="shared" si="1"/>
        <v>6.5636258742320158E-3</v>
      </c>
      <c r="G32" s="69">
        <v>48611035.111500002</v>
      </c>
      <c r="H32" s="68">
        <f t="shared" si="2"/>
        <v>7.1924458174809939E-3</v>
      </c>
      <c r="I32" s="70">
        <v>40363902.920000002</v>
      </c>
      <c r="J32" s="68">
        <f t="shared" si="3"/>
        <v>6.9953284960381223E-3</v>
      </c>
      <c r="K32" s="71">
        <f t="shared" si="4"/>
        <v>367.80054417553583</v>
      </c>
      <c r="L32" s="70">
        <v>16877608.049600001</v>
      </c>
      <c r="M32" s="68">
        <f t="shared" si="5"/>
        <v>8.1510164218562987E-3</v>
      </c>
      <c r="N32" s="72">
        <f t="shared" si="6"/>
        <v>153.79071338387521</v>
      </c>
      <c r="Q32" t="s">
        <v>134</v>
      </c>
    </row>
    <row r="33" spans="1:14" x14ac:dyDescent="0.25">
      <c r="A33">
        <v>26</v>
      </c>
      <c r="B33" s="52" t="s">
        <v>105</v>
      </c>
      <c r="C33" s="67">
        <v>52562</v>
      </c>
      <c r="D33" s="68">
        <f t="shared" si="0"/>
        <v>2.6609631611363501E-3</v>
      </c>
      <c r="E33" s="69">
        <v>56435221.630000003</v>
      </c>
      <c r="F33" s="68">
        <f t="shared" si="1"/>
        <v>2.9931011260775388E-3</v>
      </c>
      <c r="G33" s="69">
        <v>23146129.816799998</v>
      </c>
      <c r="H33" s="68">
        <f t="shared" si="2"/>
        <v>3.4246809229604627E-3</v>
      </c>
      <c r="I33" s="70">
        <v>18984252.170000002</v>
      </c>
      <c r="J33" s="68">
        <f t="shared" si="3"/>
        <v>3.2900951239522645E-3</v>
      </c>
      <c r="K33" s="71">
        <f t="shared" si="4"/>
        <v>361.1782689014878</v>
      </c>
      <c r="L33" s="70">
        <v>8207895.6847999999</v>
      </c>
      <c r="M33" s="68">
        <f t="shared" si="5"/>
        <v>3.9639913617542412E-3</v>
      </c>
      <c r="N33" s="72">
        <f t="shared" si="6"/>
        <v>156.15645684715193</v>
      </c>
    </row>
    <row r="34" spans="1:14" x14ac:dyDescent="0.25">
      <c r="A34">
        <v>27</v>
      </c>
      <c r="B34" s="52" t="s">
        <v>104</v>
      </c>
      <c r="C34" s="67">
        <v>552521</v>
      </c>
      <c r="D34" s="68">
        <f t="shared" si="0"/>
        <v>2.79715008324306E-2</v>
      </c>
      <c r="E34" s="69">
        <v>617928375.59000003</v>
      </c>
      <c r="F34" s="68">
        <f t="shared" si="1"/>
        <v>3.2772479019210918E-2</v>
      </c>
      <c r="G34" s="69">
        <v>238291431.0686</v>
      </c>
      <c r="H34" s="68">
        <f t="shared" si="2"/>
        <v>3.5257389660592775E-2</v>
      </c>
      <c r="I34" s="70">
        <v>195562162.81999999</v>
      </c>
      <c r="J34" s="68">
        <f t="shared" si="3"/>
        <v>3.3892202471920742E-2</v>
      </c>
      <c r="K34" s="71">
        <f t="shared" si="4"/>
        <v>353.94521261635305</v>
      </c>
      <c r="L34" s="70">
        <v>78340570.495299995</v>
      </c>
      <c r="M34" s="68">
        <f t="shared" si="5"/>
        <v>3.7834465329932523E-2</v>
      </c>
      <c r="N34" s="72">
        <f t="shared" si="6"/>
        <v>141.78749856620834</v>
      </c>
    </row>
    <row r="35" spans="1:14" x14ac:dyDescent="0.25">
      <c r="A35">
        <v>28</v>
      </c>
      <c r="B35" s="52" t="s">
        <v>103</v>
      </c>
      <c r="C35" s="67">
        <v>1082637</v>
      </c>
      <c r="D35" s="68">
        <f t="shared" si="0"/>
        <v>5.4808743462637928E-2</v>
      </c>
      <c r="E35" s="69">
        <v>1136632636.1400001</v>
      </c>
      <c r="F35" s="68">
        <f t="shared" si="1"/>
        <v>6.0282503105447902E-2</v>
      </c>
      <c r="G35" s="69">
        <v>449107560.1997</v>
      </c>
      <c r="H35" s="68">
        <f t="shared" si="2"/>
        <v>6.6449557915158566E-2</v>
      </c>
      <c r="I35" s="70">
        <v>382697957.58999997</v>
      </c>
      <c r="J35" s="68">
        <f t="shared" si="3"/>
        <v>6.6324060223086956E-2</v>
      </c>
      <c r="K35" s="71">
        <f t="shared" si="4"/>
        <v>353.48686363942852</v>
      </c>
      <c r="L35" s="70">
        <v>157685587.37400001</v>
      </c>
      <c r="M35" s="68">
        <f t="shared" si="5"/>
        <v>7.6154026589448615E-2</v>
      </c>
      <c r="N35" s="72">
        <f t="shared" si="6"/>
        <v>145.64954585331927</v>
      </c>
    </row>
    <row r="36" spans="1:14" x14ac:dyDescent="0.25">
      <c r="A36">
        <v>29</v>
      </c>
      <c r="B36" s="52" t="s">
        <v>102</v>
      </c>
      <c r="C36" s="67">
        <v>453589</v>
      </c>
      <c r="D36" s="68">
        <f t="shared" si="0"/>
        <v>2.2963045913334271E-2</v>
      </c>
      <c r="E36" s="69">
        <v>489285061.5</v>
      </c>
      <c r="F36" s="68">
        <f t="shared" si="1"/>
        <v>2.5949746031830506E-2</v>
      </c>
      <c r="G36" s="69">
        <v>186452384.2606</v>
      </c>
      <c r="H36" s="68">
        <f t="shared" si="2"/>
        <v>2.7587330083766459E-2</v>
      </c>
      <c r="I36" s="70">
        <v>154499696.56999999</v>
      </c>
      <c r="J36" s="68">
        <f t="shared" si="3"/>
        <v>2.6775808379765179E-2</v>
      </c>
      <c r="K36" s="71">
        <f t="shared" si="4"/>
        <v>340.61605676063573</v>
      </c>
      <c r="L36" s="70">
        <v>61624317.520999998</v>
      </c>
      <c r="M36" s="68">
        <f t="shared" si="5"/>
        <v>2.9761375108557659E-2</v>
      </c>
      <c r="N36" s="72">
        <f t="shared" si="6"/>
        <v>135.85937384063547</v>
      </c>
    </row>
    <row r="37" spans="1:14" x14ac:dyDescent="0.25">
      <c r="A37">
        <v>30</v>
      </c>
      <c r="B37" s="52" t="s">
        <v>101</v>
      </c>
      <c r="C37" s="67">
        <v>319515</v>
      </c>
      <c r="D37" s="68">
        <f t="shared" si="0"/>
        <v>1.6175519280668179E-2</v>
      </c>
      <c r="E37" s="69">
        <v>288325774.64999998</v>
      </c>
      <c r="F37" s="68">
        <f t="shared" si="1"/>
        <v>1.5291659638372781E-2</v>
      </c>
      <c r="G37" s="69">
        <v>118628042.749</v>
      </c>
      <c r="H37" s="68">
        <f t="shared" si="2"/>
        <v>1.7552100422238332E-2</v>
      </c>
      <c r="I37" s="70">
        <v>100132530.75</v>
      </c>
      <c r="J37" s="68">
        <f t="shared" si="3"/>
        <v>1.7353622793221415E-2</v>
      </c>
      <c r="K37" s="71">
        <f t="shared" si="4"/>
        <v>313.38913900755836</v>
      </c>
      <c r="L37" s="70">
        <v>42645778.521799996</v>
      </c>
      <c r="M37" s="68">
        <f t="shared" si="5"/>
        <v>2.059571712013283E-2</v>
      </c>
      <c r="N37" s="72">
        <f t="shared" si="6"/>
        <v>133.47034887814343</v>
      </c>
    </row>
    <row r="38" spans="1:14" x14ac:dyDescent="0.25">
      <c r="A38">
        <v>31</v>
      </c>
      <c r="B38" s="52" t="s">
        <v>100</v>
      </c>
      <c r="C38" s="67">
        <v>135913</v>
      </c>
      <c r="D38" s="68">
        <f t="shared" si="0"/>
        <v>6.8806264244040318E-3</v>
      </c>
      <c r="E38" s="69">
        <v>137194107.69999999</v>
      </c>
      <c r="F38" s="68">
        <f t="shared" si="1"/>
        <v>7.2762332881454667E-3</v>
      </c>
      <c r="G38" s="69">
        <v>51670913.4516</v>
      </c>
      <c r="H38" s="68">
        <f t="shared" si="2"/>
        <v>7.6451827139238033E-3</v>
      </c>
      <c r="I38" s="70">
        <v>42303366.649999999</v>
      </c>
      <c r="J38" s="68">
        <f t="shared" si="3"/>
        <v>7.3314502512705415E-3</v>
      </c>
      <c r="K38" s="71">
        <f t="shared" si="4"/>
        <v>311.25327709637781</v>
      </c>
      <c r="L38" s="70">
        <v>16657290.379799999</v>
      </c>
      <c r="M38" s="68">
        <f t="shared" si="5"/>
        <v>8.0446143215534959E-3</v>
      </c>
      <c r="N38" s="72">
        <f t="shared" si="6"/>
        <v>122.55847770117649</v>
      </c>
    </row>
    <row r="39" spans="1:14" x14ac:dyDescent="0.25">
      <c r="A39">
        <v>32</v>
      </c>
      <c r="B39" s="52" t="s">
        <v>99</v>
      </c>
      <c r="C39" s="67">
        <v>351041</v>
      </c>
      <c r="D39" s="68">
        <f t="shared" si="0"/>
        <v>1.7771530174811943E-2</v>
      </c>
      <c r="E39" s="69">
        <v>345079610.56</v>
      </c>
      <c r="F39" s="68">
        <f t="shared" si="1"/>
        <v>1.8301658806713798E-2</v>
      </c>
      <c r="G39" s="69">
        <v>133613819.54620001</v>
      </c>
      <c r="H39" s="68">
        <f t="shared" si="2"/>
        <v>1.9769382720372861E-2</v>
      </c>
      <c r="I39" s="70">
        <v>108732611.79000001</v>
      </c>
      <c r="J39" s="68">
        <f t="shared" si="3"/>
        <v>1.8844073111828744E-2</v>
      </c>
      <c r="K39" s="71">
        <f t="shared" si="4"/>
        <v>309.74333992325683</v>
      </c>
      <c r="L39" s="70">
        <v>44427277.341899998</v>
      </c>
      <c r="M39" s="68">
        <f t="shared" si="5"/>
        <v>2.1456089401292476E-2</v>
      </c>
      <c r="N39" s="72">
        <f t="shared" si="6"/>
        <v>126.55865651562068</v>
      </c>
    </row>
    <row r="40" spans="1:14" x14ac:dyDescent="0.25">
      <c r="A40">
        <v>33</v>
      </c>
      <c r="B40" s="53" t="s">
        <v>98</v>
      </c>
      <c r="C40" s="73">
        <v>9120082</v>
      </c>
      <c r="D40" s="74">
        <f t="shared" si="0"/>
        <v>0.46170621796245814</v>
      </c>
      <c r="E40" s="75">
        <v>4337007995.4300003</v>
      </c>
      <c r="F40" s="74">
        <f t="shared" si="1"/>
        <v>0.23001776443858757</v>
      </c>
      <c r="G40" s="75">
        <v>1603247262.8663001</v>
      </c>
      <c r="H40" s="74">
        <f t="shared" si="2"/>
        <v>0.23721504888223618</v>
      </c>
      <c r="I40" s="76">
        <v>661217639.55999994</v>
      </c>
      <c r="J40" s="74">
        <f t="shared" si="3"/>
        <v>0.11459334359376988</v>
      </c>
      <c r="K40" s="77">
        <f t="shared" si="4"/>
        <v>72.501282286716275</v>
      </c>
      <c r="L40" s="76">
        <v>236722431.5952</v>
      </c>
      <c r="M40" s="74">
        <f t="shared" si="5"/>
        <v>0.1143247563092899</v>
      </c>
      <c r="N40" s="78">
        <f t="shared" si="6"/>
        <v>25.956173595281271</v>
      </c>
    </row>
    <row r="41" spans="1:14" x14ac:dyDescent="0.25">
      <c r="C41" s="79"/>
      <c r="D41" s="79"/>
      <c r="E41" s="79"/>
      <c r="F41" s="79"/>
      <c r="G41" s="79"/>
      <c r="H41" s="79"/>
      <c r="I41" s="79"/>
      <c r="J41" s="79"/>
      <c r="K41" s="79"/>
      <c r="L41" s="80"/>
      <c r="M41" s="79"/>
      <c r="N41" s="79"/>
    </row>
  </sheetData>
  <mergeCells count="1">
    <mergeCell ref="C4:F4"/>
  </mergeCells>
  <phoneticPr fontId="3" type="noConversion"/>
  <conditionalFormatting sqref="D8:D40">
    <cfRule type="colorScale" priority="12">
      <colorScale>
        <cfvo type="min"/>
        <cfvo type="percentile" val="50"/>
        <cfvo type="max"/>
        <color rgb="FF63BE7B"/>
        <color rgb="FFFFEB84"/>
        <color rgb="FFF8696B"/>
      </colorScale>
    </cfRule>
  </conditionalFormatting>
  <conditionalFormatting sqref="K8:K40">
    <cfRule type="colorScale" priority="10">
      <colorScale>
        <cfvo type="min"/>
        <cfvo type="percentile" val="50"/>
        <cfvo type="max"/>
        <color rgb="FF63BE7B"/>
        <color rgb="FFFFEB84"/>
        <color rgb="FFF8696B"/>
      </colorScale>
    </cfRule>
  </conditionalFormatting>
  <conditionalFormatting sqref="N8:N40">
    <cfRule type="colorScale" priority="11">
      <colorScale>
        <cfvo type="min"/>
        <cfvo type="percentile" val="50"/>
        <cfvo type="max"/>
        <color rgb="FF63BE7B"/>
        <color rgb="FFFFEB84"/>
        <color rgb="FFF8696B"/>
      </colorScale>
    </cfRule>
  </conditionalFormatting>
  <conditionalFormatting sqref="I8:I40">
    <cfRule type="colorScale" priority="9">
      <colorScale>
        <cfvo type="min"/>
        <cfvo type="max"/>
        <color rgb="FFFCFCFF"/>
        <color rgb="FFF8696B"/>
      </colorScale>
    </cfRule>
  </conditionalFormatting>
  <conditionalFormatting sqref="D8:D39">
    <cfRule type="colorScale" priority="8">
      <colorScale>
        <cfvo type="min"/>
        <cfvo type="max"/>
        <color rgb="FFFFEF9C"/>
        <color rgb="FF63BE7B"/>
      </colorScale>
    </cfRule>
  </conditionalFormatting>
  <conditionalFormatting sqref="J8:J27">
    <cfRule type="colorScale" priority="7">
      <colorScale>
        <cfvo type="min"/>
        <cfvo type="max"/>
        <color rgb="FFFFEF9C"/>
        <color rgb="FF63BE7B"/>
      </colorScale>
    </cfRule>
  </conditionalFormatting>
  <conditionalFormatting sqref="L8:L27">
    <cfRule type="colorScale" priority="6">
      <colorScale>
        <cfvo type="min"/>
        <cfvo type="max"/>
        <color rgb="FFFFEF9C"/>
        <color rgb="FF63BE7B"/>
      </colorScale>
    </cfRule>
  </conditionalFormatting>
  <conditionalFormatting sqref="M8:M27">
    <cfRule type="colorScale" priority="5">
      <colorScale>
        <cfvo type="min"/>
        <cfvo type="max"/>
        <color rgb="FFFFEF9C"/>
        <color rgb="FF63BE7B"/>
      </colorScale>
    </cfRule>
  </conditionalFormatting>
  <conditionalFormatting sqref="C8:C27">
    <cfRule type="colorScale" priority="4">
      <colorScale>
        <cfvo type="min"/>
        <cfvo type="max"/>
        <color rgb="FFFFEF9C"/>
        <color rgb="FF63BE7B"/>
      </colorScale>
    </cfRule>
  </conditionalFormatting>
  <conditionalFormatting sqref="K8:K27">
    <cfRule type="colorScale" priority="3">
      <colorScale>
        <cfvo type="min"/>
        <cfvo type="max"/>
        <color rgb="FFFFEF9C"/>
        <color rgb="FF63BE7B"/>
      </colorScale>
    </cfRule>
  </conditionalFormatting>
  <conditionalFormatting sqref="I8:I27">
    <cfRule type="colorScale" priority="2">
      <colorScale>
        <cfvo type="min"/>
        <cfvo type="max"/>
        <color rgb="FFFFEF9C"/>
        <color rgb="FF63BE7B"/>
      </colorScale>
    </cfRule>
  </conditionalFormatting>
  <conditionalFormatting sqref="N8:N27">
    <cfRule type="colorScale" priority="1">
      <colorScale>
        <cfvo type="min"/>
        <cfvo type="max"/>
        <color rgb="FFFFEF9C"/>
        <color rgb="FF63BE7B"/>
      </colorScale>
    </cfRule>
  </conditionalFormatting>
  <pageMargins left="0.7" right="0.7" top="0.75" bottom="0.75" header="0.3" footer="0.3"/>
  <pageSetup paperSize="9"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98CA8-901B-4BD2-915A-4C0C8FE28445}">
  <dimension ref="A1"/>
  <sheetViews>
    <sheetView workbookViewId="0"/>
  </sheetViews>
  <sheetFormatPr defaultRowHeight="15.6" x14ac:dyDescent="0.25"/>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4"/>
  <sheetViews>
    <sheetView workbookViewId="0">
      <selection activeCell="K23" sqref="K23"/>
    </sheetView>
  </sheetViews>
  <sheetFormatPr defaultColWidth="9" defaultRowHeight="15.6" x14ac:dyDescent="0.25"/>
  <cols>
    <col min="4" max="4" width="18.09765625" bestFit="1" customWidth="1"/>
    <col min="5" max="5" width="16" bestFit="1" customWidth="1"/>
    <col min="6" max="6" width="11.5" bestFit="1" customWidth="1"/>
    <col min="7" max="7" width="14.5" customWidth="1"/>
    <col min="8" max="9" width="12.59765625" bestFit="1" customWidth="1"/>
  </cols>
  <sheetData>
    <row r="1" spans="1:10" x14ac:dyDescent="0.25">
      <c r="A1" s="6" t="s">
        <v>23</v>
      </c>
      <c r="B1" s="6" t="s">
        <v>160</v>
      </c>
      <c r="C1" s="6" t="s">
        <v>161</v>
      </c>
      <c r="D1" s="6" t="s">
        <v>2</v>
      </c>
      <c r="E1" s="6" t="s">
        <v>162</v>
      </c>
      <c r="F1" s="6" t="s">
        <v>163</v>
      </c>
      <c r="G1" s="6" t="s">
        <v>170</v>
      </c>
      <c r="H1" s="6" t="s">
        <v>171</v>
      </c>
      <c r="I1" s="6" t="s">
        <v>398</v>
      </c>
      <c r="J1" s="6"/>
    </row>
    <row r="2" spans="1:10" x14ac:dyDescent="0.25">
      <c r="A2">
        <v>2016</v>
      </c>
      <c r="B2" t="s">
        <v>77</v>
      </c>
      <c r="C2" t="s">
        <v>164</v>
      </c>
      <c r="D2" s="5">
        <v>676031</v>
      </c>
      <c r="E2" s="24">
        <v>185004697.81</v>
      </c>
      <c r="F2" s="5">
        <v>1961707</v>
      </c>
      <c r="G2" s="24">
        <v>273.66303883993402</v>
      </c>
      <c r="H2" s="24">
        <v>94.308017359371206</v>
      </c>
      <c r="I2" s="25">
        <v>2.9018000000000002</v>
      </c>
    </row>
    <row r="3" spans="1:10" x14ac:dyDescent="0.25">
      <c r="A3">
        <v>2017</v>
      </c>
      <c r="B3" t="s">
        <v>77</v>
      </c>
      <c r="C3" s="64" t="s">
        <v>166</v>
      </c>
      <c r="D3" s="5">
        <v>1377837</v>
      </c>
      <c r="E3" s="24">
        <v>473211405.38</v>
      </c>
      <c r="F3" s="5">
        <v>5218230</v>
      </c>
      <c r="G3" s="24">
        <v>343.44512840052897</v>
      </c>
      <c r="H3" s="24">
        <v>90.684275200594797</v>
      </c>
      <c r="I3" s="25">
        <v>3.7872620000000001</v>
      </c>
    </row>
    <row r="4" spans="1:10" x14ac:dyDescent="0.25">
      <c r="A4">
        <v>2018</v>
      </c>
      <c r="B4" t="s">
        <v>77</v>
      </c>
      <c r="C4" s="64" t="s">
        <v>166</v>
      </c>
      <c r="D4" s="5">
        <v>2229747</v>
      </c>
      <c r="E4" s="24">
        <v>776961203.88999999</v>
      </c>
      <c r="F4" s="5">
        <v>8927746</v>
      </c>
      <c r="G4" s="24">
        <v>348.452628881213</v>
      </c>
      <c r="H4" s="24">
        <v>87.027700372523995</v>
      </c>
      <c r="I4" s="25">
        <v>4.003927</v>
      </c>
    </row>
    <row r="5" spans="1:10" x14ac:dyDescent="0.25">
      <c r="A5">
        <v>2019</v>
      </c>
      <c r="B5" t="s">
        <v>77</v>
      </c>
      <c r="C5" s="64" t="s">
        <v>166</v>
      </c>
      <c r="D5" s="5">
        <v>1929338</v>
      </c>
      <c r="E5" s="24">
        <v>454789764.72000003</v>
      </c>
      <c r="F5" s="5">
        <v>5388000</v>
      </c>
      <c r="G5" s="24">
        <v>235.72321942552301</v>
      </c>
      <c r="H5" s="24">
        <v>84.407899910913102</v>
      </c>
      <c r="I5" s="25">
        <v>2.7926669999999998</v>
      </c>
    </row>
    <row r="6" spans="1:10" x14ac:dyDescent="0.25">
      <c r="A6">
        <v>2016</v>
      </c>
      <c r="B6" t="s">
        <v>77</v>
      </c>
      <c r="C6" t="s">
        <v>165</v>
      </c>
      <c r="D6" s="5">
        <v>751339</v>
      </c>
      <c r="E6" s="24">
        <v>184074238.21000001</v>
      </c>
      <c r="F6" s="5">
        <v>2071929</v>
      </c>
      <c r="G6" s="24">
        <v>244.994920016131</v>
      </c>
      <c r="H6" s="24">
        <v>88.841962350061195</v>
      </c>
      <c r="I6" s="25">
        <v>2.7576480000000001</v>
      </c>
    </row>
    <row r="7" spans="1:10" x14ac:dyDescent="0.25">
      <c r="A7">
        <v>2017</v>
      </c>
      <c r="B7" t="s">
        <v>77</v>
      </c>
      <c r="C7" t="s">
        <v>165</v>
      </c>
      <c r="D7" s="5">
        <v>1644924</v>
      </c>
      <c r="E7" s="24">
        <v>517542835.13999999</v>
      </c>
      <c r="F7" s="5">
        <v>5980047</v>
      </c>
      <c r="G7" s="24">
        <v>314.63024136069498</v>
      </c>
      <c r="H7" s="24">
        <v>86.544944402610795</v>
      </c>
      <c r="I7" s="25">
        <v>3.6354540000000002</v>
      </c>
    </row>
    <row r="8" spans="1:10" x14ac:dyDescent="0.25">
      <c r="A8">
        <v>2018</v>
      </c>
      <c r="B8" t="s">
        <v>77</v>
      </c>
      <c r="C8" t="s">
        <v>165</v>
      </c>
      <c r="D8" s="5">
        <v>2608786</v>
      </c>
      <c r="E8" s="24">
        <v>862560492.13</v>
      </c>
      <c r="F8" s="5">
        <v>10300477</v>
      </c>
      <c r="G8" s="24">
        <v>330.63673759748701</v>
      </c>
      <c r="H8" s="24">
        <v>83.739859050216793</v>
      </c>
      <c r="I8" s="25">
        <v>3.9483790000000001</v>
      </c>
    </row>
    <row r="9" spans="1:10" x14ac:dyDescent="0.25">
      <c r="A9">
        <v>2019</v>
      </c>
      <c r="B9" t="s">
        <v>77</v>
      </c>
      <c r="C9" s="64" t="s">
        <v>167</v>
      </c>
      <c r="D9" s="5">
        <v>2224897</v>
      </c>
      <c r="E9" s="24">
        <v>493445667.75999999</v>
      </c>
      <c r="F9" s="5">
        <v>6162184</v>
      </c>
      <c r="G9" s="24">
        <v>221.78360066106401</v>
      </c>
      <c r="H9" s="24">
        <v>80.076425462141302</v>
      </c>
      <c r="I9" s="25">
        <v>2.7696489999999998</v>
      </c>
    </row>
    <row r="10" spans="1:10" x14ac:dyDescent="0.25">
      <c r="D10">
        <f>(D6-D2)/D6</f>
        <v>0.10023171963654223</v>
      </c>
    </row>
    <row r="11" spans="1:10" x14ac:dyDescent="0.25">
      <c r="D11">
        <f>(D7-D3)/D7</f>
        <v>0.16237041954521911</v>
      </c>
      <c r="E11" s="64" t="s">
        <v>168</v>
      </c>
      <c r="F11" s="5">
        <f>SUM(D2,D3,D4,D5)</f>
        <v>6212953</v>
      </c>
    </row>
    <row r="12" spans="1:10" x14ac:dyDescent="0.25">
      <c r="D12">
        <f>(D8-D4)/D8</f>
        <v>0.14529325134372847</v>
      </c>
      <c r="E12" s="64" t="s">
        <v>169</v>
      </c>
      <c r="F12" s="5">
        <f>SUM(D6,D7,D8,D9)</f>
        <v>7229946</v>
      </c>
    </row>
    <row r="13" spans="1:10" x14ac:dyDescent="0.25">
      <c r="D13">
        <f>(D9-D5)/D9</f>
        <v>0.13284165514178858</v>
      </c>
    </row>
    <row r="14" spans="1:10" x14ac:dyDescent="0.25">
      <c r="D14" s="64"/>
      <c r="E14" s="64"/>
    </row>
    <row r="15" spans="1:10" x14ac:dyDescent="0.25">
      <c r="C15" s="64"/>
    </row>
    <row r="16" spans="1:10" x14ac:dyDescent="0.25">
      <c r="C16" s="64"/>
      <c r="E16">
        <v>2016</v>
      </c>
      <c r="F16">
        <v>2017</v>
      </c>
      <c r="G16">
        <v>2018</v>
      </c>
      <c r="H16">
        <v>2019</v>
      </c>
    </row>
    <row r="17" spans="3:8" x14ac:dyDescent="0.25">
      <c r="C17" s="64"/>
      <c r="D17" s="64" t="s">
        <v>399</v>
      </c>
      <c r="E17" s="24">
        <v>273.66303883993402</v>
      </c>
      <c r="F17" s="24">
        <v>343.44512840052897</v>
      </c>
      <c r="G17" s="24">
        <v>348.452628881213</v>
      </c>
      <c r="H17" s="24">
        <v>235.72321942552301</v>
      </c>
    </row>
    <row r="18" spans="3:8" x14ac:dyDescent="0.25">
      <c r="D18" s="64" t="s">
        <v>400</v>
      </c>
      <c r="E18" s="25">
        <v>2.9018000000000002</v>
      </c>
      <c r="F18" s="25">
        <v>3.7872620000000001</v>
      </c>
      <c r="G18" s="25">
        <v>4.003927</v>
      </c>
      <c r="H18" s="25">
        <v>2.7926669999999998</v>
      </c>
    </row>
    <row r="19" spans="3:8" x14ac:dyDescent="0.25">
      <c r="C19" s="64"/>
      <c r="D19" s="64" t="s">
        <v>401</v>
      </c>
      <c r="E19" s="24">
        <v>244.994920016131</v>
      </c>
      <c r="F19" s="24">
        <v>314.63024136069498</v>
      </c>
      <c r="G19" s="24">
        <v>330.63673759748701</v>
      </c>
      <c r="H19" s="24">
        <v>221.78360066106401</v>
      </c>
    </row>
    <row r="20" spans="3:8" x14ac:dyDescent="0.25">
      <c r="D20" s="64" t="s">
        <v>402</v>
      </c>
      <c r="E20" s="25">
        <v>2.7576480000000001</v>
      </c>
      <c r="F20" s="25">
        <v>3.6354540000000002</v>
      </c>
      <c r="G20" s="25">
        <v>3.9483790000000001</v>
      </c>
      <c r="H20" s="25">
        <v>2.7696489999999998</v>
      </c>
    </row>
    <row r="21" spans="3:8" x14ac:dyDescent="0.25">
      <c r="E21" s="24">
        <f>E17-E19</f>
        <v>28.668118823803013</v>
      </c>
      <c r="F21" s="24">
        <f>F17-F19</f>
        <v>28.814887039833991</v>
      </c>
      <c r="G21" s="24">
        <f>G17-G19</f>
        <v>17.815891283725989</v>
      </c>
      <c r="H21" s="24">
        <f>H17-H19</f>
        <v>13.939618764458999</v>
      </c>
    </row>
    <row r="22" spans="3:8" x14ac:dyDescent="0.25">
      <c r="E22">
        <v>2016</v>
      </c>
      <c r="F22">
        <v>2017</v>
      </c>
      <c r="G22">
        <v>2018</v>
      </c>
      <c r="H22">
        <v>2019</v>
      </c>
    </row>
    <row r="23" spans="3:8" x14ac:dyDescent="0.25">
      <c r="D23" s="64" t="s">
        <v>168</v>
      </c>
      <c r="E23" s="5">
        <v>676031</v>
      </c>
      <c r="F23" s="5">
        <v>1377837</v>
      </c>
      <c r="G23" s="5">
        <v>2229747</v>
      </c>
      <c r="H23" s="5">
        <v>1929338</v>
      </c>
    </row>
    <row r="24" spans="3:8" x14ac:dyDescent="0.25">
      <c r="D24" s="64" t="s">
        <v>169</v>
      </c>
      <c r="E24" s="5">
        <v>751339</v>
      </c>
      <c r="F24" s="5">
        <v>1644924</v>
      </c>
      <c r="G24" s="5">
        <v>2608786</v>
      </c>
      <c r="H24" s="5">
        <v>2224897</v>
      </c>
    </row>
  </sheetData>
  <phoneticPr fontId="9" type="noConversion"/>
  <pageMargins left="0.7" right="0.7" top="0.75" bottom="0.75" header="0.3" footer="0.3"/>
  <pageSetup paperSize="9" orientation="portrait" horizontalDpi="360" verticalDpi="36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workbookViewId="0">
      <selection activeCell="E19" sqref="E19"/>
    </sheetView>
  </sheetViews>
  <sheetFormatPr defaultRowHeight="15.6" x14ac:dyDescent="0.25"/>
  <cols>
    <col min="2" max="2" width="12.59765625" bestFit="1" customWidth="1"/>
    <col min="3" max="3" width="11.5" bestFit="1" customWidth="1"/>
    <col min="4" max="4" width="12.59765625" bestFit="1" customWidth="1"/>
    <col min="8" max="8" width="15.8984375" bestFit="1" customWidth="1"/>
    <col min="9" max="9" width="21.296875" bestFit="1" customWidth="1"/>
    <col min="10" max="11" width="11.5" bestFit="1" customWidth="1"/>
    <col min="12" max="12" width="15.8984375" bestFit="1" customWidth="1"/>
    <col min="13" max="13" width="8.69921875" customWidth="1"/>
    <col min="14" max="14" width="11.5" bestFit="1" customWidth="1"/>
  </cols>
  <sheetData>
    <row r="1" spans="1:17" ht="20.399999999999999" x14ac:dyDescent="0.25">
      <c r="A1" s="96" t="s">
        <v>236</v>
      </c>
      <c r="B1" s="96"/>
      <c r="C1" s="96"/>
      <c r="D1" s="96"/>
      <c r="E1" s="96"/>
      <c r="F1" s="96"/>
      <c r="G1" s="96" t="s">
        <v>237</v>
      </c>
      <c r="H1" s="96"/>
      <c r="I1" s="96"/>
      <c r="J1" s="96"/>
      <c r="K1" s="96"/>
      <c r="L1" s="96"/>
      <c r="M1" s="96"/>
      <c r="N1" s="103"/>
      <c r="O1" s="103"/>
      <c r="P1" s="103"/>
      <c r="Q1" s="97"/>
    </row>
    <row r="2" spans="1:17" x14ac:dyDescent="0.25">
      <c r="A2" s="96" t="s">
        <v>173</v>
      </c>
      <c r="B2" s="96" t="s">
        <v>38</v>
      </c>
      <c r="C2" s="104" t="s">
        <v>239</v>
      </c>
      <c r="D2" s="96" t="s">
        <v>174</v>
      </c>
      <c r="E2" s="96" t="s">
        <v>238</v>
      </c>
      <c r="F2" s="104" t="s">
        <v>240</v>
      </c>
      <c r="G2" s="96" t="s">
        <v>173</v>
      </c>
      <c r="H2" s="96" t="s">
        <v>38</v>
      </c>
      <c r="I2" s="96" t="s">
        <v>242</v>
      </c>
      <c r="J2" s="96" t="s">
        <v>2</v>
      </c>
      <c r="K2" s="96" t="s">
        <v>238</v>
      </c>
      <c r="L2" s="105" t="s">
        <v>245</v>
      </c>
      <c r="M2" s="96" t="s">
        <v>241</v>
      </c>
      <c r="N2" s="99"/>
      <c r="O2" s="98"/>
      <c r="P2" s="98"/>
      <c r="Q2" s="99"/>
    </row>
    <row r="3" spans="1:17" x14ac:dyDescent="0.25">
      <c r="A3" s="96" t="s">
        <v>243</v>
      </c>
      <c r="B3" s="106">
        <v>3282308411.6300001</v>
      </c>
      <c r="C3" s="104">
        <v>0.37718426015549367</v>
      </c>
      <c r="D3" s="106">
        <v>770466155.47119999</v>
      </c>
      <c r="E3" s="96">
        <v>50257682</v>
      </c>
      <c r="F3" s="104">
        <v>0.23473301678210828</v>
      </c>
      <c r="G3" s="96" t="s">
        <v>243</v>
      </c>
      <c r="H3" s="107">
        <v>2729767488.8600001</v>
      </c>
      <c r="I3" s="108">
        <v>0.39126378474530044</v>
      </c>
      <c r="J3" s="109">
        <v>8507474</v>
      </c>
      <c r="K3" s="109">
        <v>40021497</v>
      </c>
      <c r="L3" s="104">
        <v>1.0749487795269385E-2</v>
      </c>
      <c r="M3" s="96">
        <v>4.7</v>
      </c>
      <c r="N3" s="101"/>
      <c r="O3" s="100"/>
      <c r="P3" s="97"/>
      <c r="Q3" s="102"/>
    </row>
    <row r="4" spans="1:17" x14ac:dyDescent="0.25">
      <c r="A4" s="96" t="s">
        <v>244</v>
      </c>
      <c r="B4" s="106">
        <v>3091089128.2600002</v>
      </c>
      <c r="C4" s="104">
        <v>0.35521042501257372</v>
      </c>
      <c r="D4" s="106">
        <v>1292029236.9756</v>
      </c>
      <c r="E4" s="96">
        <v>70499322</v>
      </c>
      <c r="F4" s="104">
        <v>0.41798511248457398</v>
      </c>
      <c r="G4" s="96" t="s">
        <v>244</v>
      </c>
      <c r="H4" s="107">
        <v>2339977538.2600002</v>
      </c>
      <c r="I4" s="108">
        <v>0.33539430430426442</v>
      </c>
      <c r="J4" s="109">
        <v>10531763</v>
      </c>
      <c r="K4" s="109">
        <v>47678471</v>
      </c>
      <c r="L4" s="104">
        <v>1.3307246996131835E-2</v>
      </c>
      <c r="M4" s="96">
        <v>4.53</v>
      </c>
      <c r="N4" s="101"/>
      <c r="O4" s="100"/>
      <c r="P4" s="97"/>
      <c r="Q4" s="102"/>
    </row>
    <row r="5" spans="1:17" x14ac:dyDescent="0.25">
      <c r="A5" s="96" t="s">
        <v>176</v>
      </c>
      <c r="B5" s="106">
        <v>870425926.41999996</v>
      </c>
      <c r="C5" s="104">
        <v>0.10002440901458375</v>
      </c>
      <c r="D5" s="106">
        <v>401632652.32410002</v>
      </c>
      <c r="E5" s="96">
        <v>10349803</v>
      </c>
      <c r="F5" s="104">
        <v>0.46142082873839319</v>
      </c>
      <c r="G5" s="96" t="s">
        <v>176</v>
      </c>
      <c r="H5" s="107">
        <v>751090270.66999996</v>
      </c>
      <c r="I5" s="108">
        <v>0.10765547732068693</v>
      </c>
      <c r="J5" s="109">
        <v>3458785</v>
      </c>
      <c r="K5" s="109">
        <v>7980813</v>
      </c>
      <c r="L5" s="104">
        <v>4.3702945367756424E-3</v>
      </c>
      <c r="M5" s="96">
        <v>2.31</v>
      </c>
      <c r="N5" s="101"/>
      <c r="O5" s="100"/>
      <c r="P5" s="97"/>
      <c r="Q5" s="102"/>
    </row>
    <row r="6" spans="1:17" x14ac:dyDescent="0.25">
      <c r="A6" s="96" t="s">
        <v>179</v>
      </c>
      <c r="B6" s="106">
        <v>703676621.50999999</v>
      </c>
      <c r="C6" s="104">
        <v>8.759155985947395E-2</v>
      </c>
      <c r="D6" s="106">
        <v>428099405.85829997</v>
      </c>
      <c r="E6" s="96">
        <v>5949117</v>
      </c>
      <c r="F6" s="104">
        <v>0.60837520072736451</v>
      </c>
      <c r="G6" s="96" t="s">
        <v>179</v>
      </c>
      <c r="H6" s="107">
        <v>611108417.71000004</v>
      </c>
      <c r="I6" s="108">
        <v>8.759155985947395E-2</v>
      </c>
      <c r="J6" s="109">
        <v>2692047</v>
      </c>
      <c r="K6" s="109">
        <v>4763460</v>
      </c>
      <c r="L6" s="104">
        <v>3.4014945412459167E-3</v>
      </c>
      <c r="M6" s="96">
        <v>1.77</v>
      </c>
      <c r="N6" s="101"/>
      <c r="O6" s="100"/>
      <c r="P6" s="97"/>
      <c r="Q6" s="102"/>
    </row>
    <row r="7" spans="1:17" x14ac:dyDescent="0.25">
      <c r="A7" s="96" t="s">
        <v>184</v>
      </c>
      <c r="B7" s="106">
        <v>420183825.67000002</v>
      </c>
      <c r="C7" s="104">
        <v>4.8285141290528244E-2</v>
      </c>
      <c r="D7" s="106">
        <v>214673061.82190001</v>
      </c>
      <c r="E7" s="96">
        <v>17571898</v>
      </c>
      <c r="F7" s="104">
        <v>0.51090272568106398</v>
      </c>
      <c r="G7" s="96" t="s">
        <v>184</v>
      </c>
      <c r="H7" s="107">
        <v>287069561.24000001</v>
      </c>
      <c r="I7" s="108">
        <v>4.1146333332163033E-2</v>
      </c>
      <c r="J7" s="109">
        <v>4876905</v>
      </c>
      <c r="K7" s="109">
        <v>10696026</v>
      </c>
      <c r="L7" s="104">
        <v>6.1621382300067265E-3</v>
      </c>
      <c r="M7" s="96">
        <v>2.19</v>
      </c>
      <c r="N7" s="101"/>
      <c r="O7" s="100"/>
      <c r="P7" s="97"/>
      <c r="Q7" s="102"/>
    </row>
    <row r="8" spans="1:17" x14ac:dyDescent="0.25">
      <c r="A8" s="96" t="s">
        <v>199</v>
      </c>
      <c r="B8" s="106">
        <v>79233893.379999995</v>
      </c>
      <c r="C8" s="104">
        <v>9.105109485715036E-3</v>
      </c>
      <c r="D8" s="106">
        <v>1917477.9279</v>
      </c>
      <c r="E8" s="96">
        <v>396363</v>
      </c>
      <c r="F8" s="104">
        <v>2.4200223491529251E-2</v>
      </c>
      <c r="G8" s="96" t="s">
        <v>199</v>
      </c>
      <c r="H8" s="107">
        <v>70977288.590000004</v>
      </c>
      <c r="I8" s="108">
        <v>1.0173336255931611E-2</v>
      </c>
      <c r="J8" s="109">
        <v>203808</v>
      </c>
      <c r="K8" s="109">
        <v>305620</v>
      </c>
      <c r="L8" s="104">
        <v>2.5751846065921128E-4</v>
      </c>
      <c r="M8" s="96">
        <v>1.5</v>
      </c>
      <c r="N8" s="101"/>
      <c r="O8" s="100"/>
      <c r="P8" s="97"/>
      <c r="Q8" s="102"/>
    </row>
    <row r="9" spans="1:17" x14ac:dyDescent="0.25">
      <c r="A9" s="96" t="s">
        <v>180</v>
      </c>
      <c r="B9" s="106">
        <v>71913680.900000006</v>
      </c>
      <c r="C9" s="104">
        <v>8.2639121994799326E-3</v>
      </c>
      <c r="D9" s="106">
        <v>30347193.6369</v>
      </c>
      <c r="E9" s="96">
        <v>1966340</v>
      </c>
      <c r="F9" s="104">
        <v>0.42199472001856603</v>
      </c>
      <c r="G9" s="96" t="s">
        <v>180</v>
      </c>
      <c r="H9" s="107">
        <v>54817244.799999997</v>
      </c>
      <c r="I9" s="108">
        <v>7.8570804133632297E-3</v>
      </c>
      <c r="J9" s="109">
        <v>897290</v>
      </c>
      <c r="K9" s="109">
        <v>1431021</v>
      </c>
      <c r="L9" s="104">
        <v>1.1337569652069776E-3</v>
      </c>
      <c r="M9" s="96">
        <v>1.59</v>
      </c>
      <c r="N9" s="101"/>
      <c r="O9" s="100"/>
      <c r="P9" s="97"/>
      <c r="Q9" s="102"/>
    </row>
    <row r="10" spans="1:17" x14ac:dyDescent="0.25">
      <c r="A10" s="96" t="s">
        <v>175</v>
      </c>
      <c r="B10" s="106">
        <v>50600199.280000001</v>
      </c>
      <c r="C10" s="104">
        <v>5.8146878159049658E-3</v>
      </c>
      <c r="D10" s="106">
        <v>17797875.963399999</v>
      </c>
      <c r="E10" s="96">
        <v>1727790</v>
      </c>
      <c r="F10" s="104">
        <v>0.35173529386542762</v>
      </c>
      <c r="G10" s="96" t="s">
        <v>175</v>
      </c>
      <c r="H10" s="107">
        <v>36545329.450000003</v>
      </c>
      <c r="I10" s="108">
        <v>5.2381252153246034E-3</v>
      </c>
      <c r="J10" s="109">
        <v>795683</v>
      </c>
      <c r="K10" s="109">
        <v>1213523</v>
      </c>
      <c r="L10" s="104">
        <v>1.0053730046548871E-3</v>
      </c>
      <c r="M10" s="96">
        <v>1.53</v>
      </c>
      <c r="N10" s="101"/>
      <c r="O10" s="100"/>
      <c r="P10" s="97"/>
      <c r="Q10" s="102"/>
    </row>
    <row r="11" spans="1:17" x14ac:dyDescent="0.25">
      <c r="A11" s="96" t="s">
        <v>197</v>
      </c>
      <c r="B11" s="106">
        <v>42010144.600000001</v>
      </c>
      <c r="C11" s="104">
        <v>4.8275674686241235E-3</v>
      </c>
      <c r="D11" s="106">
        <v>8808526.2960999999</v>
      </c>
      <c r="E11" s="96">
        <v>2829443</v>
      </c>
      <c r="F11" s="104">
        <v>0.20967617179065839</v>
      </c>
      <c r="G11" s="96" t="s">
        <v>197</v>
      </c>
      <c r="H11" s="107">
        <v>35335394.490000002</v>
      </c>
      <c r="I11" s="108">
        <v>5.0647024847524265E-3</v>
      </c>
      <c r="J11" s="109">
        <v>1539028</v>
      </c>
      <c r="K11" s="109">
        <v>2396908</v>
      </c>
      <c r="L11" s="104">
        <v>1.9446151351832344E-3</v>
      </c>
      <c r="M11" s="96">
        <v>1.56</v>
      </c>
      <c r="N11" s="101"/>
      <c r="O11" s="100"/>
      <c r="P11" s="97"/>
      <c r="Q11" s="102"/>
    </row>
    <row r="12" spans="1:17" x14ac:dyDescent="0.25">
      <c r="A12" s="96" t="s">
        <v>204</v>
      </c>
      <c r="B12" s="106">
        <v>39694830.829999998</v>
      </c>
      <c r="C12" s="104">
        <v>4.5615047463427654E-3</v>
      </c>
      <c r="D12" s="106">
        <v>17500514.834100001</v>
      </c>
      <c r="E12" s="96">
        <v>3975460</v>
      </c>
      <c r="F12" s="104">
        <v>0.44087641811723527</v>
      </c>
      <c r="G12" s="96" t="s">
        <v>204</v>
      </c>
      <c r="H12" s="107">
        <v>24301573.329999998</v>
      </c>
      <c r="I12" s="108">
        <v>3.4831997945481063E-3</v>
      </c>
      <c r="J12" s="109">
        <v>1723262</v>
      </c>
      <c r="K12" s="109">
        <v>2558602</v>
      </c>
      <c r="L12" s="104">
        <v>2.1774011694953768E-3</v>
      </c>
      <c r="M12" s="96">
        <v>1.48</v>
      </c>
      <c r="N12" s="101"/>
      <c r="O12" s="100"/>
      <c r="P12" s="97"/>
      <c r="Q12" s="102"/>
    </row>
    <row r="13" spans="1:17" x14ac:dyDescent="0.25">
      <c r="A13" s="96" t="s">
        <v>181</v>
      </c>
      <c r="B13" s="106">
        <v>26329609.039999999</v>
      </c>
      <c r="C13" s="104">
        <v>3.0256492871746895E-3</v>
      </c>
      <c r="D13" s="106">
        <v>12254112.3836</v>
      </c>
      <c r="E13" s="96">
        <v>733827</v>
      </c>
      <c r="F13" s="104">
        <v>0.46541186255304917</v>
      </c>
      <c r="G13" s="96" t="s">
        <v>181</v>
      </c>
      <c r="H13" s="107">
        <v>18542827.23</v>
      </c>
      <c r="I13" s="108">
        <v>2.6577856141578897E-3</v>
      </c>
      <c r="J13" s="109">
        <v>385548</v>
      </c>
      <c r="K13" s="109">
        <v>475308</v>
      </c>
      <c r="L13" s="104">
        <v>4.8715323966791094E-4</v>
      </c>
      <c r="M13" s="96">
        <v>1.23</v>
      </c>
      <c r="N13" s="101"/>
      <c r="O13" s="100"/>
      <c r="P13" s="97"/>
      <c r="Q13" s="102"/>
    </row>
    <row r="14" spans="1:17" x14ac:dyDescent="0.25">
      <c r="A14" s="96" t="s">
        <v>198</v>
      </c>
      <c r="B14" s="106">
        <v>24585898.530000001</v>
      </c>
      <c r="C14" s="104">
        <v>2.8252719684835757E-3</v>
      </c>
      <c r="D14" s="106">
        <v>3440889.0219000001</v>
      </c>
      <c r="E14" s="96">
        <v>1041269</v>
      </c>
      <c r="F14" s="104">
        <v>0.1399537632395817</v>
      </c>
      <c r="G14" s="96" t="s">
        <v>198</v>
      </c>
      <c r="H14" s="107">
        <v>17210394.699999999</v>
      </c>
      <c r="I14" s="108">
        <v>2.4668050281801165E-3</v>
      </c>
      <c r="J14" s="109">
        <v>433807</v>
      </c>
      <c r="K14" s="109">
        <v>678219</v>
      </c>
      <c r="L14" s="104">
        <v>5.4813015614298979E-4</v>
      </c>
      <c r="M14" s="96">
        <v>1.56</v>
      </c>
      <c r="N14" s="101"/>
      <c r="O14" s="100"/>
      <c r="P14" s="97"/>
      <c r="Q14" s="102"/>
    </row>
    <row r="15" spans="1:17" x14ac:dyDescent="0.25">
      <c r="A15" s="96" t="s">
        <v>28</v>
      </c>
      <c r="B15" s="106">
        <v>82988.710000000006</v>
      </c>
      <c r="C15" s="104">
        <v>9.5365917083532605E-6</v>
      </c>
      <c r="D15" s="106">
        <v>55166.544999999998</v>
      </c>
      <c r="E15" s="96">
        <v>1947</v>
      </c>
      <c r="F15" s="104">
        <v>0.66474759036500264</v>
      </c>
      <c r="G15" s="96" t="s">
        <v>28</v>
      </c>
      <c r="H15" s="107">
        <v>52365.26</v>
      </c>
      <c r="I15" s="108">
        <v>7.5056318534030564E-6</v>
      </c>
      <c r="J15" s="109">
        <v>1017</v>
      </c>
      <c r="K15" s="109">
        <v>1156</v>
      </c>
      <c r="L15" s="104">
        <v>1.2850146927030239E-6</v>
      </c>
      <c r="M15" s="96">
        <v>1.1399999999999999</v>
      </c>
      <c r="N15" s="101"/>
      <c r="O15" s="100"/>
      <c r="P15" s="97"/>
      <c r="Q15" s="102"/>
    </row>
    <row r="16" spans="1:17" x14ac:dyDescent="0.25">
      <c r="I16" s="62">
        <f>I3-C3</f>
        <v>1.4079524589806769E-2</v>
      </c>
    </row>
    <row r="17" spans="9:9" x14ac:dyDescent="0.25">
      <c r="I17" s="62">
        <f t="shared" ref="I17:I23" si="0">I4-C4</f>
        <v>-1.9816120708309293E-2</v>
      </c>
    </row>
    <row r="18" spans="9:9" x14ac:dyDescent="0.25">
      <c r="I18" s="62">
        <f t="shared" si="0"/>
        <v>7.6310683061031892E-3</v>
      </c>
    </row>
    <row r="19" spans="9:9" x14ac:dyDescent="0.25">
      <c r="I19" s="62">
        <f t="shared" si="0"/>
        <v>0</v>
      </c>
    </row>
    <row r="20" spans="9:9" x14ac:dyDescent="0.25">
      <c r="I20" s="62">
        <f t="shared" si="0"/>
        <v>-7.1388079583652106E-3</v>
      </c>
    </row>
    <row r="21" spans="9:9" x14ac:dyDescent="0.25">
      <c r="I21" s="62">
        <f t="shared" si="0"/>
        <v>1.0682267702165748E-3</v>
      </c>
    </row>
    <row r="22" spans="9:9" x14ac:dyDescent="0.25">
      <c r="I22" s="62">
        <f t="shared" si="0"/>
        <v>-4.0683178611670284E-4</v>
      </c>
    </row>
    <row r="23" spans="9:9" x14ac:dyDescent="0.25">
      <c r="I23" s="62">
        <f t="shared" si="0"/>
        <v>-5.7656260058036243E-4</v>
      </c>
    </row>
  </sheetData>
  <phoneticPr fontId="11" type="noConversion"/>
  <pageMargins left="0.7" right="0.7" top="0.75" bottom="0.75" header="0.3" footer="0.3"/>
  <pageSetup paperSize="9" orientation="portrait" horizontalDpi="360" verticalDpi="36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0"/>
  <sheetViews>
    <sheetView workbookViewId="0">
      <selection activeCell="H20" sqref="H20"/>
    </sheetView>
  </sheetViews>
  <sheetFormatPr defaultColWidth="9" defaultRowHeight="15.6" x14ac:dyDescent="0.25"/>
  <cols>
    <col min="1" max="1" width="20" customWidth="1"/>
    <col min="2" max="3" width="16" bestFit="1" customWidth="1"/>
    <col min="4" max="4" width="11.59765625" bestFit="1" customWidth="1"/>
    <col min="5" max="5" width="11.5" bestFit="1" customWidth="1"/>
    <col min="6" max="6" width="12.59765625" style="84" bestFit="1" customWidth="1"/>
  </cols>
  <sheetData>
    <row r="1" spans="1:7" s="81" customFormat="1" ht="14.4" x14ac:dyDescent="0.25">
      <c r="A1" s="81" t="s">
        <v>344</v>
      </c>
      <c r="E1" s="82"/>
      <c r="F1" s="83"/>
      <c r="G1" s="83"/>
    </row>
    <row r="2" spans="1:7" x14ac:dyDescent="0.25">
      <c r="G2" s="84"/>
    </row>
    <row r="3" spans="1:7" ht="20.399999999999999" x14ac:dyDescent="0.25">
      <c r="A3" s="264" t="s">
        <v>172</v>
      </c>
      <c r="B3" s="264"/>
      <c r="C3" s="264"/>
      <c r="D3" s="264"/>
      <c r="E3" s="85"/>
      <c r="G3" s="84"/>
    </row>
    <row r="4" spans="1:7" x14ac:dyDescent="0.25">
      <c r="A4" s="86" t="s">
        <v>173</v>
      </c>
      <c r="B4" s="86" t="s">
        <v>38</v>
      </c>
      <c r="C4" s="86" t="s">
        <v>174</v>
      </c>
      <c r="D4" s="86" t="s">
        <v>158</v>
      </c>
      <c r="E4" s="87" t="s">
        <v>233</v>
      </c>
      <c r="F4" s="87" t="s">
        <v>232</v>
      </c>
    </row>
    <row r="5" spans="1:7" x14ac:dyDescent="0.25">
      <c r="A5" t="s">
        <v>214</v>
      </c>
      <c r="B5" s="17">
        <v>11686.07</v>
      </c>
      <c r="C5" s="17">
        <v>2982.5196000000001</v>
      </c>
      <c r="D5">
        <v>206</v>
      </c>
      <c r="E5" s="93">
        <f t="shared" ref="E5:E58" si="0">B5/$B$59</f>
        <v>1.6783085784150034E-6</v>
      </c>
      <c r="F5" s="93">
        <f t="shared" ref="F5:F36" si="1">C5/B5</f>
        <v>0.25522006970692457</v>
      </c>
    </row>
    <row r="6" spans="1:7" x14ac:dyDescent="0.25">
      <c r="A6" t="s">
        <v>223</v>
      </c>
      <c r="B6" s="17">
        <v>12191.78</v>
      </c>
      <c r="C6" s="17">
        <v>4367.7960000000003</v>
      </c>
      <c r="D6">
        <v>10</v>
      </c>
      <c r="E6" s="93">
        <f t="shared" si="0"/>
        <v>1.7509367101299643E-6</v>
      </c>
      <c r="F6" s="93">
        <f t="shared" si="1"/>
        <v>0.35825744887128869</v>
      </c>
    </row>
    <row r="7" spans="1:7" x14ac:dyDescent="0.25">
      <c r="A7" t="s">
        <v>203</v>
      </c>
      <c r="B7" s="17">
        <v>36765.480000000003</v>
      </c>
      <c r="C7" s="17">
        <v>5003.3820999999998</v>
      </c>
      <c r="D7">
        <v>964</v>
      </c>
      <c r="E7" s="93">
        <f t="shared" si="0"/>
        <v>5.2801173083461978E-6</v>
      </c>
      <c r="F7" s="93">
        <f t="shared" si="1"/>
        <v>0.13608912762732867</v>
      </c>
    </row>
    <row r="8" spans="1:7" x14ac:dyDescent="0.25">
      <c r="A8" t="s">
        <v>216</v>
      </c>
      <c r="B8" s="17">
        <v>105308.87</v>
      </c>
      <c r="C8" s="17">
        <v>48286.887499999997</v>
      </c>
      <c r="D8" s="5">
        <v>1269</v>
      </c>
      <c r="E8" s="93">
        <f t="shared" si="0"/>
        <v>1.5124056239966935E-5</v>
      </c>
      <c r="F8" s="93">
        <f t="shared" si="1"/>
        <v>0.45852630932228217</v>
      </c>
    </row>
    <row r="9" spans="1:7" x14ac:dyDescent="0.25">
      <c r="A9" t="s">
        <v>196</v>
      </c>
      <c r="B9" s="17">
        <v>158973.20000000001</v>
      </c>
      <c r="C9" s="17">
        <v>40235.455499999996</v>
      </c>
      <c r="D9" s="5">
        <v>6444</v>
      </c>
      <c r="E9" s="93">
        <f t="shared" si="0"/>
        <v>2.283112160872595E-5</v>
      </c>
      <c r="F9" s="93">
        <f t="shared" si="1"/>
        <v>0.25309583942450675</v>
      </c>
    </row>
    <row r="10" spans="1:7" x14ac:dyDescent="0.25">
      <c r="A10" t="s">
        <v>208</v>
      </c>
      <c r="B10" s="17">
        <v>312363.18</v>
      </c>
      <c r="C10" s="17">
        <v>11962.4992</v>
      </c>
      <c r="D10" s="5">
        <v>2018</v>
      </c>
      <c r="E10" s="93">
        <f t="shared" si="0"/>
        <v>4.4860402562622832E-5</v>
      </c>
      <c r="F10" s="93">
        <f t="shared" si="1"/>
        <v>3.8296764682700442E-2</v>
      </c>
    </row>
    <row r="11" spans="1:7" x14ac:dyDescent="0.25">
      <c r="A11" t="s">
        <v>201</v>
      </c>
      <c r="B11" s="17">
        <v>2494260.9500000002</v>
      </c>
      <c r="C11" s="17">
        <v>173540.9307</v>
      </c>
      <c r="D11" s="5">
        <v>83684</v>
      </c>
      <c r="E11" s="93">
        <f t="shared" si="0"/>
        <v>3.5821619665041851E-4</v>
      </c>
      <c r="F11" s="93">
        <f t="shared" si="1"/>
        <v>6.9576092549578653E-2</v>
      </c>
    </row>
    <row r="12" spans="1:7" x14ac:dyDescent="0.25">
      <c r="A12" t="s">
        <v>220</v>
      </c>
      <c r="B12" s="17">
        <v>3448441.83</v>
      </c>
      <c r="C12" s="17">
        <v>359995.576</v>
      </c>
      <c r="D12" s="5">
        <v>139558</v>
      </c>
      <c r="E12" s="93">
        <f t="shared" si="0"/>
        <v>4.9525199707464815E-4</v>
      </c>
      <c r="F12" s="93">
        <f t="shared" si="1"/>
        <v>0.10439369249850446</v>
      </c>
    </row>
    <row r="13" spans="1:7" x14ac:dyDescent="0.25">
      <c r="A13" t="s">
        <v>209</v>
      </c>
      <c r="B13" s="17">
        <v>5713458.3300000001</v>
      </c>
      <c r="C13" s="17">
        <v>798208.38699999999</v>
      </c>
      <c r="D13" s="5">
        <v>118915</v>
      </c>
      <c r="E13" s="93">
        <f t="shared" si="0"/>
        <v>8.2054498455474425E-4</v>
      </c>
      <c r="F13" s="93">
        <f t="shared" si="1"/>
        <v>0.13970669617187878</v>
      </c>
    </row>
    <row r="14" spans="1:7" x14ac:dyDescent="0.25">
      <c r="A14" t="s">
        <v>210</v>
      </c>
      <c r="B14" s="17">
        <v>6321571.46</v>
      </c>
      <c r="C14" s="17">
        <v>3489701.2012</v>
      </c>
      <c r="D14" s="5">
        <v>186141</v>
      </c>
      <c r="E14" s="93">
        <f t="shared" si="0"/>
        <v>9.0787986126913988E-4</v>
      </c>
      <c r="F14" s="93">
        <f t="shared" si="1"/>
        <v>0.55203064985996375</v>
      </c>
    </row>
    <row r="15" spans="1:7" x14ac:dyDescent="0.25">
      <c r="A15" t="s">
        <v>193</v>
      </c>
      <c r="B15" s="17">
        <v>7940820.8499999996</v>
      </c>
      <c r="C15" s="17">
        <v>2162857.6672999999</v>
      </c>
      <c r="D15" s="5">
        <v>213429</v>
      </c>
      <c r="E15" s="93">
        <f t="shared" si="0"/>
        <v>1.1404302517622879E-3</v>
      </c>
      <c r="F15" s="93">
        <f t="shared" si="1"/>
        <v>0.27237205172560969</v>
      </c>
    </row>
    <row r="16" spans="1:7" x14ac:dyDescent="0.25">
      <c r="A16" t="s">
        <v>183</v>
      </c>
      <c r="B16" s="17">
        <v>10821568.92</v>
      </c>
      <c r="C16" s="17">
        <v>3998876.5477</v>
      </c>
      <c r="D16" s="5">
        <v>45030</v>
      </c>
      <c r="E16" s="93">
        <f t="shared" si="0"/>
        <v>1.5541522471066137E-3</v>
      </c>
      <c r="F16" s="93">
        <f t="shared" si="1"/>
        <v>0.36952835372229925</v>
      </c>
    </row>
    <row r="17" spans="1:6" x14ac:dyDescent="0.25">
      <c r="A17" t="s">
        <v>191</v>
      </c>
      <c r="B17" s="17">
        <v>14006442.58</v>
      </c>
      <c r="C17" s="17">
        <v>2433741.3336</v>
      </c>
      <c r="D17" s="5">
        <v>526219</v>
      </c>
      <c r="E17" s="93">
        <f t="shared" si="0"/>
        <v>2.0115515939140511E-3</v>
      </c>
      <c r="F17" s="93">
        <f t="shared" si="1"/>
        <v>0.17375870565986357</v>
      </c>
    </row>
    <row r="18" spans="1:6" x14ac:dyDescent="0.25">
      <c r="A18" t="s">
        <v>217</v>
      </c>
      <c r="B18" s="17">
        <v>14744429.890000001</v>
      </c>
      <c r="C18" s="17">
        <v>5225360.9463999998</v>
      </c>
      <c r="D18" s="5">
        <v>467555</v>
      </c>
      <c r="E18" s="93">
        <f t="shared" si="0"/>
        <v>2.1175385025269905E-3</v>
      </c>
      <c r="F18" s="93">
        <f t="shared" si="1"/>
        <v>0.3543955911068461</v>
      </c>
    </row>
    <row r="19" spans="1:6" x14ac:dyDescent="0.25">
      <c r="A19" t="s">
        <v>198</v>
      </c>
      <c r="B19" s="17">
        <v>19666041.690000001</v>
      </c>
      <c r="C19" s="17">
        <v>2657689.3733999999</v>
      </c>
      <c r="D19" s="5">
        <v>850697</v>
      </c>
      <c r="E19" s="93">
        <f t="shared" si="0"/>
        <v>2.8243615237452876E-3</v>
      </c>
      <c r="F19" s="93">
        <f t="shared" si="1"/>
        <v>0.13514104237617935</v>
      </c>
    </row>
    <row r="20" spans="1:6" x14ac:dyDescent="0.25">
      <c r="A20" t="s">
        <v>190</v>
      </c>
      <c r="B20" s="17">
        <v>21030533.23</v>
      </c>
      <c r="C20" s="17">
        <v>2110248.3968000002</v>
      </c>
      <c r="D20" s="5">
        <v>37978</v>
      </c>
      <c r="E20" s="93">
        <f t="shared" si="0"/>
        <v>3.0203245683579501E-3</v>
      </c>
      <c r="F20" s="93">
        <f t="shared" si="1"/>
        <v>0.1003421251245183</v>
      </c>
    </row>
    <row r="21" spans="1:6" x14ac:dyDescent="0.25">
      <c r="A21" t="s">
        <v>181</v>
      </c>
      <c r="B21" s="17">
        <v>22118580.199999999</v>
      </c>
      <c r="C21" s="17">
        <v>10325409.0348</v>
      </c>
      <c r="D21" s="5">
        <v>607935</v>
      </c>
      <c r="E21" s="93">
        <f t="shared" si="0"/>
        <v>3.1765857034931539E-3</v>
      </c>
      <c r="F21" s="93">
        <f t="shared" si="1"/>
        <v>0.46682060699357192</v>
      </c>
    </row>
    <row r="22" spans="1:6" x14ac:dyDescent="0.25">
      <c r="A22" t="s">
        <v>194</v>
      </c>
      <c r="B22" s="17">
        <v>23520817.420000002</v>
      </c>
      <c r="C22" s="17">
        <v>11886842.517200001</v>
      </c>
      <c r="D22" s="5">
        <v>1130230</v>
      </c>
      <c r="E22" s="93">
        <f t="shared" si="0"/>
        <v>3.3779696379808654E-3</v>
      </c>
      <c r="F22" s="93">
        <f t="shared" si="1"/>
        <v>0.50537540022280403</v>
      </c>
    </row>
    <row r="23" spans="1:6" x14ac:dyDescent="0.25">
      <c r="A23" t="s">
        <v>204</v>
      </c>
      <c r="B23" s="17">
        <v>28035862.870000001</v>
      </c>
      <c r="C23" s="17">
        <v>12470470.156400001</v>
      </c>
      <c r="D23" s="5">
        <v>3293240</v>
      </c>
      <c r="E23" s="93">
        <f t="shared" si="0"/>
        <v>4.0264031584602593E-3</v>
      </c>
      <c r="F23" s="93">
        <f t="shared" si="1"/>
        <v>0.44480422144396087</v>
      </c>
    </row>
    <row r="24" spans="1:6" x14ac:dyDescent="0.25">
      <c r="A24" t="s">
        <v>187</v>
      </c>
      <c r="B24" s="17">
        <v>35962398.600000001</v>
      </c>
      <c r="C24" s="17">
        <v>17805917.747099999</v>
      </c>
      <c r="D24" s="5">
        <v>630508</v>
      </c>
      <c r="E24" s="93">
        <f t="shared" si="0"/>
        <v>5.1647818360457979E-3</v>
      </c>
      <c r="F24" s="93">
        <f t="shared" si="1"/>
        <v>0.49512597713935574</v>
      </c>
    </row>
    <row r="25" spans="1:6" x14ac:dyDescent="0.25">
      <c r="A25" t="s">
        <v>197</v>
      </c>
      <c r="B25" s="17">
        <v>36433904.600000001</v>
      </c>
      <c r="C25" s="17">
        <v>7480302.6090000002</v>
      </c>
      <c r="D25" s="5">
        <v>2448602</v>
      </c>
      <c r="E25" s="93">
        <f t="shared" si="0"/>
        <v>5.2324977203913594E-3</v>
      </c>
      <c r="F25" s="93">
        <f t="shared" si="1"/>
        <v>0.20531158247035647</v>
      </c>
    </row>
    <row r="26" spans="1:6" x14ac:dyDescent="0.25">
      <c r="A26" t="s">
        <v>177</v>
      </c>
      <c r="B26" s="17">
        <v>37017884.609999999</v>
      </c>
      <c r="C26" s="17">
        <v>16992112.6054</v>
      </c>
      <c r="D26" s="5">
        <v>1462278</v>
      </c>
      <c r="E26" s="93">
        <f t="shared" si="0"/>
        <v>5.3163666909183099E-3</v>
      </c>
      <c r="F26" s="93">
        <f t="shared" si="1"/>
        <v>0.45902440899634106</v>
      </c>
    </row>
    <row r="27" spans="1:6" x14ac:dyDescent="0.25">
      <c r="A27" t="s">
        <v>175</v>
      </c>
      <c r="B27" s="17">
        <v>39797640.909999996</v>
      </c>
      <c r="C27" s="17">
        <v>14158845.069</v>
      </c>
      <c r="D27" s="5">
        <v>1508493</v>
      </c>
      <c r="E27" s="93">
        <f>B27/$B$59</f>
        <v>5.7155846353763818E-3</v>
      </c>
      <c r="F27" s="93">
        <f t="shared" si="1"/>
        <v>0.3557709639377718</v>
      </c>
    </row>
    <row r="28" spans="1:6" x14ac:dyDescent="0.25">
      <c r="A28" t="s">
        <v>207</v>
      </c>
      <c r="B28" s="17">
        <v>50646531.75</v>
      </c>
      <c r="C28" s="17">
        <v>2986928.8799000001</v>
      </c>
      <c r="D28" s="5">
        <v>348074</v>
      </c>
      <c r="E28" s="93">
        <f t="shared" si="0"/>
        <v>7.2736607519031495E-3</v>
      </c>
      <c r="F28" s="93">
        <f t="shared" si="1"/>
        <v>5.8975980717574011E-2</v>
      </c>
    </row>
    <row r="29" spans="1:6" x14ac:dyDescent="0.25">
      <c r="A29" t="s">
        <v>225</v>
      </c>
      <c r="B29" s="17">
        <v>51485166.909999996</v>
      </c>
      <c r="C29" s="17">
        <v>13154477.131999999</v>
      </c>
      <c r="D29" s="5">
        <v>583044</v>
      </c>
      <c r="E29" s="93">
        <f t="shared" si="0"/>
        <v>7.3941023189302534E-3</v>
      </c>
      <c r="F29" s="93">
        <f t="shared" si="1"/>
        <v>0.25550032992988114</v>
      </c>
    </row>
    <row r="30" spans="1:6" x14ac:dyDescent="0.25">
      <c r="A30" t="s">
        <v>180</v>
      </c>
      <c r="B30" s="17">
        <v>55263808.439999998</v>
      </c>
      <c r="C30" s="17">
        <v>24018630.039999999</v>
      </c>
      <c r="D30" s="5">
        <v>1702826</v>
      </c>
      <c r="E30" s="93">
        <f t="shared" si="0"/>
        <v>7.936776331199066E-3</v>
      </c>
      <c r="F30" s="93">
        <f t="shared" si="1"/>
        <v>0.43461771307486097</v>
      </c>
    </row>
    <row r="31" spans="1:6" x14ac:dyDescent="0.25">
      <c r="A31" t="s">
        <v>213</v>
      </c>
      <c r="B31" s="17">
        <v>60275289.149999999</v>
      </c>
      <c r="C31" s="17">
        <v>3494941.5836999998</v>
      </c>
      <c r="D31" s="5">
        <v>627103</v>
      </c>
      <c r="E31" s="93">
        <f t="shared" si="0"/>
        <v>8.6565059807865077E-3</v>
      </c>
      <c r="F31" s="93">
        <f t="shared" si="1"/>
        <v>5.7982991587191744E-2</v>
      </c>
    </row>
    <row r="32" spans="1:6" x14ac:dyDescent="0.25">
      <c r="A32" t="s">
        <v>205</v>
      </c>
      <c r="B32" s="17">
        <v>65803490.600000001</v>
      </c>
      <c r="C32" s="17">
        <v>14585657.981899999</v>
      </c>
      <c r="D32" s="5">
        <v>1220948</v>
      </c>
      <c r="E32" s="93">
        <f t="shared" si="0"/>
        <v>9.4504450823613972E-3</v>
      </c>
      <c r="F32" s="93">
        <f t="shared" si="1"/>
        <v>0.22165477619662929</v>
      </c>
    </row>
    <row r="33" spans="1:6" x14ac:dyDescent="0.25">
      <c r="A33" t="s">
        <v>199</v>
      </c>
      <c r="B33" s="17">
        <v>71518598.629999995</v>
      </c>
      <c r="C33" s="17">
        <v>1229009.1879</v>
      </c>
      <c r="D33" s="5">
        <v>324682</v>
      </c>
      <c r="E33" s="93">
        <f t="shared" si="0"/>
        <v>1.0271226990506518E-2</v>
      </c>
      <c r="F33" s="93">
        <f t="shared" si="1"/>
        <v>1.7184469654645415E-2</v>
      </c>
    </row>
    <row r="34" spans="1:6" x14ac:dyDescent="0.25">
      <c r="A34" t="s">
        <v>188</v>
      </c>
      <c r="B34" s="17">
        <v>93102359.890000001</v>
      </c>
      <c r="C34" s="17">
        <v>45880674.355999999</v>
      </c>
      <c r="D34" s="5">
        <v>1911538</v>
      </c>
      <c r="E34" s="93">
        <f t="shared" si="0"/>
        <v>1.3371004047902155E-2</v>
      </c>
      <c r="F34" s="93">
        <f t="shared" si="1"/>
        <v>0.49279818911365725</v>
      </c>
    </row>
    <row r="35" spans="1:6" x14ac:dyDescent="0.25">
      <c r="A35" t="s">
        <v>200</v>
      </c>
      <c r="B35" s="17">
        <v>96398932.180000007</v>
      </c>
      <c r="C35" s="17">
        <v>26375104.958700001</v>
      </c>
      <c r="D35" s="5">
        <v>1511720</v>
      </c>
      <c r="E35" s="93">
        <f t="shared" si="0"/>
        <v>1.3844445123787564E-2</v>
      </c>
      <c r="F35" s="93">
        <f t="shared" si="1"/>
        <v>0.27360370454572391</v>
      </c>
    </row>
    <row r="36" spans="1:6" x14ac:dyDescent="0.25">
      <c r="A36" t="s">
        <v>228</v>
      </c>
      <c r="B36" s="17">
        <v>99626581.790000007</v>
      </c>
      <c r="C36" s="17">
        <v>25339315.976399999</v>
      </c>
      <c r="D36" s="5">
        <v>1422466</v>
      </c>
      <c r="E36" s="93">
        <f t="shared" si="0"/>
        <v>1.4307987788565445E-2</v>
      </c>
      <c r="F36" s="93">
        <f t="shared" si="1"/>
        <v>0.25434292255265778</v>
      </c>
    </row>
    <row r="37" spans="1:6" x14ac:dyDescent="0.25">
      <c r="A37" t="s">
        <v>211</v>
      </c>
      <c r="B37" s="17">
        <v>101074028.56999999</v>
      </c>
      <c r="C37" s="17">
        <v>8712465.7970000003</v>
      </c>
      <c r="D37" s="5">
        <v>1858340</v>
      </c>
      <c r="E37" s="93">
        <f t="shared" si="0"/>
        <v>1.4515864546763294E-2</v>
      </c>
      <c r="F37" s="93">
        <f t="shared" ref="F37:F58" si="2">C37/B37</f>
        <v>8.6198857612231033E-2</v>
      </c>
    </row>
    <row r="38" spans="1:6" x14ac:dyDescent="0.25">
      <c r="A38" t="s">
        <v>227</v>
      </c>
      <c r="B38" s="17">
        <v>112896911.03</v>
      </c>
      <c r="C38" s="17">
        <v>29469244.433800001</v>
      </c>
      <c r="D38" s="5">
        <v>2464415</v>
      </c>
      <c r="E38" s="93">
        <f t="shared" si="0"/>
        <v>1.6213821606254664E-2</v>
      </c>
      <c r="F38" s="93">
        <f t="shared" si="2"/>
        <v>0.26102790736204612</v>
      </c>
    </row>
    <row r="39" spans="1:6" x14ac:dyDescent="0.25">
      <c r="A39" t="s">
        <v>202</v>
      </c>
      <c r="B39" s="17">
        <v>125286044.33</v>
      </c>
      <c r="C39" s="17">
        <v>3720557.5962</v>
      </c>
      <c r="D39" s="5">
        <v>788906</v>
      </c>
      <c r="E39" s="93">
        <f t="shared" si="0"/>
        <v>1.7993101440836944E-2</v>
      </c>
      <c r="F39" s="93">
        <f t="shared" si="2"/>
        <v>2.9696504635425742E-2</v>
      </c>
    </row>
    <row r="40" spans="1:6" x14ac:dyDescent="0.25">
      <c r="A40" t="s">
        <v>182</v>
      </c>
      <c r="B40" s="17">
        <v>125598644.20999999</v>
      </c>
      <c r="C40" s="17">
        <v>23377968.103100002</v>
      </c>
      <c r="D40" s="5">
        <v>1046058</v>
      </c>
      <c r="E40" s="93">
        <f t="shared" si="0"/>
        <v>1.8037995837346249E-2</v>
      </c>
      <c r="F40" s="93">
        <f t="shared" si="2"/>
        <v>0.18613232849880301</v>
      </c>
    </row>
    <row r="41" spans="1:6" x14ac:dyDescent="0.25">
      <c r="A41" t="s">
        <v>185</v>
      </c>
      <c r="B41" s="17">
        <v>128324636.5</v>
      </c>
      <c r="C41" s="17">
        <v>45370239.668700002</v>
      </c>
      <c r="D41" s="5">
        <v>4657655</v>
      </c>
      <c r="E41" s="93">
        <f t="shared" si="0"/>
        <v>1.8429492400776057E-2</v>
      </c>
      <c r="F41" s="93">
        <f t="shared" si="2"/>
        <v>0.35355829485400492</v>
      </c>
    </row>
    <row r="42" spans="1:6" x14ac:dyDescent="0.25">
      <c r="A42" t="s">
        <v>219</v>
      </c>
      <c r="B42" s="17">
        <v>133869662.56</v>
      </c>
      <c r="C42" s="17">
        <v>32728594.8598</v>
      </c>
      <c r="D42" s="5">
        <v>1046889</v>
      </c>
      <c r="E42" s="93">
        <f t="shared" si="0"/>
        <v>1.9225847788347135E-2</v>
      </c>
      <c r="F42" s="93">
        <f t="shared" si="2"/>
        <v>0.24448104397911019</v>
      </c>
    </row>
    <row r="43" spans="1:6" x14ac:dyDescent="0.25">
      <c r="A43" t="s">
        <v>221</v>
      </c>
      <c r="B43" s="17">
        <v>147960000.09</v>
      </c>
      <c r="C43" s="17">
        <v>60740823.089599997</v>
      </c>
      <c r="D43" s="5">
        <v>3197906</v>
      </c>
      <c r="E43" s="93">
        <f t="shared" si="0"/>
        <v>2.1249448053394484E-2</v>
      </c>
      <c r="F43" s="93">
        <f t="shared" si="2"/>
        <v>0.410521918441829</v>
      </c>
    </row>
    <row r="44" spans="1:6" x14ac:dyDescent="0.25">
      <c r="A44" t="s">
        <v>178</v>
      </c>
      <c r="B44" s="17">
        <v>149947313.46000001</v>
      </c>
      <c r="C44" s="17">
        <v>72514566.331699997</v>
      </c>
      <c r="D44" s="5">
        <v>5772851</v>
      </c>
      <c r="E44" s="93">
        <f t="shared" si="0"/>
        <v>2.1534858381834228E-2</v>
      </c>
      <c r="F44" s="93">
        <f t="shared" si="2"/>
        <v>0.48360030372297402</v>
      </c>
    </row>
    <row r="45" spans="1:6" x14ac:dyDescent="0.25">
      <c r="A45" t="s">
        <v>222</v>
      </c>
      <c r="B45" s="17">
        <v>171106356.96000001</v>
      </c>
      <c r="C45" s="17">
        <v>69077885.619499996</v>
      </c>
      <c r="D45" s="5">
        <v>6019393</v>
      </c>
      <c r="E45" s="93">
        <f t="shared" si="0"/>
        <v>2.4573639102564656E-2</v>
      </c>
      <c r="F45" s="93">
        <f t="shared" si="2"/>
        <v>0.40371314571117028</v>
      </c>
    </row>
    <row r="46" spans="1:6" x14ac:dyDescent="0.25">
      <c r="A46" t="s">
        <v>215</v>
      </c>
      <c r="B46" s="17">
        <v>180477118.61000001</v>
      </c>
      <c r="C46" s="17">
        <v>33477962.031199999</v>
      </c>
      <c r="D46" s="5">
        <v>2681712</v>
      </c>
      <c r="E46" s="93">
        <f t="shared" si="0"/>
        <v>2.5919431970781032E-2</v>
      </c>
      <c r="F46" s="93">
        <f t="shared" si="2"/>
        <v>0.18549698869884898</v>
      </c>
    </row>
    <row r="47" spans="1:6" x14ac:dyDescent="0.25">
      <c r="A47" t="s">
        <v>206</v>
      </c>
      <c r="B47" s="17">
        <v>182980732.38</v>
      </c>
      <c r="C47" s="17">
        <v>101189486.44140001</v>
      </c>
      <c r="D47" s="5">
        <v>7374821</v>
      </c>
      <c r="E47" s="93">
        <f t="shared" si="0"/>
        <v>2.6278991383588666E-2</v>
      </c>
      <c r="F47" s="93">
        <f t="shared" si="2"/>
        <v>0.55300623800793214</v>
      </c>
    </row>
    <row r="48" spans="1:6" x14ac:dyDescent="0.25">
      <c r="A48" t="s">
        <v>224</v>
      </c>
      <c r="B48" s="17">
        <v>213729575.72999999</v>
      </c>
      <c r="C48" s="17">
        <v>43827613.766900003</v>
      </c>
      <c r="D48" s="5">
        <v>198832</v>
      </c>
      <c r="E48" s="93">
        <f t="shared" si="0"/>
        <v>3.0695022399203336E-2</v>
      </c>
      <c r="F48" s="93">
        <f t="shared" si="2"/>
        <v>0.20506106193869253</v>
      </c>
    </row>
    <row r="49" spans="1:6" x14ac:dyDescent="0.25">
      <c r="A49" t="s">
        <v>195</v>
      </c>
      <c r="B49" s="17">
        <v>241172431.03</v>
      </c>
      <c r="C49" s="17">
        <v>146297492.70699999</v>
      </c>
      <c r="D49" s="5">
        <v>9757211</v>
      </c>
      <c r="E49" s="93">
        <f t="shared" si="0"/>
        <v>3.4636260083573844E-2</v>
      </c>
      <c r="F49" s="93">
        <f t="shared" si="2"/>
        <v>0.60660952034273641</v>
      </c>
    </row>
    <row r="50" spans="1:6" x14ac:dyDescent="0.25">
      <c r="A50" t="s">
        <v>212</v>
      </c>
      <c r="B50" s="17">
        <v>252804217.97</v>
      </c>
      <c r="C50" s="17">
        <v>135690595.7956</v>
      </c>
      <c r="D50" s="5">
        <v>7767760</v>
      </c>
      <c r="E50" s="93">
        <f t="shared" si="0"/>
        <v>3.63067727369892E-2</v>
      </c>
      <c r="F50" s="93">
        <f t="shared" si="2"/>
        <v>0.5367418189664156</v>
      </c>
    </row>
    <row r="51" spans="1:6" x14ac:dyDescent="0.25">
      <c r="A51" t="s">
        <v>226</v>
      </c>
      <c r="B51" s="17">
        <v>258105130.87</v>
      </c>
      <c r="C51" s="17">
        <v>96012327.524700001</v>
      </c>
      <c r="D51" s="5">
        <v>2869888</v>
      </c>
      <c r="E51" s="93">
        <f t="shared" si="0"/>
        <v>3.7068069528254421E-2</v>
      </c>
      <c r="F51" s="93">
        <f t="shared" si="2"/>
        <v>0.37198922470494628</v>
      </c>
    </row>
    <row r="52" spans="1:6" x14ac:dyDescent="0.25">
      <c r="A52" t="s">
        <v>192</v>
      </c>
      <c r="B52" s="17">
        <v>287090661.67000002</v>
      </c>
      <c r="C52" s="17">
        <v>149187798.65799999</v>
      </c>
      <c r="D52" s="5">
        <v>13586636</v>
      </c>
      <c r="E52" s="93">
        <f t="shared" si="0"/>
        <v>4.1230860354558925E-2</v>
      </c>
      <c r="F52" s="93">
        <f t="shared" si="2"/>
        <v>0.51965395805693526</v>
      </c>
    </row>
    <row r="53" spans="1:6" x14ac:dyDescent="0.25">
      <c r="A53" t="s">
        <v>218</v>
      </c>
      <c r="B53" s="17">
        <v>288296323.26999998</v>
      </c>
      <c r="C53" s="17">
        <v>103221327.3409</v>
      </c>
      <c r="D53" s="5">
        <v>5537241</v>
      </c>
      <c r="E53" s="93">
        <f t="shared" si="0"/>
        <v>4.1404012852014914E-2</v>
      </c>
      <c r="F53" s="93">
        <f t="shared" si="2"/>
        <v>0.35803900018603246</v>
      </c>
    </row>
    <row r="54" spans="1:6" x14ac:dyDescent="0.25">
      <c r="A54" t="s">
        <v>184</v>
      </c>
      <c r="B54" s="17">
        <v>335981356.20999998</v>
      </c>
      <c r="C54" s="17">
        <v>174559937.28639999</v>
      </c>
      <c r="D54" s="5">
        <v>16234461</v>
      </c>
      <c r="E54" s="93">
        <f t="shared" si="0"/>
        <v>4.825235449682827E-2</v>
      </c>
      <c r="F54" s="93">
        <f t="shared" si="2"/>
        <v>0.51955245152738172</v>
      </c>
    </row>
    <row r="55" spans="1:6" x14ac:dyDescent="0.25">
      <c r="A55" t="s">
        <v>186</v>
      </c>
      <c r="B55" s="17">
        <v>432054025.57999998</v>
      </c>
      <c r="C55" s="17">
        <v>194756532.48570001</v>
      </c>
      <c r="D55" s="5">
        <v>19337671</v>
      </c>
      <c r="E55" s="93">
        <f t="shared" si="0"/>
        <v>6.2049943006472603E-2</v>
      </c>
      <c r="F55" s="93">
        <f t="shared" si="2"/>
        <v>0.45076893387176298</v>
      </c>
    </row>
    <row r="56" spans="1:6" x14ac:dyDescent="0.25">
      <c r="A56" t="s">
        <v>179</v>
      </c>
      <c r="B56" s="17">
        <v>569748442.52999997</v>
      </c>
      <c r="C56" s="17">
        <v>349711396.91869998</v>
      </c>
      <c r="D56" s="5">
        <v>5162732</v>
      </c>
      <c r="E56" s="93">
        <f t="shared" si="0"/>
        <v>8.1825087359282164E-2</v>
      </c>
      <c r="F56" s="93">
        <f t="shared" si="2"/>
        <v>0.61379965404694548</v>
      </c>
    </row>
    <row r="57" spans="1:6" x14ac:dyDescent="0.25">
      <c r="A57" t="s">
        <v>176</v>
      </c>
      <c r="B57" s="17">
        <v>653489733.63</v>
      </c>
      <c r="C57" s="17">
        <v>311725506.86089998</v>
      </c>
      <c r="D57" s="5">
        <v>15064243</v>
      </c>
      <c r="E57" s="93">
        <f t="shared" si="0"/>
        <v>9.3851690590366535E-2</v>
      </c>
      <c r="F57" s="93">
        <f t="shared" si="2"/>
        <v>0.47701668567818106</v>
      </c>
    </row>
    <row r="58" spans="1:6" x14ac:dyDescent="0.25">
      <c r="A58" t="s">
        <v>189</v>
      </c>
      <c r="B58" s="17">
        <v>897178336.38</v>
      </c>
      <c r="C58" s="17">
        <v>141139961.06130001</v>
      </c>
      <c r="D58" s="5">
        <v>15478315</v>
      </c>
      <c r="E58" s="93">
        <f t="shared" si="0"/>
        <v>0.12884931361138993</v>
      </c>
      <c r="F58" s="93">
        <f t="shared" si="2"/>
        <v>0.15731539130869091</v>
      </c>
    </row>
    <row r="59" spans="1:6" s="6" customFormat="1" x14ac:dyDescent="0.25">
      <c r="A59" s="6" t="s">
        <v>229</v>
      </c>
      <c r="B59" s="6">
        <f>SUM(B5:B58)</f>
        <v>6963004390.4299994</v>
      </c>
      <c r="C59" s="6">
        <f>SUM(C5:C58)</f>
        <v>2598217983.1135001</v>
      </c>
      <c r="D59" s="6">
        <f>SUM(D5:D58)</f>
        <v>171317740</v>
      </c>
      <c r="F59" s="84"/>
    </row>
    <row r="60" spans="1:6" x14ac:dyDescent="0.25">
      <c r="F60" s="84">
        <f>SUM(E5:E58)/3</f>
        <v>0.33333333333333331</v>
      </c>
    </row>
  </sheetData>
  <mergeCells count="1">
    <mergeCell ref="A3:D3"/>
  </mergeCells>
  <phoneticPr fontId="3"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12883-AFC2-48CA-B1AB-CC2D48DCD735}">
  <dimension ref="A1"/>
  <sheetViews>
    <sheetView workbookViewId="0">
      <selection activeCell="M31" sqref="M31"/>
    </sheetView>
  </sheetViews>
  <sheetFormatPr defaultRowHeight="15.6" x14ac:dyDescent="0.25"/>
  <sheetData/>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
  <sheetViews>
    <sheetView workbookViewId="0">
      <selection activeCell="G15" sqref="G15"/>
    </sheetView>
  </sheetViews>
  <sheetFormatPr defaultRowHeight="15.6" x14ac:dyDescent="0.25"/>
  <cols>
    <col min="2" max="2" width="9.796875" bestFit="1" customWidth="1"/>
  </cols>
  <sheetData>
    <row r="1" spans="1:8" ht="17.399999999999999" x14ac:dyDescent="0.25">
      <c r="A1" s="110"/>
      <c r="B1" s="110" t="s">
        <v>247</v>
      </c>
      <c r="C1" s="110" t="s">
        <v>246</v>
      </c>
      <c r="D1" s="112"/>
      <c r="E1" s="112"/>
      <c r="F1" s="110"/>
      <c r="G1" s="110" t="s">
        <v>254</v>
      </c>
      <c r="H1" s="110" t="s">
        <v>255</v>
      </c>
    </row>
    <row r="2" spans="1:8" ht="17.399999999999999" x14ac:dyDescent="0.25">
      <c r="A2" s="110" t="s">
        <v>248</v>
      </c>
      <c r="B2" s="111" t="s">
        <v>253</v>
      </c>
      <c r="C2" s="111" t="s">
        <v>251</v>
      </c>
      <c r="D2" s="112"/>
      <c r="E2" s="112"/>
      <c r="F2" s="110" t="s">
        <v>248</v>
      </c>
      <c r="G2" s="111" t="s">
        <v>253</v>
      </c>
      <c r="H2" s="111" t="s">
        <v>251</v>
      </c>
    </row>
    <row r="3" spans="1:8" ht="17.399999999999999" x14ac:dyDescent="0.25">
      <c r="A3" s="110" t="s">
        <v>249</v>
      </c>
      <c r="B3" s="111" t="s">
        <v>250</v>
      </c>
      <c r="C3" s="111" t="s">
        <v>252</v>
      </c>
      <c r="D3" s="112"/>
      <c r="E3" s="112"/>
      <c r="F3" s="110" t="s">
        <v>249</v>
      </c>
      <c r="G3" s="111" t="s">
        <v>250</v>
      </c>
      <c r="H3" s="111" t="s">
        <v>252</v>
      </c>
    </row>
  </sheetData>
  <phoneticPr fontId="3" type="noConversion"/>
  <pageMargins left="0.7" right="0.7" top="0.75" bottom="0.75" header="0.3" footer="0.3"/>
  <pageSetup paperSize="9" orientation="portrait" horizontalDpi="360" verticalDpi="36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902"/>
  <sheetViews>
    <sheetView workbookViewId="0">
      <selection activeCell="E19" sqref="E19"/>
    </sheetView>
  </sheetViews>
  <sheetFormatPr defaultColWidth="9" defaultRowHeight="15.6" x14ac:dyDescent="0.25"/>
  <cols>
    <col min="3" max="3" width="27.09765625" customWidth="1"/>
    <col min="4" max="4" width="24.8984375" customWidth="1"/>
    <col min="5" max="5" width="14.8984375" bestFit="1" customWidth="1"/>
    <col min="6" max="6" width="20.69921875" customWidth="1"/>
    <col min="10" max="10" width="14.8984375" bestFit="1" customWidth="1"/>
    <col min="12" max="12" width="27.09765625" customWidth="1"/>
    <col min="16" max="16" width="14.8984375" bestFit="1" customWidth="1"/>
  </cols>
  <sheetData>
    <row r="1" spans="1:16" x14ac:dyDescent="0.25">
      <c r="A1" s="130" t="s">
        <v>305</v>
      </c>
      <c r="F1" s="18" t="s">
        <v>306</v>
      </c>
      <c r="G1" s="11" t="s">
        <v>23</v>
      </c>
      <c r="H1" s="11" t="s">
        <v>173</v>
      </c>
      <c r="I1" s="11" t="s">
        <v>307</v>
      </c>
      <c r="J1" s="11" t="s">
        <v>38</v>
      </c>
      <c r="L1" s="18" t="s">
        <v>308</v>
      </c>
      <c r="M1" s="11" t="s">
        <v>23</v>
      </c>
      <c r="N1" s="11" t="s">
        <v>173</v>
      </c>
      <c r="O1" s="11" t="s">
        <v>307</v>
      </c>
      <c r="P1" s="11" t="s">
        <v>38</v>
      </c>
    </row>
    <row r="2" spans="1:16" x14ac:dyDescent="0.25">
      <c r="A2" s="11" t="s">
        <v>23</v>
      </c>
      <c r="B2" s="11" t="s">
        <v>173</v>
      </c>
      <c r="C2" s="11" t="s">
        <v>307</v>
      </c>
      <c r="D2" s="11" t="s">
        <v>38</v>
      </c>
      <c r="G2" s="131">
        <v>2014</v>
      </c>
      <c r="H2" s="131" t="s">
        <v>175</v>
      </c>
      <c r="I2" s="131" t="s">
        <v>309</v>
      </c>
      <c r="J2" s="132">
        <v>948722.3</v>
      </c>
      <c r="M2">
        <v>2018</v>
      </c>
      <c r="N2" t="s">
        <v>175</v>
      </c>
      <c r="O2" t="s">
        <v>309</v>
      </c>
      <c r="P2" s="17">
        <v>50905.37</v>
      </c>
    </row>
    <row r="3" spans="1:16" x14ac:dyDescent="0.25">
      <c r="A3">
        <v>2014</v>
      </c>
      <c r="B3" t="s">
        <v>175</v>
      </c>
      <c r="C3" t="s">
        <v>309</v>
      </c>
      <c r="D3" s="17">
        <v>186634.23999999999</v>
      </c>
      <c r="E3" s="17"/>
      <c r="F3" s="5"/>
      <c r="G3" s="133">
        <v>2014</v>
      </c>
      <c r="H3" s="133" t="s">
        <v>176</v>
      </c>
      <c r="I3" s="133" t="s">
        <v>309</v>
      </c>
      <c r="J3" s="134">
        <v>4151524.81</v>
      </c>
      <c r="M3">
        <v>2018</v>
      </c>
      <c r="N3" t="s">
        <v>176</v>
      </c>
      <c r="O3" t="s">
        <v>309</v>
      </c>
      <c r="P3" s="17">
        <v>556953.71</v>
      </c>
    </row>
    <row r="4" spans="1:16" x14ac:dyDescent="0.25">
      <c r="A4">
        <v>2014</v>
      </c>
      <c r="B4" t="s">
        <v>176</v>
      </c>
      <c r="C4" t="s">
        <v>309</v>
      </c>
      <c r="D4" s="17">
        <v>805221.49</v>
      </c>
      <c r="E4" s="17"/>
      <c r="F4" s="5"/>
      <c r="G4" s="133">
        <v>2014</v>
      </c>
      <c r="H4" s="133" t="s">
        <v>179</v>
      </c>
      <c r="I4" s="133" t="s">
        <v>309</v>
      </c>
      <c r="J4" s="134">
        <v>7828426.6399999997</v>
      </c>
      <c r="M4">
        <v>2018</v>
      </c>
      <c r="N4" t="s">
        <v>179</v>
      </c>
      <c r="O4" t="s">
        <v>309</v>
      </c>
      <c r="P4" s="17">
        <v>540563.47</v>
      </c>
    </row>
    <row r="5" spans="1:16" x14ac:dyDescent="0.25">
      <c r="A5">
        <v>2014</v>
      </c>
      <c r="B5" t="s">
        <v>179</v>
      </c>
      <c r="C5" t="s">
        <v>309</v>
      </c>
      <c r="D5" s="17">
        <v>1330781.18</v>
      </c>
      <c r="E5" s="17"/>
      <c r="F5" s="5"/>
      <c r="G5" s="133">
        <v>2014</v>
      </c>
      <c r="H5" s="133" t="s">
        <v>180</v>
      </c>
      <c r="I5" s="133" t="s">
        <v>309</v>
      </c>
      <c r="J5" s="134">
        <v>1636542.97</v>
      </c>
      <c r="M5">
        <v>2018</v>
      </c>
      <c r="N5" t="s">
        <v>180</v>
      </c>
      <c r="O5" t="s">
        <v>309</v>
      </c>
      <c r="P5" s="17">
        <v>64335.46</v>
      </c>
    </row>
    <row r="6" spans="1:16" x14ac:dyDescent="0.25">
      <c r="A6">
        <v>2014</v>
      </c>
      <c r="B6" t="s">
        <v>180</v>
      </c>
      <c r="C6" t="s">
        <v>309</v>
      </c>
      <c r="D6" s="17">
        <v>292277.51</v>
      </c>
      <c r="E6" s="17"/>
      <c r="F6" s="5"/>
      <c r="G6" s="133">
        <v>2014</v>
      </c>
      <c r="H6" s="133" t="s">
        <v>181</v>
      </c>
      <c r="I6" s="133" t="s">
        <v>309</v>
      </c>
      <c r="J6" s="134">
        <v>290696.13</v>
      </c>
      <c r="M6">
        <v>2018</v>
      </c>
      <c r="N6" t="s">
        <v>181</v>
      </c>
      <c r="O6" t="s">
        <v>309</v>
      </c>
      <c r="P6" s="17">
        <v>18185.3</v>
      </c>
    </row>
    <row r="7" spans="1:16" x14ac:dyDescent="0.25">
      <c r="A7">
        <v>2014</v>
      </c>
      <c r="B7" t="s">
        <v>181</v>
      </c>
      <c r="C7" t="s">
        <v>309</v>
      </c>
      <c r="D7" s="17">
        <v>44678.49</v>
      </c>
      <c r="E7" s="17"/>
      <c r="F7" s="5"/>
      <c r="G7" s="133">
        <v>2014</v>
      </c>
      <c r="H7" s="133" t="s">
        <v>184</v>
      </c>
      <c r="I7" s="133" t="s">
        <v>309</v>
      </c>
      <c r="J7" s="134">
        <v>2622783.09</v>
      </c>
      <c r="M7">
        <v>2018</v>
      </c>
      <c r="N7" t="s">
        <v>184</v>
      </c>
      <c r="O7" t="s">
        <v>309</v>
      </c>
      <c r="P7" s="17">
        <v>302265.5</v>
      </c>
    </row>
    <row r="8" spans="1:16" x14ac:dyDescent="0.25">
      <c r="A8">
        <v>2014</v>
      </c>
      <c r="B8" t="s">
        <v>184</v>
      </c>
      <c r="C8" t="s">
        <v>309</v>
      </c>
      <c r="D8" s="17">
        <v>421634.44</v>
      </c>
      <c r="E8" s="17"/>
      <c r="F8" s="5"/>
      <c r="G8" s="133">
        <v>2014</v>
      </c>
      <c r="H8" s="133" t="s">
        <v>243</v>
      </c>
      <c r="I8" s="133" t="s">
        <v>309</v>
      </c>
      <c r="J8" s="134">
        <v>16345328.08</v>
      </c>
      <c r="M8">
        <v>2018</v>
      </c>
      <c r="N8" t="s">
        <v>243</v>
      </c>
      <c r="O8" t="s">
        <v>309</v>
      </c>
      <c r="P8" s="17">
        <v>1931094.56</v>
      </c>
    </row>
    <row r="9" spans="1:16" x14ac:dyDescent="0.25">
      <c r="A9">
        <v>2014</v>
      </c>
      <c r="B9" t="s">
        <v>243</v>
      </c>
      <c r="C9" t="s">
        <v>309</v>
      </c>
      <c r="D9" s="17">
        <v>3126226.28</v>
      </c>
      <c r="E9" s="17"/>
      <c r="F9" s="5"/>
      <c r="G9" s="133">
        <v>2014</v>
      </c>
      <c r="H9" s="133" t="s">
        <v>197</v>
      </c>
      <c r="I9" s="133" t="s">
        <v>309</v>
      </c>
      <c r="J9" s="134">
        <v>380559.38</v>
      </c>
      <c r="M9">
        <v>2018</v>
      </c>
      <c r="N9" t="s">
        <v>197</v>
      </c>
      <c r="O9" t="s">
        <v>309</v>
      </c>
      <c r="P9" s="17">
        <v>35053.410000000003</v>
      </c>
    </row>
    <row r="10" spans="1:16" x14ac:dyDescent="0.25">
      <c r="A10">
        <v>2014</v>
      </c>
      <c r="B10" t="s">
        <v>197</v>
      </c>
      <c r="C10" t="s">
        <v>309</v>
      </c>
      <c r="D10" s="17">
        <v>64929.21</v>
      </c>
      <c r="E10" s="17"/>
      <c r="F10" s="5"/>
      <c r="G10" s="133">
        <v>2014</v>
      </c>
      <c r="H10" s="133" t="s">
        <v>198</v>
      </c>
      <c r="I10" s="133" t="s">
        <v>309</v>
      </c>
      <c r="J10" s="134">
        <v>568039.73</v>
      </c>
      <c r="M10">
        <v>2018</v>
      </c>
      <c r="N10" t="s">
        <v>198</v>
      </c>
      <c r="O10" t="s">
        <v>309</v>
      </c>
      <c r="P10" s="17">
        <v>22220.54</v>
      </c>
    </row>
    <row r="11" spans="1:16" x14ac:dyDescent="0.25">
      <c r="A11">
        <v>2014</v>
      </c>
      <c r="B11" t="s">
        <v>198</v>
      </c>
      <c r="C11" t="s">
        <v>309</v>
      </c>
      <c r="D11" s="17">
        <v>82043.429999999993</v>
      </c>
      <c r="E11" s="17"/>
      <c r="F11" s="5"/>
      <c r="G11" s="133">
        <v>2014</v>
      </c>
      <c r="H11" s="133" t="s">
        <v>199</v>
      </c>
      <c r="I11" s="133" t="s">
        <v>309</v>
      </c>
      <c r="J11" s="134">
        <v>343001.34</v>
      </c>
      <c r="M11">
        <v>2018</v>
      </c>
      <c r="N11" t="s">
        <v>199</v>
      </c>
      <c r="O11" t="s">
        <v>309</v>
      </c>
      <c r="P11" s="17">
        <v>74394.91</v>
      </c>
    </row>
    <row r="12" spans="1:16" x14ac:dyDescent="0.25">
      <c r="A12">
        <v>2014</v>
      </c>
      <c r="B12" t="s">
        <v>199</v>
      </c>
      <c r="C12" t="s">
        <v>309</v>
      </c>
      <c r="D12" s="17">
        <v>44236.39</v>
      </c>
      <c r="E12" s="17"/>
      <c r="G12" s="133">
        <v>2014</v>
      </c>
      <c r="H12" s="133" t="s">
        <v>204</v>
      </c>
      <c r="I12" s="133" t="s">
        <v>309</v>
      </c>
      <c r="J12" s="134">
        <v>183925.73</v>
      </c>
      <c r="M12">
        <v>2018</v>
      </c>
      <c r="N12" t="s">
        <v>204</v>
      </c>
      <c r="O12" t="s">
        <v>309</v>
      </c>
      <c r="P12" s="17">
        <v>23552.41</v>
      </c>
    </row>
    <row r="13" spans="1:16" x14ac:dyDescent="0.25">
      <c r="A13">
        <v>2014</v>
      </c>
      <c r="B13" t="s">
        <v>204</v>
      </c>
      <c r="C13" t="s">
        <v>309</v>
      </c>
      <c r="D13" s="17">
        <v>30927.71</v>
      </c>
      <c r="E13" s="17"/>
      <c r="F13" s="5"/>
      <c r="G13" s="133">
        <v>2014</v>
      </c>
      <c r="H13" s="133" t="s">
        <v>244</v>
      </c>
      <c r="I13" s="133" t="s">
        <v>309</v>
      </c>
      <c r="J13" s="134">
        <v>17368584.739999998</v>
      </c>
      <c r="M13">
        <v>2018</v>
      </c>
      <c r="N13" t="s">
        <v>244</v>
      </c>
      <c r="O13" t="s">
        <v>309</v>
      </c>
      <c r="P13" s="17">
        <v>2292281.81</v>
      </c>
    </row>
    <row r="14" spans="1:16" x14ac:dyDescent="0.25">
      <c r="A14">
        <v>2014</v>
      </c>
      <c r="B14" t="s">
        <v>244</v>
      </c>
      <c r="C14" t="s">
        <v>309</v>
      </c>
      <c r="D14" s="17">
        <v>3063987.42</v>
      </c>
      <c r="E14" s="17"/>
      <c r="F14" s="5"/>
      <c r="G14" s="133">
        <v>2014</v>
      </c>
      <c r="H14" s="133" t="s">
        <v>175</v>
      </c>
      <c r="I14" s="133" t="s">
        <v>310</v>
      </c>
      <c r="J14" s="134">
        <v>221193.08</v>
      </c>
      <c r="M14">
        <v>2018</v>
      </c>
      <c r="N14" t="s">
        <v>175</v>
      </c>
      <c r="O14" t="s">
        <v>310</v>
      </c>
      <c r="P14" s="17">
        <v>37300.730000000003</v>
      </c>
    </row>
    <row r="15" spans="1:16" x14ac:dyDescent="0.25">
      <c r="A15" s="3">
        <v>2014</v>
      </c>
      <c r="B15" s="3" t="s">
        <v>175</v>
      </c>
      <c r="C15" s="3" t="s">
        <v>310</v>
      </c>
      <c r="D15" s="92">
        <v>72761.240000000005</v>
      </c>
      <c r="E15" s="92"/>
      <c r="F15" s="4"/>
      <c r="G15" s="133">
        <v>2014</v>
      </c>
      <c r="H15" s="133" t="s">
        <v>176</v>
      </c>
      <c r="I15" s="133" t="s">
        <v>310</v>
      </c>
      <c r="J15" s="134">
        <v>1216775.8799999999</v>
      </c>
      <c r="M15">
        <v>2018</v>
      </c>
      <c r="N15" t="s">
        <v>176</v>
      </c>
      <c r="O15" t="s">
        <v>310</v>
      </c>
      <c r="P15" s="17">
        <v>518062.72</v>
      </c>
    </row>
    <row r="16" spans="1:16" x14ac:dyDescent="0.25">
      <c r="A16" s="3">
        <v>2014</v>
      </c>
      <c r="B16" s="3" t="s">
        <v>176</v>
      </c>
      <c r="C16" s="3" t="s">
        <v>310</v>
      </c>
      <c r="D16" s="92">
        <v>573592.69999999995</v>
      </c>
      <c r="E16" s="92"/>
      <c r="F16" s="4"/>
      <c r="G16" s="133">
        <v>2014</v>
      </c>
      <c r="H16" s="133" t="s">
        <v>179</v>
      </c>
      <c r="I16" s="133" t="s">
        <v>310</v>
      </c>
      <c r="J16" s="134">
        <v>1646763.79</v>
      </c>
      <c r="M16">
        <v>2018</v>
      </c>
      <c r="N16" t="s">
        <v>179</v>
      </c>
      <c r="O16" t="s">
        <v>310</v>
      </c>
      <c r="P16" s="17">
        <v>399506.79</v>
      </c>
    </row>
    <row r="17" spans="1:16" x14ac:dyDescent="0.25">
      <c r="A17" s="3">
        <v>2014</v>
      </c>
      <c r="B17" s="3" t="s">
        <v>179</v>
      </c>
      <c r="C17" s="3" t="s">
        <v>310</v>
      </c>
      <c r="D17" s="92">
        <v>589049.79</v>
      </c>
      <c r="E17" s="92"/>
      <c r="F17" s="4"/>
      <c r="G17" s="133">
        <v>2014</v>
      </c>
      <c r="H17" s="133" t="s">
        <v>180</v>
      </c>
      <c r="I17" s="133" t="s">
        <v>310</v>
      </c>
      <c r="J17" s="134">
        <v>390795.9</v>
      </c>
      <c r="M17">
        <v>2018</v>
      </c>
      <c r="N17" t="s">
        <v>180</v>
      </c>
      <c r="O17" t="s">
        <v>310</v>
      </c>
      <c r="P17" s="17">
        <v>44730.33</v>
      </c>
    </row>
    <row r="18" spans="1:16" x14ac:dyDescent="0.25">
      <c r="A18" s="3">
        <v>2014</v>
      </c>
      <c r="B18" s="3" t="s">
        <v>180</v>
      </c>
      <c r="C18" s="3" t="s">
        <v>310</v>
      </c>
      <c r="D18" s="92">
        <v>161631.20000000001</v>
      </c>
      <c r="E18" s="92"/>
      <c r="F18" s="4"/>
      <c r="G18" s="133">
        <v>2014</v>
      </c>
      <c r="H18" s="133" t="s">
        <v>181</v>
      </c>
      <c r="I18" s="133" t="s">
        <v>310</v>
      </c>
      <c r="J18" s="134">
        <v>61755.76</v>
      </c>
      <c r="M18">
        <v>2018</v>
      </c>
      <c r="N18" t="s">
        <v>181</v>
      </c>
      <c r="O18" t="s">
        <v>310</v>
      </c>
      <c r="P18" s="17">
        <v>13989.87</v>
      </c>
    </row>
    <row r="19" spans="1:16" x14ac:dyDescent="0.25">
      <c r="A19" s="3">
        <v>2014</v>
      </c>
      <c r="B19" s="3" t="s">
        <v>181</v>
      </c>
      <c r="C19" s="3" t="s">
        <v>310</v>
      </c>
      <c r="D19" s="92">
        <v>28854.89</v>
      </c>
      <c r="E19" s="92"/>
      <c r="F19" s="3"/>
      <c r="G19" s="133">
        <v>2014</v>
      </c>
      <c r="H19" s="133" t="s">
        <v>184</v>
      </c>
      <c r="I19" s="133" t="s">
        <v>310</v>
      </c>
      <c r="J19" s="134">
        <v>567417.61</v>
      </c>
      <c r="M19">
        <v>2018</v>
      </c>
      <c r="N19" t="s">
        <v>184</v>
      </c>
      <c r="O19" t="s">
        <v>310</v>
      </c>
      <c r="P19" s="17">
        <v>221297.37</v>
      </c>
    </row>
    <row r="20" spans="1:16" x14ac:dyDescent="0.25">
      <c r="A20" s="3">
        <v>2014</v>
      </c>
      <c r="B20" s="3" t="s">
        <v>184</v>
      </c>
      <c r="C20" s="3" t="s">
        <v>310</v>
      </c>
      <c r="D20" s="92">
        <v>237533.72</v>
      </c>
      <c r="E20" s="92"/>
      <c r="F20" s="4"/>
      <c r="G20" s="133">
        <v>2014</v>
      </c>
      <c r="H20" s="133" t="s">
        <v>243</v>
      </c>
      <c r="I20" s="133" t="s">
        <v>310</v>
      </c>
      <c r="J20" s="134">
        <v>4494704.58</v>
      </c>
      <c r="M20">
        <v>2018</v>
      </c>
      <c r="N20" t="s">
        <v>243</v>
      </c>
      <c r="O20" t="s">
        <v>310</v>
      </c>
      <c r="P20" s="17">
        <v>1845769.96</v>
      </c>
    </row>
    <row r="21" spans="1:16" x14ac:dyDescent="0.25">
      <c r="A21" s="3">
        <v>2014</v>
      </c>
      <c r="B21" s="3" t="s">
        <v>243</v>
      </c>
      <c r="C21" s="3" t="s">
        <v>310</v>
      </c>
      <c r="D21" s="92">
        <v>1966758.8</v>
      </c>
      <c r="E21" s="92"/>
      <c r="F21" s="4"/>
      <c r="G21" s="133">
        <v>2014</v>
      </c>
      <c r="H21" s="133" t="s">
        <v>197</v>
      </c>
      <c r="I21" s="133" t="s">
        <v>310</v>
      </c>
      <c r="J21" s="134">
        <v>88299.34</v>
      </c>
      <c r="M21">
        <v>2018</v>
      </c>
      <c r="N21" t="s">
        <v>197</v>
      </c>
      <c r="O21" t="s">
        <v>310</v>
      </c>
      <c r="P21" s="17">
        <v>30387.75</v>
      </c>
    </row>
    <row r="22" spans="1:16" x14ac:dyDescent="0.25">
      <c r="A22" s="3">
        <v>2014</v>
      </c>
      <c r="B22" s="3" t="s">
        <v>197</v>
      </c>
      <c r="C22" s="3" t="s">
        <v>310</v>
      </c>
      <c r="D22" s="92">
        <v>37126.97</v>
      </c>
      <c r="E22" s="92"/>
      <c r="F22" s="4"/>
      <c r="G22" s="133">
        <v>2014</v>
      </c>
      <c r="H22" s="133" t="s">
        <v>198</v>
      </c>
      <c r="I22" s="133" t="s">
        <v>310</v>
      </c>
      <c r="J22" s="134">
        <v>103695.34</v>
      </c>
      <c r="M22">
        <v>2018</v>
      </c>
      <c r="N22" t="s">
        <v>198</v>
      </c>
      <c r="O22" t="s">
        <v>310</v>
      </c>
      <c r="P22" s="17">
        <v>19750.03</v>
      </c>
    </row>
    <row r="23" spans="1:16" x14ac:dyDescent="0.25">
      <c r="A23" s="3">
        <v>2014</v>
      </c>
      <c r="B23" s="3" t="s">
        <v>198</v>
      </c>
      <c r="C23" s="3" t="s">
        <v>310</v>
      </c>
      <c r="D23" s="92">
        <v>40783.300000000003</v>
      </c>
      <c r="E23" s="92"/>
      <c r="F23" s="4"/>
      <c r="G23" s="133">
        <v>2014</v>
      </c>
      <c r="H23" s="133" t="s">
        <v>199</v>
      </c>
      <c r="I23" s="133" t="s">
        <v>310</v>
      </c>
      <c r="J23" s="134">
        <v>65506.400000000001</v>
      </c>
      <c r="M23">
        <v>2018</v>
      </c>
      <c r="N23" t="s">
        <v>199</v>
      </c>
      <c r="O23" t="s">
        <v>310</v>
      </c>
      <c r="P23" s="17">
        <v>37697.879999999997</v>
      </c>
    </row>
    <row r="24" spans="1:16" x14ac:dyDescent="0.25">
      <c r="A24" s="3">
        <v>2014</v>
      </c>
      <c r="B24" s="3" t="s">
        <v>199</v>
      </c>
      <c r="C24" s="3" t="s">
        <v>310</v>
      </c>
      <c r="D24" s="92">
        <v>35043.879999999997</v>
      </c>
      <c r="E24" s="92"/>
      <c r="F24" s="3"/>
      <c r="G24" s="133">
        <v>2014</v>
      </c>
      <c r="H24" s="133" t="s">
        <v>204</v>
      </c>
      <c r="I24" s="133" t="s">
        <v>310</v>
      </c>
      <c r="J24" s="134">
        <v>43263.69</v>
      </c>
      <c r="M24">
        <v>2018</v>
      </c>
      <c r="N24" t="s">
        <v>204</v>
      </c>
      <c r="O24" t="s">
        <v>310</v>
      </c>
      <c r="P24" s="17">
        <v>16727.71</v>
      </c>
    </row>
    <row r="25" spans="1:16" x14ac:dyDescent="0.25">
      <c r="A25" s="3">
        <v>2014</v>
      </c>
      <c r="B25" s="3" t="s">
        <v>204</v>
      </c>
      <c r="C25" s="3" t="s">
        <v>310</v>
      </c>
      <c r="D25" s="92">
        <v>19149.72</v>
      </c>
      <c r="E25" s="92"/>
      <c r="F25" s="4"/>
      <c r="G25" s="133">
        <v>2014</v>
      </c>
      <c r="H25" s="133" t="s">
        <v>244</v>
      </c>
      <c r="I25" s="133" t="s">
        <v>310</v>
      </c>
      <c r="J25" s="134">
        <v>4258248.3099999996</v>
      </c>
      <c r="M25">
        <v>2018</v>
      </c>
      <c r="N25" t="s">
        <v>244</v>
      </c>
      <c r="O25" t="s">
        <v>310</v>
      </c>
      <c r="P25" s="17">
        <v>1648028.09</v>
      </c>
    </row>
    <row r="26" spans="1:16" x14ac:dyDescent="0.25">
      <c r="A26" s="3">
        <v>2014</v>
      </c>
      <c r="B26" s="3" t="s">
        <v>244</v>
      </c>
      <c r="C26" s="3" t="s">
        <v>310</v>
      </c>
      <c r="D26" s="92">
        <v>1824885.47</v>
      </c>
      <c r="E26" s="92"/>
      <c r="F26" s="4"/>
      <c r="G26" s="133">
        <v>2014</v>
      </c>
      <c r="H26" s="133" t="s">
        <v>175</v>
      </c>
      <c r="I26" s="133" t="s">
        <v>311</v>
      </c>
      <c r="J26" s="134">
        <v>2496715.79</v>
      </c>
      <c r="M26">
        <v>2018</v>
      </c>
      <c r="N26" t="s">
        <v>175</v>
      </c>
      <c r="O26" t="s">
        <v>311</v>
      </c>
      <c r="P26" s="17">
        <v>383830.43</v>
      </c>
    </row>
    <row r="27" spans="1:16" x14ac:dyDescent="0.25">
      <c r="A27" s="3">
        <v>2014</v>
      </c>
      <c r="B27" s="3" t="s">
        <v>175</v>
      </c>
      <c r="C27" s="3" t="s">
        <v>311</v>
      </c>
      <c r="D27" s="92">
        <v>1124169.96</v>
      </c>
      <c r="E27" s="92"/>
      <c r="F27" s="4"/>
      <c r="G27" s="133">
        <v>2014</v>
      </c>
      <c r="H27" s="133" t="s">
        <v>176</v>
      </c>
      <c r="I27" s="133" t="s">
        <v>311</v>
      </c>
      <c r="J27" s="134">
        <v>14644691.57</v>
      </c>
      <c r="M27">
        <v>2018</v>
      </c>
      <c r="N27" t="s">
        <v>176</v>
      </c>
      <c r="O27" t="s">
        <v>311</v>
      </c>
      <c r="P27" s="17">
        <v>4855172.9800000004</v>
      </c>
    </row>
    <row r="28" spans="1:16" x14ac:dyDescent="0.25">
      <c r="A28" s="3">
        <v>2014</v>
      </c>
      <c r="B28" s="3" t="s">
        <v>176</v>
      </c>
      <c r="C28" s="3" t="s">
        <v>311</v>
      </c>
      <c r="D28" s="92">
        <v>5228989.6500000004</v>
      </c>
      <c r="E28" s="92"/>
      <c r="F28" s="4"/>
      <c r="G28" s="133">
        <v>2014</v>
      </c>
      <c r="H28" s="133" t="s">
        <v>179</v>
      </c>
      <c r="I28" s="133" t="s">
        <v>311</v>
      </c>
      <c r="J28" s="134">
        <v>23189782.719999999</v>
      </c>
      <c r="M28">
        <v>2018</v>
      </c>
      <c r="N28" t="s">
        <v>179</v>
      </c>
      <c r="O28" t="s">
        <v>311</v>
      </c>
      <c r="P28" s="17">
        <v>4920137.0999999996</v>
      </c>
    </row>
    <row r="29" spans="1:16" x14ac:dyDescent="0.25">
      <c r="A29" s="3">
        <v>2014</v>
      </c>
      <c r="B29" s="3" t="s">
        <v>179</v>
      </c>
      <c r="C29" s="3" t="s">
        <v>311</v>
      </c>
      <c r="D29" s="92">
        <v>9711807.2699999996</v>
      </c>
      <c r="E29" s="92"/>
      <c r="F29" s="4"/>
      <c r="G29" s="133">
        <v>2014</v>
      </c>
      <c r="H29" s="133" t="s">
        <v>180</v>
      </c>
      <c r="I29" s="133" t="s">
        <v>311</v>
      </c>
      <c r="J29" s="134">
        <v>4917943.53</v>
      </c>
      <c r="M29">
        <v>2018</v>
      </c>
      <c r="N29" t="s">
        <v>180</v>
      </c>
      <c r="O29" t="s">
        <v>311</v>
      </c>
      <c r="P29" s="17">
        <v>541234.96</v>
      </c>
    </row>
    <row r="30" spans="1:16" x14ac:dyDescent="0.25">
      <c r="A30" s="3">
        <v>2014</v>
      </c>
      <c r="B30" s="3" t="s">
        <v>180</v>
      </c>
      <c r="C30" s="3" t="s">
        <v>311</v>
      </c>
      <c r="D30" s="92">
        <v>1988831.99</v>
      </c>
      <c r="E30" s="92"/>
      <c r="F30" s="4"/>
      <c r="G30" s="133">
        <v>2014</v>
      </c>
      <c r="H30" s="133" t="s">
        <v>181</v>
      </c>
      <c r="I30" s="133" t="s">
        <v>311</v>
      </c>
      <c r="J30" s="134">
        <v>830927.01</v>
      </c>
      <c r="M30">
        <v>2018</v>
      </c>
      <c r="N30" t="s">
        <v>181</v>
      </c>
      <c r="O30" t="s">
        <v>311</v>
      </c>
      <c r="P30" s="17">
        <v>140800.91</v>
      </c>
    </row>
    <row r="31" spans="1:16" x14ac:dyDescent="0.25">
      <c r="A31" s="3">
        <v>2014</v>
      </c>
      <c r="B31" s="3" t="s">
        <v>181</v>
      </c>
      <c r="C31" s="3" t="s">
        <v>311</v>
      </c>
      <c r="D31" s="92">
        <v>350492.6</v>
      </c>
      <c r="E31" s="92"/>
      <c r="F31" s="4"/>
      <c r="G31" s="133">
        <v>2014</v>
      </c>
      <c r="H31" s="133" t="s">
        <v>184</v>
      </c>
      <c r="I31" s="133" t="s">
        <v>311</v>
      </c>
      <c r="J31" s="134">
        <v>8804617.4800000004</v>
      </c>
      <c r="M31">
        <v>2018</v>
      </c>
      <c r="N31" t="s">
        <v>184</v>
      </c>
      <c r="O31" t="s">
        <v>311</v>
      </c>
      <c r="P31" s="17">
        <v>2855769.61</v>
      </c>
    </row>
    <row r="32" spans="1:16" x14ac:dyDescent="0.25">
      <c r="A32" s="3">
        <v>2014</v>
      </c>
      <c r="B32" s="3" t="s">
        <v>184</v>
      </c>
      <c r="C32" s="3" t="s">
        <v>311</v>
      </c>
      <c r="D32" s="92">
        <v>3244064.81</v>
      </c>
      <c r="E32" s="92"/>
      <c r="F32" s="4"/>
      <c r="G32" s="133">
        <v>2014</v>
      </c>
      <c r="H32" s="133" t="s">
        <v>243</v>
      </c>
      <c r="I32" s="133" t="s">
        <v>311</v>
      </c>
      <c r="J32" s="134">
        <v>60209881.109999999</v>
      </c>
      <c r="M32">
        <v>2018</v>
      </c>
      <c r="N32" t="s">
        <v>243</v>
      </c>
      <c r="O32" t="s">
        <v>311</v>
      </c>
      <c r="P32" s="5">
        <v>16126049</v>
      </c>
    </row>
    <row r="33" spans="1:16" x14ac:dyDescent="0.25">
      <c r="A33" s="3">
        <v>2014</v>
      </c>
      <c r="B33" s="3" t="s">
        <v>243</v>
      </c>
      <c r="C33" s="3" t="s">
        <v>311</v>
      </c>
      <c r="D33" s="92">
        <v>20596051.48</v>
      </c>
      <c r="E33" s="92"/>
      <c r="F33" s="4"/>
      <c r="G33" s="133">
        <v>2014</v>
      </c>
      <c r="H33" s="133" t="s">
        <v>197</v>
      </c>
      <c r="I33" s="133" t="s">
        <v>311</v>
      </c>
      <c r="J33" s="134">
        <v>1179764.3500000001</v>
      </c>
      <c r="M33">
        <v>2018</v>
      </c>
      <c r="N33" t="s">
        <v>197</v>
      </c>
      <c r="O33" t="s">
        <v>311</v>
      </c>
      <c r="P33" s="17">
        <v>309417.69</v>
      </c>
    </row>
    <row r="34" spans="1:16" x14ac:dyDescent="0.25">
      <c r="A34" s="3">
        <v>2014</v>
      </c>
      <c r="B34" s="3" t="s">
        <v>197</v>
      </c>
      <c r="C34" s="3" t="s">
        <v>311</v>
      </c>
      <c r="D34" s="92">
        <v>463543.46</v>
      </c>
      <c r="E34" s="92"/>
      <c r="F34" s="4"/>
      <c r="G34" s="133">
        <v>2014</v>
      </c>
      <c r="H34" s="133" t="s">
        <v>198</v>
      </c>
      <c r="I34" s="133" t="s">
        <v>311</v>
      </c>
      <c r="J34" s="134">
        <v>1424195.49</v>
      </c>
      <c r="M34">
        <v>2018</v>
      </c>
      <c r="N34" t="s">
        <v>198</v>
      </c>
      <c r="O34" t="s">
        <v>311</v>
      </c>
      <c r="P34" s="17">
        <v>160946.14000000001</v>
      </c>
    </row>
    <row r="35" spans="1:16" x14ac:dyDescent="0.25">
      <c r="A35" s="3">
        <v>2014</v>
      </c>
      <c r="B35" s="3" t="s">
        <v>198</v>
      </c>
      <c r="C35" s="3" t="s">
        <v>311</v>
      </c>
      <c r="D35" s="92">
        <v>666842.5</v>
      </c>
      <c r="E35" s="92"/>
      <c r="F35" s="4"/>
      <c r="G35" s="133">
        <v>2014</v>
      </c>
      <c r="H35" s="133" t="s">
        <v>199</v>
      </c>
      <c r="I35" s="133" t="s">
        <v>311</v>
      </c>
      <c r="J35" s="134">
        <v>1208033.7</v>
      </c>
      <c r="M35">
        <v>2018</v>
      </c>
      <c r="N35" t="s">
        <v>199</v>
      </c>
      <c r="O35" t="s">
        <v>311</v>
      </c>
      <c r="P35" s="17">
        <v>1470056.97</v>
      </c>
    </row>
    <row r="36" spans="1:16" x14ac:dyDescent="0.25">
      <c r="A36" s="3">
        <v>2014</v>
      </c>
      <c r="B36" s="3" t="s">
        <v>199</v>
      </c>
      <c r="C36" s="3" t="s">
        <v>311</v>
      </c>
      <c r="D36" s="92">
        <v>433945.84</v>
      </c>
      <c r="E36" s="92"/>
      <c r="F36" s="4"/>
      <c r="G36" s="133">
        <v>2014</v>
      </c>
      <c r="H36" s="133" t="s">
        <v>204</v>
      </c>
      <c r="I36" s="133" t="s">
        <v>311</v>
      </c>
      <c r="J36" s="134">
        <v>598001.68000000005</v>
      </c>
      <c r="M36">
        <v>2018</v>
      </c>
      <c r="N36" t="s">
        <v>204</v>
      </c>
      <c r="O36" t="s">
        <v>311</v>
      </c>
      <c r="P36" s="17">
        <v>196891.43</v>
      </c>
    </row>
    <row r="37" spans="1:16" x14ac:dyDescent="0.25">
      <c r="A37" s="3">
        <v>2014</v>
      </c>
      <c r="B37" s="3" t="s">
        <v>204</v>
      </c>
      <c r="C37" s="3" t="s">
        <v>311</v>
      </c>
      <c r="D37" s="92">
        <v>221795.49</v>
      </c>
      <c r="E37" s="92"/>
      <c r="F37" s="4"/>
      <c r="G37" s="133">
        <v>2014</v>
      </c>
      <c r="H37" s="133" t="s">
        <v>244</v>
      </c>
      <c r="I37" s="133" t="s">
        <v>311</v>
      </c>
      <c r="J37" s="134">
        <v>60907030.369999997</v>
      </c>
      <c r="M37">
        <v>2018</v>
      </c>
      <c r="N37" t="s">
        <v>244</v>
      </c>
      <c r="O37" t="s">
        <v>311</v>
      </c>
      <c r="P37" s="17">
        <v>21131546.579999998</v>
      </c>
    </row>
    <row r="38" spans="1:16" x14ac:dyDescent="0.25">
      <c r="A38" s="3">
        <v>2014</v>
      </c>
      <c r="B38" s="3" t="s">
        <v>244</v>
      </c>
      <c r="C38" s="3" t="s">
        <v>311</v>
      </c>
      <c r="D38" s="92">
        <v>21797384.879999999</v>
      </c>
      <c r="E38" s="92"/>
      <c r="F38" s="4"/>
      <c r="G38" s="133">
        <v>2014</v>
      </c>
      <c r="H38" s="133" t="s">
        <v>175</v>
      </c>
      <c r="I38" s="133" t="s">
        <v>312</v>
      </c>
      <c r="J38" s="134">
        <v>1970583.94</v>
      </c>
      <c r="M38">
        <v>2018</v>
      </c>
      <c r="N38" t="s">
        <v>175</v>
      </c>
      <c r="O38" t="s">
        <v>312</v>
      </c>
      <c r="P38" s="5">
        <v>917775</v>
      </c>
    </row>
    <row r="39" spans="1:16" x14ac:dyDescent="0.25">
      <c r="A39" s="3">
        <v>2014</v>
      </c>
      <c r="B39" s="3" t="s">
        <v>175</v>
      </c>
      <c r="C39" s="3" t="s">
        <v>312</v>
      </c>
      <c r="D39" s="92">
        <v>2465236.58</v>
      </c>
      <c r="E39" s="4"/>
      <c r="F39" s="4"/>
      <c r="G39" s="133">
        <v>2014</v>
      </c>
      <c r="H39" s="133" t="s">
        <v>176</v>
      </c>
      <c r="I39" s="133" t="s">
        <v>312</v>
      </c>
      <c r="J39" s="134">
        <v>13404780.93</v>
      </c>
      <c r="M39">
        <v>2018</v>
      </c>
      <c r="N39" t="s">
        <v>176</v>
      </c>
      <c r="O39" t="s">
        <v>312</v>
      </c>
      <c r="P39" s="17">
        <v>12742974.859999999</v>
      </c>
    </row>
    <row r="40" spans="1:16" x14ac:dyDescent="0.25">
      <c r="A40" s="3">
        <v>2014</v>
      </c>
      <c r="B40" s="3" t="s">
        <v>176</v>
      </c>
      <c r="C40" s="3" t="s">
        <v>312</v>
      </c>
      <c r="D40" s="92">
        <v>14572939.02</v>
      </c>
      <c r="E40" s="92"/>
      <c r="F40" s="4"/>
      <c r="G40" s="133">
        <v>2014</v>
      </c>
      <c r="H40" s="133" t="s">
        <v>179</v>
      </c>
      <c r="I40" s="133" t="s">
        <v>312</v>
      </c>
      <c r="J40" s="134">
        <v>17978997.91</v>
      </c>
      <c r="M40">
        <v>2018</v>
      </c>
      <c r="N40" t="s">
        <v>179</v>
      </c>
      <c r="O40" t="s">
        <v>312</v>
      </c>
      <c r="P40" s="17">
        <v>11972976.77</v>
      </c>
    </row>
    <row r="41" spans="1:16" x14ac:dyDescent="0.25">
      <c r="A41" s="3">
        <v>2014</v>
      </c>
      <c r="B41" s="3" t="s">
        <v>179</v>
      </c>
      <c r="C41" s="3" t="s">
        <v>312</v>
      </c>
      <c r="D41" s="92">
        <v>22820884.260000002</v>
      </c>
      <c r="E41" s="92"/>
      <c r="F41" s="4"/>
      <c r="G41" s="133">
        <v>2014</v>
      </c>
      <c r="H41" s="133" t="s">
        <v>180</v>
      </c>
      <c r="I41" s="133" t="s">
        <v>312</v>
      </c>
      <c r="J41" s="134">
        <v>4129886.28</v>
      </c>
      <c r="M41">
        <v>2018</v>
      </c>
      <c r="N41" t="s">
        <v>180</v>
      </c>
      <c r="O41" t="s">
        <v>312</v>
      </c>
      <c r="P41" s="17">
        <v>1466698.94</v>
      </c>
    </row>
    <row r="42" spans="1:16" x14ac:dyDescent="0.25">
      <c r="A42" s="3">
        <v>2014</v>
      </c>
      <c r="B42" s="3" t="s">
        <v>180</v>
      </c>
      <c r="C42" s="3" t="s">
        <v>312</v>
      </c>
      <c r="D42" s="92">
        <v>4904168.04</v>
      </c>
      <c r="E42" s="92"/>
      <c r="F42" s="4"/>
      <c r="G42" s="133">
        <v>2014</v>
      </c>
      <c r="H42" s="133" t="s">
        <v>181</v>
      </c>
      <c r="I42" s="133" t="s">
        <v>312</v>
      </c>
      <c r="J42" s="134">
        <v>672072.76</v>
      </c>
      <c r="M42">
        <v>2018</v>
      </c>
      <c r="N42" t="s">
        <v>181</v>
      </c>
      <c r="O42" t="s">
        <v>312</v>
      </c>
      <c r="P42" s="17">
        <v>408950.89</v>
      </c>
    </row>
    <row r="43" spans="1:16" x14ac:dyDescent="0.25">
      <c r="A43" s="3">
        <v>2014</v>
      </c>
      <c r="B43" s="3" t="s">
        <v>181</v>
      </c>
      <c r="C43" s="3" t="s">
        <v>312</v>
      </c>
      <c r="D43" s="92">
        <v>823394.08</v>
      </c>
      <c r="E43" s="92"/>
      <c r="F43" s="4"/>
      <c r="G43" s="133">
        <v>2014</v>
      </c>
      <c r="H43" s="133" t="s">
        <v>184</v>
      </c>
      <c r="I43" s="133" t="s">
        <v>312</v>
      </c>
      <c r="J43" s="134">
        <v>7441326.2000000002</v>
      </c>
      <c r="M43">
        <v>2018</v>
      </c>
      <c r="N43" t="s">
        <v>184</v>
      </c>
      <c r="O43" t="s">
        <v>312</v>
      </c>
      <c r="P43" s="17">
        <v>7154316.8600000003</v>
      </c>
    </row>
    <row r="44" spans="1:16" x14ac:dyDescent="0.25">
      <c r="A44" s="3">
        <v>2014</v>
      </c>
      <c r="B44" s="3" t="s">
        <v>184</v>
      </c>
      <c r="C44" s="3" t="s">
        <v>312</v>
      </c>
      <c r="D44" s="92">
        <v>8818982.8499999996</v>
      </c>
      <c r="E44" s="92"/>
      <c r="F44" s="4"/>
      <c r="G44" s="133">
        <v>2014</v>
      </c>
      <c r="H44" s="133" t="s">
        <v>243</v>
      </c>
      <c r="I44" s="133" t="s">
        <v>312</v>
      </c>
      <c r="J44" s="134">
        <v>60223142.5</v>
      </c>
      <c r="M44">
        <v>2018</v>
      </c>
      <c r="N44" t="s">
        <v>243</v>
      </c>
      <c r="O44" t="s">
        <v>312</v>
      </c>
      <c r="P44" s="17">
        <v>46845135.509999998</v>
      </c>
    </row>
    <row r="45" spans="1:16" x14ac:dyDescent="0.25">
      <c r="A45" s="3">
        <v>2014</v>
      </c>
      <c r="B45" s="3" t="s">
        <v>243</v>
      </c>
      <c r="C45" s="3" t="s">
        <v>312</v>
      </c>
      <c r="D45" s="92">
        <v>60684300.060000002</v>
      </c>
      <c r="E45" s="92"/>
      <c r="F45" s="4"/>
      <c r="G45" s="133">
        <v>2014</v>
      </c>
      <c r="H45" s="133" t="s">
        <v>197</v>
      </c>
      <c r="I45" s="133" t="s">
        <v>312</v>
      </c>
      <c r="J45" s="134">
        <v>1002977.13</v>
      </c>
      <c r="M45">
        <v>2018</v>
      </c>
      <c r="N45" t="s">
        <v>197</v>
      </c>
      <c r="O45" t="s">
        <v>312</v>
      </c>
      <c r="P45" s="17">
        <v>861903.28</v>
      </c>
    </row>
    <row r="46" spans="1:16" x14ac:dyDescent="0.25">
      <c r="A46" s="3">
        <v>2014</v>
      </c>
      <c r="B46" s="3" t="s">
        <v>197</v>
      </c>
      <c r="C46" s="3" t="s">
        <v>312</v>
      </c>
      <c r="D46" s="92">
        <v>1172413.7</v>
      </c>
      <c r="E46" s="92"/>
      <c r="F46" s="4"/>
      <c r="G46" s="133">
        <v>2014</v>
      </c>
      <c r="H46" s="133" t="s">
        <v>198</v>
      </c>
      <c r="I46" s="133" t="s">
        <v>312</v>
      </c>
      <c r="J46" s="134">
        <v>1022798.85</v>
      </c>
      <c r="M46">
        <v>2018</v>
      </c>
      <c r="N46" t="s">
        <v>198</v>
      </c>
      <c r="O46" t="s">
        <v>312</v>
      </c>
      <c r="P46" s="17">
        <v>435559.72</v>
      </c>
    </row>
    <row r="47" spans="1:16" x14ac:dyDescent="0.25">
      <c r="A47" s="3">
        <v>2014</v>
      </c>
      <c r="B47" s="3" t="s">
        <v>198</v>
      </c>
      <c r="C47" s="3" t="s">
        <v>312</v>
      </c>
      <c r="D47" s="92">
        <v>1394458.24</v>
      </c>
      <c r="E47" s="92"/>
      <c r="F47" s="4"/>
      <c r="G47" s="133">
        <v>2014</v>
      </c>
      <c r="H47" s="133" t="s">
        <v>199</v>
      </c>
      <c r="I47" s="133" t="s">
        <v>312</v>
      </c>
      <c r="J47" s="134">
        <v>855931.97</v>
      </c>
      <c r="M47">
        <v>2018</v>
      </c>
      <c r="N47" t="s">
        <v>199</v>
      </c>
      <c r="O47" t="s">
        <v>312</v>
      </c>
      <c r="P47" s="17">
        <v>3080442.52</v>
      </c>
    </row>
    <row r="48" spans="1:16" x14ac:dyDescent="0.25">
      <c r="A48" s="3">
        <v>2014</v>
      </c>
      <c r="B48" s="3" t="s">
        <v>199</v>
      </c>
      <c r="C48" s="3" t="s">
        <v>312</v>
      </c>
      <c r="D48" s="92">
        <v>1206391.08</v>
      </c>
      <c r="E48" s="92"/>
      <c r="F48" s="4"/>
      <c r="G48" s="133">
        <v>2014</v>
      </c>
      <c r="H48" s="133" t="s">
        <v>204</v>
      </c>
      <c r="I48" s="133" t="s">
        <v>312</v>
      </c>
      <c r="J48" s="134">
        <v>500691.88</v>
      </c>
      <c r="M48">
        <v>2018</v>
      </c>
      <c r="N48" t="s">
        <v>204</v>
      </c>
      <c r="O48" t="s">
        <v>312</v>
      </c>
      <c r="P48" s="17">
        <v>565282.28</v>
      </c>
    </row>
    <row r="49" spans="1:16" x14ac:dyDescent="0.25">
      <c r="A49" s="3">
        <v>2014</v>
      </c>
      <c r="B49" s="3" t="s">
        <v>204</v>
      </c>
      <c r="C49" s="3" t="s">
        <v>312</v>
      </c>
      <c r="D49" s="92">
        <v>604511.43999999994</v>
      </c>
      <c r="E49" s="92"/>
      <c r="F49" s="4"/>
      <c r="G49" s="133">
        <v>2014</v>
      </c>
      <c r="H49" s="133" t="s">
        <v>244</v>
      </c>
      <c r="I49" s="133" t="s">
        <v>312</v>
      </c>
      <c r="J49" s="134">
        <v>57062317.390000001</v>
      </c>
      <c r="M49">
        <v>2018</v>
      </c>
      <c r="N49" t="s">
        <v>244</v>
      </c>
      <c r="O49" t="s">
        <v>312</v>
      </c>
      <c r="P49" s="17">
        <v>55871506.850000001</v>
      </c>
    </row>
    <row r="50" spans="1:16" x14ac:dyDescent="0.25">
      <c r="A50" s="3">
        <v>2014</v>
      </c>
      <c r="B50" s="3" t="s">
        <v>244</v>
      </c>
      <c r="C50" s="3" t="s">
        <v>312</v>
      </c>
      <c r="D50" s="92">
        <v>61307090.159999996</v>
      </c>
      <c r="E50" s="92"/>
      <c r="F50" s="4"/>
      <c r="G50" s="133">
        <v>2014</v>
      </c>
      <c r="H50" s="133" t="s">
        <v>175</v>
      </c>
      <c r="I50" s="133" t="s">
        <v>313</v>
      </c>
      <c r="J50" s="134">
        <v>2111246.8199999998</v>
      </c>
      <c r="M50">
        <v>2018</v>
      </c>
      <c r="N50" t="s">
        <v>175</v>
      </c>
      <c r="O50" t="s">
        <v>313</v>
      </c>
      <c r="P50" s="17">
        <v>993175.92</v>
      </c>
    </row>
    <row r="51" spans="1:16" x14ac:dyDescent="0.25">
      <c r="A51" s="3">
        <v>2014</v>
      </c>
      <c r="B51" s="3" t="s">
        <v>175</v>
      </c>
      <c r="C51" s="3" t="s">
        <v>313</v>
      </c>
      <c r="D51" s="92">
        <v>2006396.66</v>
      </c>
      <c r="E51" s="92"/>
      <c r="F51" s="4"/>
      <c r="G51" s="133">
        <v>2014</v>
      </c>
      <c r="H51" s="133" t="s">
        <v>176</v>
      </c>
      <c r="I51" s="133" t="s">
        <v>313</v>
      </c>
      <c r="J51" s="134">
        <v>15721149.779999999</v>
      </c>
      <c r="M51">
        <v>2018</v>
      </c>
      <c r="N51" t="s">
        <v>176</v>
      </c>
      <c r="O51" t="s">
        <v>313</v>
      </c>
      <c r="P51" s="17">
        <v>13931043.460000001</v>
      </c>
    </row>
    <row r="52" spans="1:16" x14ac:dyDescent="0.25">
      <c r="A52" s="3">
        <v>2014</v>
      </c>
      <c r="B52" s="3" t="s">
        <v>176</v>
      </c>
      <c r="C52" s="3" t="s">
        <v>313</v>
      </c>
      <c r="D52" s="92">
        <v>13757160.77</v>
      </c>
      <c r="E52" s="92"/>
      <c r="F52" s="4"/>
      <c r="G52" s="133">
        <v>2014</v>
      </c>
      <c r="H52" s="133" t="s">
        <v>179</v>
      </c>
      <c r="I52" s="133" t="s">
        <v>313</v>
      </c>
      <c r="J52" s="134">
        <v>18626516.57</v>
      </c>
      <c r="M52">
        <v>2018</v>
      </c>
      <c r="N52" t="s">
        <v>179</v>
      </c>
      <c r="O52" t="s">
        <v>313</v>
      </c>
      <c r="P52" s="17">
        <v>12062099.92</v>
      </c>
    </row>
    <row r="53" spans="1:16" x14ac:dyDescent="0.25">
      <c r="A53" s="3">
        <v>2014</v>
      </c>
      <c r="B53" s="3" t="s">
        <v>179</v>
      </c>
      <c r="C53" s="3" t="s">
        <v>313</v>
      </c>
      <c r="D53" s="92">
        <v>18036840.850000001</v>
      </c>
      <c r="E53" s="92"/>
      <c r="F53" s="4"/>
      <c r="G53" s="133">
        <v>2014</v>
      </c>
      <c r="H53" s="133" t="s">
        <v>180</v>
      </c>
      <c r="I53" s="133" t="s">
        <v>313</v>
      </c>
      <c r="J53" s="134">
        <v>4441875.54</v>
      </c>
      <c r="M53">
        <v>2018</v>
      </c>
      <c r="N53" t="s">
        <v>180</v>
      </c>
      <c r="O53" t="s">
        <v>313</v>
      </c>
      <c r="P53" s="17">
        <v>1492104.73</v>
      </c>
    </row>
    <row r="54" spans="1:16" x14ac:dyDescent="0.25">
      <c r="A54" s="3">
        <v>2014</v>
      </c>
      <c r="B54" s="3" t="s">
        <v>180</v>
      </c>
      <c r="C54" s="3" t="s">
        <v>313</v>
      </c>
      <c r="D54" s="92">
        <v>4169783.91</v>
      </c>
      <c r="E54" s="92"/>
      <c r="F54" s="4"/>
      <c r="G54" s="133">
        <v>2014</v>
      </c>
      <c r="H54" s="133" t="s">
        <v>181</v>
      </c>
      <c r="I54" s="133" t="s">
        <v>313</v>
      </c>
      <c r="J54" s="134">
        <v>734861.21</v>
      </c>
      <c r="M54">
        <v>2018</v>
      </c>
      <c r="N54" t="s">
        <v>181</v>
      </c>
      <c r="O54" t="s">
        <v>313</v>
      </c>
      <c r="P54" s="17">
        <v>428692.57</v>
      </c>
    </row>
    <row r="55" spans="1:16" x14ac:dyDescent="0.25">
      <c r="A55" s="3">
        <v>2014</v>
      </c>
      <c r="B55" s="3" t="s">
        <v>181</v>
      </c>
      <c r="C55" s="3" t="s">
        <v>313</v>
      </c>
      <c r="D55" s="92">
        <v>678310.48</v>
      </c>
      <c r="E55" s="92"/>
      <c r="F55" s="4"/>
      <c r="G55" s="133">
        <v>2014</v>
      </c>
      <c r="H55" s="133" t="s">
        <v>184</v>
      </c>
      <c r="I55" s="133" t="s">
        <v>313</v>
      </c>
      <c r="J55" s="134">
        <v>7028164.9199999999</v>
      </c>
      <c r="M55">
        <v>2018</v>
      </c>
      <c r="N55" t="s">
        <v>184</v>
      </c>
      <c r="O55" t="s">
        <v>313</v>
      </c>
      <c r="P55" s="17">
        <v>6794094.8799999999</v>
      </c>
    </row>
    <row r="56" spans="1:16" x14ac:dyDescent="0.25">
      <c r="A56" s="3">
        <v>2014</v>
      </c>
      <c r="B56" s="3" t="s">
        <v>184</v>
      </c>
      <c r="C56" s="3" t="s">
        <v>313</v>
      </c>
      <c r="D56" s="92">
        <v>7467649.21</v>
      </c>
      <c r="E56" s="92"/>
      <c r="F56" s="4"/>
      <c r="G56" s="133">
        <v>2014</v>
      </c>
      <c r="H56" s="133" t="s">
        <v>243</v>
      </c>
      <c r="I56" s="133" t="s">
        <v>313</v>
      </c>
      <c r="J56" s="134">
        <v>71520466.799999997</v>
      </c>
      <c r="M56">
        <v>2018</v>
      </c>
      <c r="N56" t="s">
        <v>243</v>
      </c>
      <c r="O56" t="s">
        <v>313</v>
      </c>
      <c r="P56" s="17">
        <v>51873389.890000001</v>
      </c>
    </row>
    <row r="57" spans="1:16" x14ac:dyDescent="0.25">
      <c r="A57" s="3">
        <v>2014</v>
      </c>
      <c r="B57" s="3" t="s">
        <v>243</v>
      </c>
      <c r="C57" s="3" t="s">
        <v>313</v>
      </c>
      <c r="D57" s="92">
        <v>61798245.399999999</v>
      </c>
      <c r="E57" s="92"/>
      <c r="F57" s="4"/>
      <c r="G57" s="133">
        <v>2014</v>
      </c>
      <c r="H57" s="133" t="s">
        <v>197</v>
      </c>
      <c r="I57" s="133" t="s">
        <v>313</v>
      </c>
      <c r="J57" s="134">
        <v>1012950.15</v>
      </c>
      <c r="M57">
        <v>2018</v>
      </c>
      <c r="N57" t="s">
        <v>197</v>
      </c>
      <c r="O57" t="s">
        <v>313</v>
      </c>
      <c r="P57" s="17">
        <v>875229.61</v>
      </c>
    </row>
    <row r="58" spans="1:16" x14ac:dyDescent="0.25">
      <c r="A58" s="3">
        <v>2014</v>
      </c>
      <c r="B58" s="3" t="s">
        <v>197</v>
      </c>
      <c r="C58" s="3" t="s">
        <v>313</v>
      </c>
      <c r="D58" s="92">
        <v>1018604.82</v>
      </c>
      <c r="E58" s="92"/>
      <c r="F58" s="4"/>
      <c r="G58" s="133">
        <v>2014</v>
      </c>
      <c r="H58" s="133" t="s">
        <v>198</v>
      </c>
      <c r="I58" s="133" t="s">
        <v>313</v>
      </c>
      <c r="J58" s="134">
        <v>1030482.63</v>
      </c>
      <c r="M58">
        <v>2018</v>
      </c>
      <c r="N58" t="s">
        <v>198</v>
      </c>
      <c r="O58" t="s">
        <v>313</v>
      </c>
      <c r="P58" s="17">
        <v>406856.7</v>
      </c>
    </row>
    <row r="59" spans="1:16" x14ac:dyDescent="0.25">
      <c r="A59" s="3">
        <v>2014</v>
      </c>
      <c r="B59" s="3" t="s">
        <v>198</v>
      </c>
      <c r="C59" s="3" t="s">
        <v>313</v>
      </c>
      <c r="D59" s="92">
        <v>1027146.03</v>
      </c>
      <c r="E59" s="92"/>
      <c r="F59" s="4"/>
      <c r="G59" s="133">
        <v>2014</v>
      </c>
      <c r="H59" s="133" t="s">
        <v>199</v>
      </c>
      <c r="I59" s="133" t="s">
        <v>313</v>
      </c>
      <c r="J59" s="134">
        <v>500940.97</v>
      </c>
      <c r="M59">
        <v>2018</v>
      </c>
      <c r="N59" t="s">
        <v>199</v>
      </c>
      <c r="O59" t="s">
        <v>313</v>
      </c>
      <c r="P59" s="5">
        <v>2293910</v>
      </c>
    </row>
    <row r="60" spans="1:16" x14ac:dyDescent="0.25">
      <c r="A60" s="3">
        <v>2014</v>
      </c>
      <c r="B60" s="3" t="s">
        <v>199</v>
      </c>
      <c r="C60" s="3" t="s">
        <v>313</v>
      </c>
      <c r="D60" s="92">
        <v>811467.64</v>
      </c>
      <c r="E60" s="92"/>
      <c r="F60" s="4"/>
      <c r="G60" s="133">
        <v>2014</v>
      </c>
      <c r="H60" s="133" t="s">
        <v>204</v>
      </c>
      <c r="I60" s="133" t="s">
        <v>313</v>
      </c>
      <c r="J60" s="134">
        <v>536004.35</v>
      </c>
      <c r="M60">
        <v>2018</v>
      </c>
      <c r="N60" t="s">
        <v>204</v>
      </c>
      <c r="O60" t="s">
        <v>313</v>
      </c>
      <c r="P60" s="17">
        <v>541044.18000000005</v>
      </c>
    </row>
    <row r="61" spans="1:16" x14ac:dyDescent="0.25">
      <c r="A61" s="3">
        <v>2014</v>
      </c>
      <c r="B61" s="3" t="s">
        <v>204</v>
      </c>
      <c r="C61" s="3" t="s">
        <v>313</v>
      </c>
      <c r="D61" s="92">
        <v>500906.51</v>
      </c>
      <c r="E61" s="92"/>
      <c r="F61" s="4"/>
      <c r="G61" s="133">
        <v>2014</v>
      </c>
      <c r="H61" s="133" t="s">
        <v>244</v>
      </c>
      <c r="I61" s="133" t="s">
        <v>313</v>
      </c>
      <c r="J61" s="134">
        <v>57690301.329999998</v>
      </c>
      <c r="M61">
        <v>2018</v>
      </c>
      <c r="N61" t="s">
        <v>244</v>
      </c>
      <c r="O61" t="s">
        <v>313</v>
      </c>
      <c r="P61" s="17">
        <v>56556319.25</v>
      </c>
    </row>
    <row r="62" spans="1:16" x14ac:dyDescent="0.25">
      <c r="A62" s="3">
        <v>2014</v>
      </c>
      <c r="B62" s="3" t="s">
        <v>244</v>
      </c>
      <c r="C62" s="3" t="s">
        <v>313</v>
      </c>
      <c r="D62" s="92">
        <v>57688916.240000002</v>
      </c>
      <c r="E62" s="92"/>
      <c r="F62" s="4"/>
      <c r="G62" s="133">
        <v>2014</v>
      </c>
      <c r="H62" s="133" t="s">
        <v>175</v>
      </c>
      <c r="I62" s="133" t="s">
        <v>314</v>
      </c>
      <c r="J62" s="134">
        <v>1853154.28</v>
      </c>
      <c r="M62">
        <v>2018</v>
      </c>
      <c r="N62" t="s">
        <v>175</v>
      </c>
      <c r="O62" t="s">
        <v>314</v>
      </c>
      <c r="P62" s="17">
        <v>1161554.24</v>
      </c>
    </row>
    <row r="63" spans="1:16" x14ac:dyDescent="0.25">
      <c r="A63" s="3">
        <v>2014</v>
      </c>
      <c r="B63" s="3" t="s">
        <v>175</v>
      </c>
      <c r="C63" s="3" t="s">
        <v>314</v>
      </c>
      <c r="D63" s="92">
        <v>2097544.63</v>
      </c>
      <c r="E63" s="92"/>
      <c r="F63" s="4"/>
      <c r="G63" s="133">
        <v>2014</v>
      </c>
      <c r="H63" s="133" t="s">
        <v>176</v>
      </c>
      <c r="I63" s="133" t="s">
        <v>314</v>
      </c>
      <c r="J63" s="134">
        <v>15095390.26</v>
      </c>
      <c r="M63">
        <v>2018</v>
      </c>
      <c r="N63" t="s">
        <v>176</v>
      </c>
      <c r="O63" t="s">
        <v>314</v>
      </c>
      <c r="P63" s="17">
        <v>16500804.76</v>
      </c>
    </row>
    <row r="64" spans="1:16" x14ac:dyDescent="0.25">
      <c r="A64" s="3">
        <v>2014</v>
      </c>
      <c r="B64" s="3" t="s">
        <v>176</v>
      </c>
      <c r="C64" s="3" t="s">
        <v>314</v>
      </c>
      <c r="D64" s="92">
        <v>15730504.93</v>
      </c>
      <c r="E64" s="92"/>
      <c r="F64" s="4"/>
      <c r="G64" s="133">
        <v>2014</v>
      </c>
      <c r="H64" s="133" t="s">
        <v>179</v>
      </c>
      <c r="I64" s="133" t="s">
        <v>314</v>
      </c>
      <c r="J64" s="134">
        <v>15962144.109999999</v>
      </c>
      <c r="M64">
        <v>2018</v>
      </c>
      <c r="N64" t="s">
        <v>179</v>
      </c>
      <c r="O64" t="s">
        <v>314</v>
      </c>
      <c r="P64" s="17">
        <v>12991506.58</v>
      </c>
    </row>
    <row r="65" spans="1:16" x14ac:dyDescent="0.25">
      <c r="A65" s="3">
        <v>2014</v>
      </c>
      <c r="B65" s="3" t="s">
        <v>179</v>
      </c>
      <c r="C65" s="3" t="s">
        <v>314</v>
      </c>
      <c r="D65" s="92">
        <v>18539737.18</v>
      </c>
      <c r="E65" s="92"/>
      <c r="F65" s="4"/>
      <c r="G65" s="133">
        <v>2014</v>
      </c>
      <c r="H65" s="133" t="s">
        <v>180</v>
      </c>
      <c r="I65" s="133" t="s">
        <v>314</v>
      </c>
      <c r="J65" s="134">
        <v>3700895.49</v>
      </c>
      <c r="M65">
        <v>2018</v>
      </c>
      <c r="N65" t="s">
        <v>180</v>
      </c>
      <c r="O65" t="s">
        <v>314</v>
      </c>
      <c r="P65" s="17">
        <v>1556722.37</v>
      </c>
    </row>
    <row r="66" spans="1:16" x14ac:dyDescent="0.25">
      <c r="A66" s="3">
        <v>2014</v>
      </c>
      <c r="B66" s="3" t="s">
        <v>180</v>
      </c>
      <c r="C66" s="3" t="s">
        <v>314</v>
      </c>
      <c r="D66" s="92">
        <v>4404599.07</v>
      </c>
      <c r="E66" s="92"/>
      <c r="F66" s="4"/>
      <c r="G66" s="133">
        <v>2014</v>
      </c>
      <c r="H66" s="133" t="s">
        <v>181</v>
      </c>
      <c r="I66" s="133" t="s">
        <v>314</v>
      </c>
      <c r="J66" s="134">
        <v>634858.59</v>
      </c>
      <c r="M66">
        <v>2018</v>
      </c>
      <c r="N66" t="s">
        <v>181</v>
      </c>
      <c r="O66" t="s">
        <v>314</v>
      </c>
      <c r="P66" s="17">
        <v>498943.42</v>
      </c>
    </row>
    <row r="67" spans="1:16" x14ac:dyDescent="0.25">
      <c r="A67" s="3">
        <v>2014</v>
      </c>
      <c r="B67" s="3" t="s">
        <v>181</v>
      </c>
      <c r="C67" s="3" t="s">
        <v>314</v>
      </c>
      <c r="D67" s="92">
        <v>726678.07</v>
      </c>
      <c r="E67" s="92"/>
      <c r="F67" s="4"/>
      <c r="G67" s="133">
        <v>2014</v>
      </c>
      <c r="H67" s="133" t="s">
        <v>184</v>
      </c>
      <c r="I67" s="133" t="s">
        <v>314</v>
      </c>
      <c r="J67" s="134">
        <v>5532541.7800000003</v>
      </c>
      <c r="M67">
        <v>2018</v>
      </c>
      <c r="N67" t="s">
        <v>184</v>
      </c>
      <c r="O67" t="s">
        <v>314</v>
      </c>
      <c r="P67" s="17">
        <v>6500508.9100000001</v>
      </c>
    </row>
    <row r="68" spans="1:16" x14ac:dyDescent="0.25">
      <c r="A68" s="3">
        <v>2014</v>
      </c>
      <c r="B68" s="3" t="s">
        <v>184</v>
      </c>
      <c r="C68" s="3" t="s">
        <v>314</v>
      </c>
      <c r="D68" s="92">
        <v>6863510.9199999999</v>
      </c>
      <c r="E68" s="92"/>
      <c r="F68" s="4"/>
      <c r="G68" s="133">
        <v>2014</v>
      </c>
      <c r="H68" s="133" t="s">
        <v>243</v>
      </c>
      <c r="I68" s="133" t="s">
        <v>314</v>
      </c>
      <c r="J68" s="134">
        <v>65254344.380000003</v>
      </c>
      <c r="M68">
        <v>2018</v>
      </c>
      <c r="N68" t="s">
        <v>243</v>
      </c>
      <c r="O68" t="s">
        <v>314</v>
      </c>
      <c r="P68" s="17">
        <v>59937983.5</v>
      </c>
    </row>
    <row r="69" spans="1:16" x14ac:dyDescent="0.25">
      <c r="A69" s="3">
        <v>2014</v>
      </c>
      <c r="B69" s="3" t="s">
        <v>243</v>
      </c>
      <c r="C69" s="3" t="s">
        <v>314</v>
      </c>
      <c r="D69" s="92">
        <v>71187914.099999994</v>
      </c>
      <c r="E69" s="92"/>
      <c r="F69" s="4"/>
      <c r="G69" s="133">
        <v>2014</v>
      </c>
      <c r="H69" s="133" t="s">
        <v>197</v>
      </c>
      <c r="I69" s="133" t="s">
        <v>314</v>
      </c>
      <c r="J69" s="134">
        <v>829206.29</v>
      </c>
      <c r="M69">
        <v>2018</v>
      </c>
      <c r="N69" t="s">
        <v>197</v>
      </c>
      <c r="O69" t="s">
        <v>314</v>
      </c>
      <c r="P69" s="17">
        <v>908179.6</v>
      </c>
    </row>
    <row r="70" spans="1:16" x14ac:dyDescent="0.25">
      <c r="A70" s="3">
        <v>2014</v>
      </c>
      <c r="B70" s="3" t="s">
        <v>197</v>
      </c>
      <c r="C70" s="3" t="s">
        <v>314</v>
      </c>
      <c r="D70" s="92">
        <v>998473.32</v>
      </c>
      <c r="E70" s="92"/>
      <c r="F70" s="4"/>
      <c r="G70" s="133">
        <v>2014</v>
      </c>
      <c r="H70" s="133" t="s">
        <v>198</v>
      </c>
      <c r="I70" s="133" t="s">
        <v>314</v>
      </c>
      <c r="J70" s="134">
        <v>802213.44</v>
      </c>
      <c r="M70">
        <v>2018</v>
      </c>
      <c r="N70" t="s">
        <v>198</v>
      </c>
      <c r="O70" t="s">
        <v>314</v>
      </c>
      <c r="P70" s="17">
        <v>552518.34</v>
      </c>
    </row>
    <row r="71" spans="1:16" x14ac:dyDescent="0.25">
      <c r="A71" s="3">
        <v>2014</v>
      </c>
      <c r="B71" s="3" t="s">
        <v>198</v>
      </c>
      <c r="C71" s="3" t="s">
        <v>314</v>
      </c>
      <c r="D71" s="92">
        <v>1025398.24</v>
      </c>
      <c r="E71" s="92"/>
      <c r="F71" s="4"/>
      <c r="G71" s="133">
        <v>2014</v>
      </c>
      <c r="H71" s="133" t="s">
        <v>199</v>
      </c>
      <c r="I71" s="133" t="s">
        <v>314</v>
      </c>
      <c r="J71" s="134">
        <v>266823.3</v>
      </c>
      <c r="M71">
        <v>2018</v>
      </c>
      <c r="N71" t="s">
        <v>199</v>
      </c>
      <c r="O71" t="s">
        <v>314</v>
      </c>
      <c r="P71" s="17">
        <v>1253852.8500000001</v>
      </c>
    </row>
    <row r="72" spans="1:16" x14ac:dyDescent="0.25">
      <c r="A72" s="3">
        <v>2014</v>
      </c>
      <c r="B72" s="3" t="s">
        <v>199</v>
      </c>
      <c r="C72" s="3" t="s">
        <v>314</v>
      </c>
      <c r="D72" s="92">
        <v>478011.58</v>
      </c>
      <c r="E72" s="92"/>
      <c r="F72" s="4"/>
      <c r="G72" s="133">
        <v>2014</v>
      </c>
      <c r="H72" s="133" t="s">
        <v>204</v>
      </c>
      <c r="I72" s="133" t="s">
        <v>314</v>
      </c>
      <c r="J72" s="134">
        <v>431751.01</v>
      </c>
      <c r="M72">
        <v>2018</v>
      </c>
      <c r="N72" t="s">
        <v>204</v>
      </c>
      <c r="O72" t="s">
        <v>314</v>
      </c>
      <c r="P72" s="17">
        <v>575988.1</v>
      </c>
    </row>
    <row r="73" spans="1:16" x14ac:dyDescent="0.25">
      <c r="A73" s="3">
        <v>2014</v>
      </c>
      <c r="B73" s="3" t="s">
        <v>204</v>
      </c>
      <c r="C73" s="3" t="s">
        <v>314</v>
      </c>
      <c r="D73" s="92">
        <v>529036.03</v>
      </c>
      <c r="E73" s="92"/>
      <c r="F73" s="4"/>
      <c r="G73" s="133">
        <v>2014</v>
      </c>
      <c r="H73" s="133" t="s">
        <v>244</v>
      </c>
      <c r="I73" s="133" t="s">
        <v>314</v>
      </c>
      <c r="J73" s="134">
        <v>46809774.350000001</v>
      </c>
      <c r="M73">
        <v>2018</v>
      </c>
      <c r="N73" t="s">
        <v>244</v>
      </c>
      <c r="O73" t="s">
        <v>314</v>
      </c>
      <c r="P73" s="17">
        <v>55100139.009999998</v>
      </c>
    </row>
    <row r="74" spans="1:16" x14ac:dyDescent="0.25">
      <c r="A74" s="3">
        <v>2014</v>
      </c>
      <c r="B74" s="3" t="s">
        <v>244</v>
      </c>
      <c r="C74" s="3" t="s">
        <v>314</v>
      </c>
      <c r="D74" s="92">
        <v>56696279.600000001</v>
      </c>
      <c r="E74" s="92"/>
      <c r="F74" s="4"/>
      <c r="G74" s="133">
        <v>2014</v>
      </c>
      <c r="H74" s="133" t="s">
        <v>175</v>
      </c>
      <c r="I74" s="133" t="s">
        <v>315</v>
      </c>
      <c r="J74" s="134">
        <v>1761200.05</v>
      </c>
      <c r="M74">
        <v>2018</v>
      </c>
      <c r="N74" t="s">
        <v>175</v>
      </c>
      <c r="O74" t="s">
        <v>315</v>
      </c>
      <c r="P74" s="17">
        <v>1093608.22</v>
      </c>
    </row>
    <row r="75" spans="1:16" x14ac:dyDescent="0.25">
      <c r="A75" s="3">
        <v>2014</v>
      </c>
      <c r="B75" s="3" t="s">
        <v>175</v>
      </c>
      <c r="C75" s="3" t="s">
        <v>315</v>
      </c>
      <c r="D75" s="92">
        <v>1828191.76</v>
      </c>
      <c r="E75" s="92"/>
      <c r="F75" s="4"/>
      <c r="G75" s="133">
        <v>2014</v>
      </c>
      <c r="H75" s="133" t="s">
        <v>176</v>
      </c>
      <c r="I75" s="133" t="s">
        <v>315</v>
      </c>
      <c r="J75" s="134">
        <v>15874993.060000001</v>
      </c>
      <c r="M75">
        <v>2018</v>
      </c>
      <c r="N75" t="s">
        <v>176</v>
      </c>
      <c r="O75" t="s">
        <v>315</v>
      </c>
      <c r="P75" s="17">
        <v>16137126.369999999</v>
      </c>
    </row>
    <row r="76" spans="1:16" x14ac:dyDescent="0.25">
      <c r="A76" s="3">
        <v>2014</v>
      </c>
      <c r="B76" s="3" t="s">
        <v>176</v>
      </c>
      <c r="C76" s="3" t="s">
        <v>315</v>
      </c>
      <c r="D76" s="92">
        <v>15168254.02</v>
      </c>
      <c r="E76" s="92"/>
      <c r="F76" s="4"/>
      <c r="G76" s="133">
        <v>2014</v>
      </c>
      <c r="H76" s="133" t="s">
        <v>179</v>
      </c>
      <c r="I76" s="133" t="s">
        <v>315</v>
      </c>
      <c r="J76" s="134">
        <v>15588628.82</v>
      </c>
      <c r="M76">
        <v>2018</v>
      </c>
      <c r="N76" t="s">
        <v>179</v>
      </c>
      <c r="O76" t="s">
        <v>315</v>
      </c>
      <c r="P76" s="17">
        <v>11649749.23</v>
      </c>
    </row>
    <row r="77" spans="1:16" x14ac:dyDescent="0.25">
      <c r="A77" s="3">
        <v>2014</v>
      </c>
      <c r="B77" s="3" t="s">
        <v>179</v>
      </c>
      <c r="C77" s="3" t="s">
        <v>315</v>
      </c>
      <c r="D77" s="92">
        <v>15822633.51</v>
      </c>
      <c r="E77" s="92"/>
      <c r="F77" s="4"/>
      <c r="G77" s="133">
        <v>2014</v>
      </c>
      <c r="H77" s="133" t="s">
        <v>180</v>
      </c>
      <c r="I77" s="133" t="s">
        <v>315</v>
      </c>
      <c r="J77" s="134">
        <v>3748789.42</v>
      </c>
      <c r="M77">
        <v>2018</v>
      </c>
      <c r="N77" t="s">
        <v>180</v>
      </c>
      <c r="O77" t="s">
        <v>315</v>
      </c>
      <c r="P77" s="17">
        <v>1384539.03</v>
      </c>
    </row>
    <row r="78" spans="1:16" x14ac:dyDescent="0.25">
      <c r="A78" s="3">
        <v>2014</v>
      </c>
      <c r="B78" s="3" t="s">
        <v>180</v>
      </c>
      <c r="C78" s="3" t="s">
        <v>315</v>
      </c>
      <c r="D78" s="92">
        <v>3659266.53</v>
      </c>
      <c r="E78" s="92"/>
      <c r="F78" s="4"/>
      <c r="G78" s="133">
        <v>2014</v>
      </c>
      <c r="H78" s="133" t="s">
        <v>181</v>
      </c>
      <c r="I78" s="133" t="s">
        <v>315</v>
      </c>
      <c r="J78" s="134">
        <v>675393.83</v>
      </c>
      <c r="M78">
        <v>2018</v>
      </c>
      <c r="N78" t="s">
        <v>181</v>
      </c>
      <c r="O78" t="s">
        <v>315</v>
      </c>
      <c r="P78" s="17">
        <v>459002.37</v>
      </c>
    </row>
    <row r="79" spans="1:16" x14ac:dyDescent="0.25">
      <c r="A79" s="3">
        <v>2014</v>
      </c>
      <c r="B79" s="3" t="s">
        <v>181</v>
      </c>
      <c r="C79" s="3" t="s">
        <v>315</v>
      </c>
      <c r="D79" s="92">
        <v>641502.56999999995</v>
      </c>
      <c r="E79" s="92"/>
      <c r="F79" s="4"/>
      <c r="G79" s="133">
        <v>2014</v>
      </c>
      <c r="H79" s="133" t="s">
        <v>184</v>
      </c>
      <c r="I79" s="133" t="s">
        <v>315</v>
      </c>
      <c r="J79" s="134">
        <v>5398401.8899999997</v>
      </c>
      <c r="M79">
        <v>2018</v>
      </c>
      <c r="N79" t="s">
        <v>184</v>
      </c>
      <c r="O79" t="s">
        <v>315</v>
      </c>
      <c r="P79" s="17">
        <v>5525328.0800000001</v>
      </c>
    </row>
    <row r="80" spans="1:16" x14ac:dyDescent="0.25">
      <c r="A80" s="3">
        <v>2014</v>
      </c>
      <c r="B80" s="3" t="s">
        <v>184</v>
      </c>
      <c r="C80" s="3" t="s">
        <v>315</v>
      </c>
      <c r="D80" s="92">
        <v>5485266.4100000001</v>
      </c>
      <c r="E80" s="92"/>
      <c r="F80" s="4"/>
      <c r="G80" s="133">
        <v>2014</v>
      </c>
      <c r="H80" s="133" t="s">
        <v>243</v>
      </c>
      <c r="I80" s="133" t="s">
        <v>315</v>
      </c>
      <c r="J80" s="134">
        <v>68170531.079999998</v>
      </c>
      <c r="M80">
        <v>2018</v>
      </c>
      <c r="N80" t="s">
        <v>243</v>
      </c>
      <c r="O80" t="s">
        <v>315</v>
      </c>
      <c r="P80" s="17">
        <v>56841820.329999998</v>
      </c>
    </row>
    <row r="81" spans="1:16" x14ac:dyDescent="0.25">
      <c r="A81" s="3">
        <v>2014</v>
      </c>
      <c r="B81" s="3" t="s">
        <v>243</v>
      </c>
      <c r="C81" s="3" t="s">
        <v>315</v>
      </c>
      <c r="D81" s="92">
        <v>65685074.950000003</v>
      </c>
      <c r="E81" s="92"/>
      <c r="F81" s="4"/>
      <c r="G81" s="133">
        <v>2014</v>
      </c>
      <c r="H81" s="133" t="s">
        <v>197</v>
      </c>
      <c r="I81" s="133" t="s">
        <v>315</v>
      </c>
      <c r="J81" s="134">
        <v>842636.53</v>
      </c>
      <c r="M81">
        <v>2018</v>
      </c>
      <c r="N81" t="s">
        <v>197</v>
      </c>
      <c r="O81" t="s">
        <v>315</v>
      </c>
      <c r="P81" s="5">
        <v>863989</v>
      </c>
    </row>
    <row r="82" spans="1:16" x14ac:dyDescent="0.25">
      <c r="A82" s="3">
        <v>2014</v>
      </c>
      <c r="B82" s="3" t="s">
        <v>197</v>
      </c>
      <c r="C82" s="3" t="s">
        <v>315</v>
      </c>
      <c r="D82" s="92">
        <v>822135.61</v>
      </c>
      <c r="E82" s="92"/>
      <c r="F82" s="4"/>
      <c r="G82" s="133">
        <v>2014</v>
      </c>
      <c r="H82" s="133" t="s">
        <v>198</v>
      </c>
      <c r="I82" s="133" t="s">
        <v>315</v>
      </c>
      <c r="J82" s="134">
        <v>882028.17</v>
      </c>
      <c r="M82">
        <v>2018</v>
      </c>
      <c r="N82" t="s">
        <v>198</v>
      </c>
      <c r="O82" t="s">
        <v>315</v>
      </c>
      <c r="P82" s="17">
        <v>400961.47</v>
      </c>
    </row>
    <row r="83" spans="1:16" x14ac:dyDescent="0.25">
      <c r="A83" s="3">
        <v>2014</v>
      </c>
      <c r="B83" s="3" t="s">
        <v>198</v>
      </c>
      <c r="C83" s="3" t="s">
        <v>315</v>
      </c>
      <c r="D83" s="92">
        <v>795144.63</v>
      </c>
      <c r="E83" s="92"/>
      <c r="F83" s="4"/>
      <c r="G83" s="133">
        <v>2014</v>
      </c>
      <c r="H83" s="133" t="s">
        <v>199</v>
      </c>
      <c r="I83" s="133" t="s">
        <v>315</v>
      </c>
      <c r="J83" s="134">
        <v>288294.90999999997</v>
      </c>
      <c r="M83">
        <v>2018</v>
      </c>
      <c r="N83" t="s">
        <v>199</v>
      </c>
      <c r="O83" t="s">
        <v>315</v>
      </c>
      <c r="P83" s="17">
        <v>703591.54</v>
      </c>
    </row>
    <row r="84" spans="1:16" x14ac:dyDescent="0.25">
      <c r="A84" s="3">
        <v>2014</v>
      </c>
      <c r="B84" s="3" t="s">
        <v>199</v>
      </c>
      <c r="C84" s="3" t="s">
        <v>315</v>
      </c>
      <c r="D84" s="92">
        <v>265660.64</v>
      </c>
      <c r="E84" s="92"/>
      <c r="F84" s="4"/>
      <c r="G84" s="133">
        <v>2014</v>
      </c>
      <c r="H84" s="133" t="s">
        <v>204</v>
      </c>
      <c r="I84" s="133" t="s">
        <v>315</v>
      </c>
      <c r="J84" s="134">
        <v>409173.99</v>
      </c>
      <c r="M84">
        <v>2018</v>
      </c>
      <c r="N84" t="s">
        <v>204</v>
      </c>
      <c r="O84" t="s">
        <v>315</v>
      </c>
      <c r="P84" s="17">
        <v>496416.7</v>
      </c>
    </row>
    <row r="85" spans="1:16" x14ac:dyDescent="0.25">
      <c r="A85" s="3">
        <v>2014</v>
      </c>
      <c r="B85" s="3" t="s">
        <v>204</v>
      </c>
      <c r="C85" s="3" t="s">
        <v>315</v>
      </c>
      <c r="D85" s="92">
        <v>430926.19</v>
      </c>
      <c r="E85" s="92"/>
      <c r="F85" s="4"/>
      <c r="G85" s="133">
        <v>2014</v>
      </c>
      <c r="H85" s="133" t="s">
        <v>244</v>
      </c>
      <c r="I85" s="133" t="s">
        <v>315</v>
      </c>
      <c r="J85" s="134">
        <v>44189807.469999999</v>
      </c>
      <c r="M85">
        <v>2018</v>
      </c>
      <c r="N85" t="s">
        <v>244</v>
      </c>
      <c r="O85" t="s">
        <v>315</v>
      </c>
      <c r="P85" s="17">
        <v>46411759.689999998</v>
      </c>
    </row>
    <row r="86" spans="1:16" x14ac:dyDescent="0.25">
      <c r="A86" s="3">
        <v>2014</v>
      </c>
      <c r="B86" s="3" t="s">
        <v>244</v>
      </c>
      <c r="C86" s="3" t="s">
        <v>315</v>
      </c>
      <c r="D86" s="92">
        <v>46337966.109999999</v>
      </c>
      <c r="E86" s="92"/>
      <c r="F86" s="4"/>
      <c r="G86" s="133">
        <v>2014</v>
      </c>
      <c r="H86" s="133" t="s">
        <v>175</v>
      </c>
      <c r="I86" s="133" t="s">
        <v>316</v>
      </c>
      <c r="J86" s="134">
        <v>1296620.22</v>
      </c>
      <c r="M86">
        <v>2018</v>
      </c>
      <c r="N86" t="s">
        <v>175</v>
      </c>
      <c r="O86" t="s">
        <v>316</v>
      </c>
      <c r="P86" s="17">
        <v>1050738.07</v>
      </c>
    </row>
    <row r="87" spans="1:16" x14ac:dyDescent="0.25">
      <c r="A87" s="3">
        <v>2014</v>
      </c>
      <c r="B87" s="3" t="s">
        <v>175</v>
      </c>
      <c r="C87" s="3" t="s">
        <v>316</v>
      </c>
      <c r="D87" s="92">
        <v>1732370.9</v>
      </c>
      <c r="E87" s="92"/>
      <c r="F87" s="4"/>
      <c r="G87" s="133">
        <v>2014</v>
      </c>
      <c r="H87" s="133" t="s">
        <v>176</v>
      </c>
      <c r="I87" s="133" t="s">
        <v>316</v>
      </c>
      <c r="J87" s="134">
        <v>13632964.15</v>
      </c>
      <c r="M87">
        <v>2018</v>
      </c>
      <c r="N87" t="s">
        <v>176</v>
      </c>
      <c r="O87" t="s">
        <v>316</v>
      </c>
      <c r="P87" s="17">
        <v>17477296.300000001</v>
      </c>
    </row>
    <row r="88" spans="1:16" x14ac:dyDescent="0.25">
      <c r="A88" s="3">
        <v>2014</v>
      </c>
      <c r="B88" s="3" t="s">
        <v>176</v>
      </c>
      <c r="C88" s="3" t="s">
        <v>316</v>
      </c>
      <c r="D88" s="92">
        <v>15836042.960000001</v>
      </c>
      <c r="E88" s="92"/>
      <c r="F88" s="4"/>
      <c r="G88" s="133">
        <v>2014</v>
      </c>
      <c r="H88" s="133" t="s">
        <v>179</v>
      </c>
      <c r="I88" s="133" t="s">
        <v>316</v>
      </c>
      <c r="J88" s="134">
        <v>12308987.43</v>
      </c>
      <c r="M88">
        <v>2018</v>
      </c>
      <c r="N88" t="s">
        <v>179</v>
      </c>
      <c r="O88" t="s">
        <v>316</v>
      </c>
      <c r="P88" s="17">
        <v>11987756.529999999</v>
      </c>
    </row>
    <row r="89" spans="1:16" x14ac:dyDescent="0.25">
      <c r="A89" s="3">
        <v>2014</v>
      </c>
      <c r="B89" s="3" t="s">
        <v>179</v>
      </c>
      <c r="C89" s="3" t="s">
        <v>316</v>
      </c>
      <c r="D89" s="92">
        <v>15492530.09</v>
      </c>
      <c r="E89" s="92"/>
      <c r="F89" s="4"/>
      <c r="G89" s="133">
        <v>2014</v>
      </c>
      <c r="H89" s="133" t="s">
        <v>180</v>
      </c>
      <c r="I89" s="133" t="s">
        <v>316</v>
      </c>
      <c r="J89" s="134">
        <v>3171226.8</v>
      </c>
      <c r="M89">
        <v>2018</v>
      </c>
      <c r="N89" t="s">
        <v>180</v>
      </c>
      <c r="O89" t="s">
        <v>316</v>
      </c>
      <c r="P89" s="17">
        <v>1498215.4</v>
      </c>
    </row>
    <row r="90" spans="1:16" x14ac:dyDescent="0.25">
      <c r="A90" s="3">
        <v>2014</v>
      </c>
      <c r="B90" s="3" t="s">
        <v>180</v>
      </c>
      <c r="C90" s="3" t="s">
        <v>316</v>
      </c>
      <c r="D90" s="92">
        <v>3753617.88</v>
      </c>
      <c r="E90" s="92"/>
      <c r="F90" s="4"/>
      <c r="G90" s="133">
        <v>2014</v>
      </c>
      <c r="H90" s="133" t="s">
        <v>181</v>
      </c>
      <c r="I90" s="133" t="s">
        <v>316</v>
      </c>
      <c r="J90" s="134">
        <v>613011.93000000005</v>
      </c>
      <c r="M90">
        <v>2018</v>
      </c>
      <c r="N90" t="s">
        <v>181</v>
      </c>
      <c r="O90" t="s">
        <v>316</v>
      </c>
      <c r="P90" s="17">
        <v>492492.02</v>
      </c>
    </row>
    <row r="91" spans="1:16" x14ac:dyDescent="0.25">
      <c r="A91" s="3">
        <v>2014</v>
      </c>
      <c r="B91" s="3" t="s">
        <v>181</v>
      </c>
      <c r="C91" s="3" t="s">
        <v>316</v>
      </c>
      <c r="D91" s="92">
        <v>684853.49</v>
      </c>
      <c r="E91" s="92"/>
      <c r="F91" s="4"/>
      <c r="G91" s="133">
        <v>2014</v>
      </c>
      <c r="H91" s="133" t="s">
        <v>184</v>
      </c>
      <c r="I91" s="133" t="s">
        <v>316</v>
      </c>
      <c r="J91" s="134">
        <v>4739780.3499999996</v>
      </c>
      <c r="M91">
        <v>2018</v>
      </c>
      <c r="N91" t="s">
        <v>184</v>
      </c>
      <c r="O91" t="s">
        <v>316</v>
      </c>
      <c r="P91" s="17">
        <v>5537071.1299999999</v>
      </c>
    </row>
    <row r="92" spans="1:16" x14ac:dyDescent="0.25">
      <c r="A92" s="3">
        <v>2014</v>
      </c>
      <c r="B92" s="3" t="s">
        <v>184</v>
      </c>
      <c r="C92" s="3" t="s">
        <v>316</v>
      </c>
      <c r="D92" s="92">
        <v>5389220.6699999999</v>
      </c>
      <c r="E92" s="92"/>
      <c r="F92" s="4"/>
      <c r="G92" s="133">
        <v>2014</v>
      </c>
      <c r="H92" s="133" t="s">
        <v>243</v>
      </c>
      <c r="I92" s="133" t="s">
        <v>316</v>
      </c>
      <c r="J92" s="134">
        <v>57303041.219999999</v>
      </c>
      <c r="M92">
        <v>2018</v>
      </c>
      <c r="N92" t="s">
        <v>243</v>
      </c>
      <c r="O92" t="s">
        <v>316</v>
      </c>
      <c r="P92" s="17">
        <v>60549309.030000001</v>
      </c>
    </row>
    <row r="93" spans="1:16" x14ac:dyDescent="0.25">
      <c r="A93" s="3">
        <v>2014</v>
      </c>
      <c r="B93" s="3" t="s">
        <v>243</v>
      </c>
      <c r="C93" s="3" t="s">
        <v>316</v>
      </c>
      <c r="D93" s="92">
        <v>67817957.510000005</v>
      </c>
      <c r="E93" s="92"/>
      <c r="F93" s="4"/>
      <c r="G93" s="133">
        <v>2014</v>
      </c>
      <c r="H93" s="133" t="s">
        <v>197</v>
      </c>
      <c r="I93" s="133" t="s">
        <v>316</v>
      </c>
      <c r="J93" s="134">
        <v>682575.62</v>
      </c>
      <c r="M93">
        <v>2018</v>
      </c>
      <c r="N93" t="s">
        <v>197</v>
      </c>
      <c r="O93" t="s">
        <v>316</v>
      </c>
      <c r="P93" s="17">
        <v>905078.93</v>
      </c>
    </row>
    <row r="94" spans="1:16" x14ac:dyDescent="0.25">
      <c r="A94" s="3">
        <v>2014</v>
      </c>
      <c r="B94" s="3" t="s">
        <v>197</v>
      </c>
      <c r="C94" s="3" t="s">
        <v>316</v>
      </c>
      <c r="D94" s="92">
        <v>834684.12</v>
      </c>
      <c r="E94" s="92"/>
      <c r="F94" s="4"/>
      <c r="G94" s="133">
        <v>2014</v>
      </c>
      <c r="H94" s="133" t="s">
        <v>198</v>
      </c>
      <c r="I94" s="133" t="s">
        <v>316</v>
      </c>
      <c r="J94" s="134">
        <v>732744.35</v>
      </c>
      <c r="M94">
        <v>2018</v>
      </c>
      <c r="N94" t="s">
        <v>198</v>
      </c>
      <c r="O94" t="s">
        <v>316</v>
      </c>
      <c r="P94" s="17">
        <v>443949.44</v>
      </c>
    </row>
    <row r="95" spans="1:16" x14ac:dyDescent="0.25">
      <c r="A95" s="3">
        <v>2014</v>
      </c>
      <c r="B95" s="3" t="s">
        <v>198</v>
      </c>
      <c r="C95" s="3" t="s">
        <v>316</v>
      </c>
      <c r="D95" s="92">
        <v>877780.61</v>
      </c>
      <c r="E95" s="92"/>
      <c r="F95" s="4"/>
      <c r="G95" s="133">
        <v>2014</v>
      </c>
      <c r="H95" s="133" t="s">
        <v>199</v>
      </c>
      <c r="I95" s="133" t="s">
        <v>316</v>
      </c>
      <c r="J95" s="134">
        <v>305223.2</v>
      </c>
      <c r="M95">
        <v>2018</v>
      </c>
      <c r="N95" t="s">
        <v>199</v>
      </c>
      <c r="O95" t="s">
        <v>316</v>
      </c>
      <c r="P95" s="17">
        <v>1076723.31</v>
      </c>
    </row>
    <row r="96" spans="1:16" x14ac:dyDescent="0.25">
      <c r="A96" s="3">
        <v>2014</v>
      </c>
      <c r="B96" s="3" t="s">
        <v>199</v>
      </c>
      <c r="C96" s="3" t="s">
        <v>316</v>
      </c>
      <c r="D96" s="92">
        <v>289333.96000000002</v>
      </c>
      <c r="E96" s="92"/>
      <c r="F96" s="4"/>
      <c r="G96" s="133">
        <v>2014</v>
      </c>
      <c r="H96" s="133" t="s">
        <v>204</v>
      </c>
      <c r="I96" s="133" t="s">
        <v>316</v>
      </c>
      <c r="J96" s="134">
        <v>354335.94</v>
      </c>
      <c r="M96">
        <v>2018</v>
      </c>
      <c r="N96" t="s">
        <v>204</v>
      </c>
      <c r="O96" t="s">
        <v>316</v>
      </c>
      <c r="P96" s="17">
        <v>527012.6</v>
      </c>
    </row>
    <row r="97" spans="1:16" x14ac:dyDescent="0.25">
      <c r="A97" s="3">
        <v>2014</v>
      </c>
      <c r="B97" s="3" t="s">
        <v>204</v>
      </c>
      <c r="C97" s="3" t="s">
        <v>316</v>
      </c>
      <c r="D97" s="92">
        <v>402340.95</v>
      </c>
      <c r="E97" s="92"/>
      <c r="F97" s="4"/>
      <c r="G97" s="133">
        <v>2014</v>
      </c>
      <c r="H97" s="133" t="s">
        <v>244</v>
      </c>
      <c r="I97" s="133" t="s">
        <v>316</v>
      </c>
      <c r="J97" s="134">
        <v>34951297.649999999</v>
      </c>
      <c r="M97">
        <v>2018</v>
      </c>
      <c r="N97" t="s">
        <v>244</v>
      </c>
      <c r="O97" t="s">
        <v>316</v>
      </c>
      <c r="P97" s="17">
        <v>45305690.869999997</v>
      </c>
    </row>
    <row r="98" spans="1:16" x14ac:dyDescent="0.25">
      <c r="A98" s="3">
        <v>2014</v>
      </c>
      <c r="B98" s="3" t="s">
        <v>244</v>
      </c>
      <c r="C98" s="3" t="s">
        <v>316</v>
      </c>
      <c r="D98" s="92">
        <v>43778274.759999998</v>
      </c>
      <c r="E98" s="92"/>
      <c r="F98" s="4"/>
      <c r="G98" s="133">
        <v>2014</v>
      </c>
      <c r="H98" s="133" t="s">
        <v>175</v>
      </c>
      <c r="I98" s="133" t="s">
        <v>317</v>
      </c>
      <c r="J98" s="134">
        <v>1183018.1399999999</v>
      </c>
      <c r="M98">
        <v>2018</v>
      </c>
      <c r="N98" t="s">
        <v>175</v>
      </c>
      <c r="O98" t="s">
        <v>317</v>
      </c>
      <c r="P98" s="17">
        <v>703019.11</v>
      </c>
    </row>
    <row r="99" spans="1:16" x14ac:dyDescent="0.25">
      <c r="A99" s="3">
        <v>2014</v>
      </c>
      <c r="B99" s="3" t="s">
        <v>175</v>
      </c>
      <c r="C99" s="3" t="s">
        <v>317</v>
      </c>
      <c r="D99" s="92">
        <v>1237522.6399999999</v>
      </c>
      <c r="E99" s="92"/>
      <c r="F99" s="4"/>
      <c r="G99" s="133">
        <v>2014</v>
      </c>
      <c r="H99" s="133" t="s">
        <v>176</v>
      </c>
      <c r="I99" s="133" t="s">
        <v>317</v>
      </c>
      <c r="J99" s="134">
        <v>12004027.029999999</v>
      </c>
      <c r="M99">
        <v>2018</v>
      </c>
      <c r="N99" t="s">
        <v>176</v>
      </c>
      <c r="O99" t="s">
        <v>317</v>
      </c>
      <c r="P99" s="17">
        <v>13419953.5</v>
      </c>
    </row>
    <row r="100" spans="1:16" x14ac:dyDescent="0.25">
      <c r="A100" s="3">
        <v>2014</v>
      </c>
      <c r="B100" s="3" t="s">
        <v>176</v>
      </c>
      <c r="C100" s="3" t="s">
        <v>317</v>
      </c>
      <c r="D100" s="92">
        <v>13037842.68</v>
      </c>
      <c r="E100" s="92"/>
      <c r="F100" s="4"/>
      <c r="G100" s="133">
        <v>2014</v>
      </c>
      <c r="H100" s="133" t="s">
        <v>179</v>
      </c>
      <c r="I100" s="133" t="s">
        <v>317</v>
      </c>
      <c r="J100" s="134">
        <v>10675666.48</v>
      </c>
      <c r="M100">
        <v>2018</v>
      </c>
      <c r="N100" t="s">
        <v>179</v>
      </c>
      <c r="O100" t="s">
        <v>317</v>
      </c>
      <c r="P100" s="17">
        <v>8726392.7599999998</v>
      </c>
    </row>
    <row r="101" spans="1:16" x14ac:dyDescent="0.25">
      <c r="A101" s="3">
        <v>2014</v>
      </c>
      <c r="B101" s="3" t="s">
        <v>179</v>
      </c>
      <c r="C101" s="3" t="s">
        <v>317</v>
      </c>
      <c r="D101" s="92">
        <v>11644755.66</v>
      </c>
      <c r="E101" s="92"/>
      <c r="F101" s="4"/>
      <c r="G101" s="133">
        <v>2014</v>
      </c>
      <c r="H101" s="133" t="s">
        <v>180</v>
      </c>
      <c r="I101" s="133" t="s">
        <v>317</v>
      </c>
      <c r="J101" s="134">
        <v>2946047.12</v>
      </c>
      <c r="M101">
        <v>2018</v>
      </c>
      <c r="N101" t="s">
        <v>180</v>
      </c>
      <c r="O101" t="s">
        <v>317</v>
      </c>
      <c r="P101" s="17">
        <v>1141636.1499999999</v>
      </c>
    </row>
    <row r="102" spans="1:16" x14ac:dyDescent="0.25">
      <c r="A102" s="3">
        <v>2014</v>
      </c>
      <c r="B102" s="3" t="s">
        <v>180</v>
      </c>
      <c r="C102" s="3" t="s">
        <v>317</v>
      </c>
      <c r="D102" s="92">
        <v>3026660.25</v>
      </c>
      <c r="E102" s="92"/>
      <c r="F102" s="4"/>
      <c r="G102" s="133">
        <v>2014</v>
      </c>
      <c r="H102" s="133" t="s">
        <v>181</v>
      </c>
      <c r="I102" s="133" t="s">
        <v>317</v>
      </c>
      <c r="J102" s="134">
        <v>529566.59</v>
      </c>
      <c r="M102">
        <v>2018</v>
      </c>
      <c r="N102" t="s">
        <v>181</v>
      </c>
      <c r="O102" t="s">
        <v>317</v>
      </c>
      <c r="P102" s="17">
        <v>384182.28</v>
      </c>
    </row>
    <row r="103" spans="1:16" x14ac:dyDescent="0.25">
      <c r="A103" s="3">
        <v>2014</v>
      </c>
      <c r="B103" s="3" t="s">
        <v>181</v>
      </c>
      <c r="C103" s="3" t="s">
        <v>317</v>
      </c>
      <c r="D103" s="92">
        <v>576682.71</v>
      </c>
      <c r="E103" s="92"/>
      <c r="F103" s="4"/>
      <c r="G103" s="133">
        <v>2014</v>
      </c>
      <c r="H103" s="133" t="s">
        <v>184</v>
      </c>
      <c r="I103" s="133" t="s">
        <v>317</v>
      </c>
      <c r="J103" s="134">
        <v>4630473.3600000003</v>
      </c>
      <c r="M103">
        <v>2018</v>
      </c>
      <c r="N103" t="s">
        <v>184</v>
      </c>
      <c r="O103" t="s">
        <v>317</v>
      </c>
      <c r="P103" s="17">
        <v>4480975.79</v>
      </c>
    </row>
    <row r="104" spans="1:16" x14ac:dyDescent="0.25">
      <c r="A104" s="3">
        <v>2014</v>
      </c>
      <c r="B104" s="3" t="s">
        <v>184</v>
      </c>
      <c r="C104" s="3" t="s">
        <v>317</v>
      </c>
      <c r="D104" s="92">
        <v>4590014.12</v>
      </c>
      <c r="E104" s="92"/>
      <c r="F104" s="4"/>
      <c r="G104" s="133">
        <v>2014</v>
      </c>
      <c r="H104" s="133" t="s">
        <v>243</v>
      </c>
      <c r="I104" s="133" t="s">
        <v>317</v>
      </c>
      <c r="J104" s="134">
        <v>51335718.75</v>
      </c>
      <c r="M104">
        <v>2018</v>
      </c>
      <c r="N104" t="s">
        <v>243</v>
      </c>
      <c r="O104" t="s">
        <v>317</v>
      </c>
      <c r="P104" s="17">
        <v>47910226.350000001</v>
      </c>
    </row>
    <row r="105" spans="1:16" x14ac:dyDescent="0.25">
      <c r="A105" s="3">
        <v>2014</v>
      </c>
      <c r="B105" s="3" t="s">
        <v>243</v>
      </c>
      <c r="C105" s="3" t="s">
        <v>317</v>
      </c>
      <c r="D105" s="92">
        <v>54641676.789999999</v>
      </c>
      <c r="E105" s="92"/>
      <c r="F105" s="4"/>
      <c r="G105" s="133">
        <v>2014</v>
      </c>
      <c r="H105" s="133" t="s">
        <v>197</v>
      </c>
      <c r="I105" s="133" t="s">
        <v>317</v>
      </c>
      <c r="J105" s="134">
        <v>720937.03</v>
      </c>
      <c r="M105">
        <v>2018</v>
      </c>
      <c r="N105" t="s">
        <v>197</v>
      </c>
      <c r="O105" t="s">
        <v>317</v>
      </c>
      <c r="P105" s="17">
        <v>672406.65</v>
      </c>
    </row>
    <row r="106" spans="1:16" x14ac:dyDescent="0.25">
      <c r="A106" s="3">
        <v>2014</v>
      </c>
      <c r="B106" s="3" t="s">
        <v>197</v>
      </c>
      <c r="C106" s="3" t="s">
        <v>317</v>
      </c>
      <c r="D106" s="92">
        <v>660385.77</v>
      </c>
      <c r="E106" s="92"/>
      <c r="F106" s="4"/>
      <c r="G106" s="133">
        <v>2014</v>
      </c>
      <c r="H106" s="133" t="s">
        <v>198</v>
      </c>
      <c r="I106" s="133" t="s">
        <v>317</v>
      </c>
      <c r="J106" s="134">
        <v>788421.18</v>
      </c>
      <c r="M106">
        <v>2018</v>
      </c>
      <c r="N106" t="s">
        <v>198</v>
      </c>
      <c r="O106" t="s">
        <v>317</v>
      </c>
      <c r="P106" s="17">
        <v>312657.01</v>
      </c>
    </row>
    <row r="107" spans="1:16" x14ac:dyDescent="0.25">
      <c r="A107" s="3">
        <v>2014</v>
      </c>
      <c r="B107" s="3" t="s">
        <v>198</v>
      </c>
      <c r="C107" s="3" t="s">
        <v>317</v>
      </c>
      <c r="D107" s="92">
        <v>717268.34</v>
      </c>
      <c r="E107" s="92"/>
      <c r="F107" s="4"/>
      <c r="G107" s="133">
        <v>2014</v>
      </c>
      <c r="H107" s="133" t="s">
        <v>199</v>
      </c>
      <c r="I107" s="133" t="s">
        <v>317</v>
      </c>
      <c r="J107" s="134">
        <v>292590.95</v>
      </c>
      <c r="M107">
        <v>2018</v>
      </c>
      <c r="N107" t="s">
        <v>199</v>
      </c>
      <c r="O107" t="s">
        <v>317</v>
      </c>
      <c r="P107" s="17">
        <v>998363.03</v>
      </c>
    </row>
    <row r="108" spans="1:16" x14ac:dyDescent="0.25">
      <c r="A108" s="3">
        <v>2014</v>
      </c>
      <c r="B108" s="3" t="s">
        <v>199</v>
      </c>
      <c r="C108" s="3" t="s">
        <v>317</v>
      </c>
      <c r="D108" s="92">
        <v>283832.71000000002</v>
      </c>
      <c r="E108" s="92"/>
      <c r="F108" s="4"/>
      <c r="G108" s="133">
        <v>2014</v>
      </c>
      <c r="H108" s="133" t="s">
        <v>204</v>
      </c>
      <c r="I108" s="133" t="s">
        <v>317</v>
      </c>
      <c r="J108" s="134">
        <v>369506.89</v>
      </c>
      <c r="M108">
        <v>2018</v>
      </c>
      <c r="N108" t="s">
        <v>204</v>
      </c>
      <c r="O108" t="s">
        <v>317</v>
      </c>
      <c r="P108" s="17">
        <v>384814.88</v>
      </c>
    </row>
    <row r="109" spans="1:16" x14ac:dyDescent="0.25">
      <c r="A109" s="3">
        <v>2014</v>
      </c>
      <c r="B109" s="3" t="s">
        <v>204</v>
      </c>
      <c r="C109" s="3" t="s">
        <v>317</v>
      </c>
      <c r="D109" s="92">
        <v>347301.18</v>
      </c>
      <c r="E109" s="92"/>
      <c r="F109" s="4"/>
      <c r="G109" s="133">
        <v>2014</v>
      </c>
      <c r="H109" s="133" t="s">
        <v>244</v>
      </c>
      <c r="I109" s="133" t="s">
        <v>317</v>
      </c>
      <c r="J109" s="134">
        <v>32297395.149999999</v>
      </c>
      <c r="M109">
        <v>2018</v>
      </c>
      <c r="N109" t="s">
        <v>244</v>
      </c>
      <c r="O109" t="s">
        <v>317</v>
      </c>
      <c r="P109" s="17">
        <v>34273885.579999998</v>
      </c>
    </row>
    <row r="110" spans="1:16" x14ac:dyDescent="0.25">
      <c r="A110" s="3">
        <v>2014</v>
      </c>
      <c r="B110" s="3" t="s">
        <v>244</v>
      </c>
      <c r="C110" s="3" t="s">
        <v>317</v>
      </c>
      <c r="D110" s="92">
        <v>33281152.829999998</v>
      </c>
      <c r="E110" s="92"/>
      <c r="F110" s="4"/>
      <c r="G110" s="133">
        <v>2014</v>
      </c>
      <c r="H110" s="133" t="s">
        <v>175</v>
      </c>
      <c r="I110" s="133" t="s">
        <v>318</v>
      </c>
      <c r="J110" s="134">
        <v>943604.32</v>
      </c>
      <c r="M110">
        <v>2018</v>
      </c>
      <c r="N110" t="s">
        <v>175</v>
      </c>
      <c r="O110" t="s">
        <v>318</v>
      </c>
      <c r="P110" s="17">
        <v>704832.7</v>
      </c>
    </row>
    <row r="111" spans="1:16" x14ac:dyDescent="0.25">
      <c r="A111" s="3">
        <v>2014</v>
      </c>
      <c r="B111" s="3" t="s">
        <v>175</v>
      </c>
      <c r="C111" s="3" t="s">
        <v>318</v>
      </c>
      <c r="D111" s="92">
        <v>1220573.8400000001</v>
      </c>
      <c r="E111" s="92"/>
      <c r="F111" s="4"/>
      <c r="G111" s="133">
        <v>2014</v>
      </c>
      <c r="H111" s="133" t="s">
        <v>176</v>
      </c>
      <c r="I111" s="133" t="s">
        <v>318</v>
      </c>
      <c r="J111" s="134">
        <v>11329938.6</v>
      </c>
      <c r="M111">
        <v>2018</v>
      </c>
      <c r="N111" t="s">
        <v>176</v>
      </c>
      <c r="O111" t="s">
        <v>318</v>
      </c>
      <c r="P111" s="17">
        <v>14302124.4</v>
      </c>
    </row>
    <row r="112" spans="1:16" x14ac:dyDescent="0.25">
      <c r="A112" s="3">
        <v>2014</v>
      </c>
      <c r="B112" s="3" t="s">
        <v>176</v>
      </c>
      <c r="C112" s="3" t="s">
        <v>318</v>
      </c>
      <c r="D112" s="92">
        <v>12432406.109999999</v>
      </c>
      <c r="E112" s="92"/>
      <c r="F112" s="4"/>
      <c r="G112" s="133">
        <v>2014</v>
      </c>
      <c r="H112" s="133" t="s">
        <v>179</v>
      </c>
      <c r="I112" s="133" t="s">
        <v>318</v>
      </c>
      <c r="J112" s="134">
        <v>9705582.0500000007</v>
      </c>
      <c r="M112">
        <v>2018</v>
      </c>
      <c r="N112" t="s">
        <v>179</v>
      </c>
      <c r="O112" t="s">
        <v>318</v>
      </c>
      <c r="P112" s="17">
        <v>9229666.0099999998</v>
      </c>
    </row>
    <row r="113" spans="1:16" x14ac:dyDescent="0.25">
      <c r="A113" s="3">
        <v>2014</v>
      </c>
      <c r="B113" s="3" t="s">
        <v>179</v>
      </c>
      <c r="C113" s="3" t="s">
        <v>318</v>
      </c>
      <c r="D113" s="92">
        <v>10988918.720000001</v>
      </c>
      <c r="E113" s="92"/>
      <c r="F113" s="4"/>
      <c r="G113" s="133">
        <v>2014</v>
      </c>
      <c r="H113" s="133" t="s">
        <v>180</v>
      </c>
      <c r="I113" s="133" t="s">
        <v>318</v>
      </c>
      <c r="J113" s="134">
        <v>2580794.39</v>
      </c>
      <c r="M113">
        <v>2018</v>
      </c>
      <c r="N113" t="s">
        <v>180</v>
      </c>
      <c r="O113" t="s">
        <v>318</v>
      </c>
      <c r="P113" s="17">
        <v>1225704.2</v>
      </c>
    </row>
    <row r="114" spans="1:16" x14ac:dyDescent="0.25">
      <c r="A114" s="3">
        <v>2014</v>
      </c>
      <c r="B114" s="3" t="s">
        <v>180</v>
      </c>
      <c r="C114" s="3" t="s">
        <v>318</v>
      </c>
      <c r="D114" s="92">
        <v>3039368.5</v>
      </c>
      <c r="E114" s="92"/>
      <c r="F114" s="4"/>
      <c r="G114" s="133">
        <v>2014</v>
      </c>
      <c r="H114" s="133" t="s">
        <v>181</v>
      </c>
      <c r="I114" s="133" t="s">
        <v>318</v>
      </c>
      <c r="J114" s="134">
        <v>417561.12</v>
      </c>
      <c r="M114">
        <v>2018</v>
      </c>
      <c r="N114" t="s">
        <v>181</v>
      </c>
      <c r="O114" t="s">
        <v>318</v>
      </c>
      <c r="P114" s="17">
        <v>372323.51</v>
      </c>
    </row>
    <row r="115" spans="1:16" x14ac:dyDescent="0.25">
      <c r="A115" s="3">
        <v>2014</v>
      </c>
      <c r="B115" s="3" t="s">
        <v>181</v>
      </c>
      <c r="C115" s="3" t="s">
        <v>318</v>
      </c>
      <c r="D115" s="92">
        <v>546494.01</v>
      </c>
      <c r="E115" s="92"/>
      <c r="F115" s="4"/>
      <c r="G115" s="133">
        <v>2014</v>
      </c>
      <c r="H115" s="133" t="s">
        <v>184</v>
      </c>
      <c r="I115" s="133" t="s">
        <v>318</v>
      </c>
      <c r="J115" s="134">
        <v>3806334.01</v>
      </c>
      <c r="M115">
        <v>2018</v>
      </c>
      <c r="N115" t="s">
        <v>184</v>
      </c>
      <c r="O115" t="s">
        <v>318</v>
      </c>
      <c r="P115" s="17">
        <v>4641095.8600000003</v>
      </c>
    </row>
    <row r="116" spans="1:16" x14ac:dyDescent="0.25">
      <c r="A116" s="3">
        <v>2014</v>
      </c>
      <c r="B116" s="3" t="s">
        <v>184</v>
      </c>
      <c r="C116" s="3" t="s">
        <v>318</v>
      </c>
      <c r="D116" s="92">
        <v>4757269.32</v>
      </c>
      <c r="E116" s="92"/>
      <c r="F116" s="4"/>
      <c r="G116" s="133">
        <v>2014</v>
      </c>
      <c r="H116" s="133" t="s">
        <v>243</v>
      </c>
      <c r="I116" s="133" t="s">
        <v>318</v>
      </c>
      <c r="J116" s="134">
        <v>49645311.890000001</v>
      </c>
      <c r="M116">
        <v>2018</v>
      </c>
      <c r="N116" t="s">
        <v>243</v>
      </c>
      <c r="O116" t="s">
        <v>318</v>
      </c>
      <c r="P116" s="17">
        <v>50578602.490000002</v>
      </c>
    </row>
    <row r="117" spans="1:16" x14ac:dyDescent="0.25">
      <c r="A117" s="3">
        <v>2014</v>
      </c>
      <c r="B117" s="3" t="s">
        <v>243</v>
      </c>
      <c r="C117" s="3" t="s">
        <v>318</v>
      </c>
      <c r="D117" s="92">
        <v>53247485.479999997</v>
      </c>
      <c r="E117" s="92"/>
      <c r="F117" s="4"/>
      <c r="G117" s="133">
        <v>2014</v>
      </c>
      <c r="H117" s="133" t="s">
        <v>197</v>
      </c>
      <c r="I117" s="133" t="s">
        <v>318</v>
      </c>
      <c r="J117" s="134">
        <v>609678.35</v>
      </c>
      <c r="M117">
        <v>2018</v>
      </c>
      <c r="N117" t="s">
        <v>197</v>
      </c>
      <c r="O117" t="s">
        <v>318</v>
      </c>
      <c r="P117" s="17">
        <v>711801.89</v>
      </c>
    </row>
    <row r="118" spans="1:16" x14ac:dyDescent="0.25">
      <c r="A118" s="3">
        <v>2014</v>
      </c>
      <c r="B118" s="3" t="s">
        <v>197</v>
      </c>
      <c r="C118" s="3" t="s">
        <v>318</v>
      </c>
      <c r="D118" s="92">
        <v>744567.02</v>
      </c>
      <c r="E118" s="92"/>
      <c r="F118" s="4"/>
      <c r="G118" s="133">
        <v>2014</v>
      </c>
      <c r="H118" s="133" t="s">
        <v>198</v>
      </c>
      <c r="I118" s="133" t="s">
        <v>318</v>
      </c>
      <c r="J118" s="134">
        <v>705271.05</v>
      </c>
      <c r="M118">
        <v>2018</v>
      </c>
      <c r="N118" t="s">
        <v>198</v>
      </c>
      <c r="O118" t="s">
        <v>318</v>
      </c>
      <c r="P118" s="17">
        <v>325495.17</v>
      </c>
    </row>
    <row r="119" spans="1:16" x14ac:dyDescent="0.25">
      <c r="A119" s="3">
        <v>2014</v>
      </c>
      <c r="B119" s="3" t="s">
        <v>198</v>
      </c>
      <c r="C119" s="3" t="s">
        <v>318</v>
      </c>
      <c r="D119" s="92">
        <v>818055.72</v>
      </c>
      <c r="E119" s="92"/>
      <c r="F119" s="4"/>
      <c r="G119" s="133">
        <v>2014</v>
      </c>
      <c r="H119" s="133" t="s">
        <v>199</v>
      </c>
      <c r="I119" s="133" t="s">
        <v>318</v>
      </c>
      <c r="J119" s="134">
        <v>235432.84</v>
      </c>
      <c r="M119">
        <v>2018</v>
      </c>
      <c r="N119" t="s">
        <v>199</v>
      </c>
      <c r="O119" t="s">
        <v>318</v>
      </c>
      <c r="P119" s="17">
        <v>844357.48</v>
      </c>
    </row>
    <row r="120" spans="1:16" x14ac:dyDescent="0.25">
      <c r="A120" s="3">
        <v>2014</v>
      </c>
      <c r="B120" s="3" t="s">
        <v>199</v>
      </c>
      <c r="C120" s="3" t="s">
        <v>318</v>
      </c>
      <c r="D120" s="92">
        <v>306004.57</v>
      </c>
      <c r="E120" s="92"/>
      <c r="F120" s="4"/>
      <c r="G120" s="133">
        <v>2014</v>
      </c>
      <c r="H120" s="133" t="s">
        <v>204</v>
      </c>
      <c r="I120" s="133" t="s">
        <v>318</v>
      </c>
      <c r="J120" s="134">
        <v>305065.31</v>
      </c>
      <c r="M120">
        <v>2018</v>
      </c>
      <c r="N120" t="s">
        <v>204</v>
      </c>
      <c r="O120" t="s">
        <v>318</v>
      </c>
      <c r="P120" s="17">
        <v>425120.05</v>
      </c>
    </row>
    <row r="121" spans="1:16" x14ac:dyDescent="0.25">
      <c r="A121" s="3">
        <v>2014</v>
      </c>
      <c r="B121" s="3" t="s">
        <v>204</v>
      </c>
      <c r="C121" s="3" t="s">
        <v>318</v>
      </c>
      <c r="D121" s="92">
        <v>377942.69</v>
      </c>
      <c r="E121" s="92"/>
      <c r="F121" s="4"/>
      <c r="G121" s="133">
        <v>2014</v>
      </c>
      <c r="H121" s="133" t="s">
        <v>244</v>
      </c>
      <c r="I121" s="133" t="s">
        <v>318</v>
      </c>
      <c r="J121" s="134">
        <v>28505995.190000001</v>
      </c>
      <c r="M121">
        <v>2018</v>
      </c>
      <c r="N121" t="s">
        <v>244</v>
      </c>
      <c r="O121" t="s">
        <v>318</v>
      </c>
      <c r="P121" s="17">
        <v>36218550.329999998</v>
      </c>
    </row>
    <row r="122" spans="1:16" x14ac:dyDescent="0.25">
      <c r="A122" s="3">
        <v>2014</v>
      </c>
      <c r="B122" s="3" t="s">
        <v>244</v>
      </c>
      <c r="C122" s="3" t="s">
        <v>318</v>
      </c>
      <c r="D122" s="92">
        <v>33282945.309999999</v>
      </c>
      <c r="E122" s="92"/>
      <c r="F122" s="4"/>
      <c r="G122" s="133">
        <v>2014</v>
      </c>
      <c r="H122" s="133" t="s">
        <v>175</v>
      </c>
      <c r="I122" s="133" t="s">
        <v>319</v>
      </c>
      <c r="J122" s="134">
        <v>653233.96</v>
      </c>
      <c r="M122">
        <v>2018</v>
      </c>
      <c r="N122" t="s">
        <v>175</v>
      </c>
      <c r="O122" t="s">
        <v>319</v>
      </c>
      <c r="P122" s="17">
        <v>521270.91</v>
      </c>
    </row>
    <row r="123" spans="1:16" x14ac:dyDescent="0.25">
      <c r="A123" s="3">
        <v>2014</v>
      </c>
      <c r="B123" s="3" t="s">
        <v>175</v>
      </c>
      <c r="C123" s="3" t="s">
        <v>319</v>
      </c>
      <c r="D123" s="92">
        <v>901176.24</v>
      </c>
      <c r="E123" s="92"/>
      <c r="F123" s="4"/>
      <c r="G123" s="133">
        <v>2014</v>
      </c>
      <c r="H123" s="133" t="s">
        <v>176</v>
      </c>
      <c r="I123" s="133" t="s">
        <v>319</v>
      </c>
      <c r="J123" s="134">
        <v>8902670.9000000004</v>
      </c>
      <c r="M123">
        <v>2018</v>
      </c>
      <c r="N123" t="s">
        <v>176</v>
      </c>
      <c r="O123" t="s">
        <v>319</v>
      </c>
      <c r="P123" s="17">
        <v>12428768.33</v>
      </c>
    </row>
    <row r="124" spans="1:16" x14ac:dyDescent="0.25">
      <c r="A124" s="3">
        <v>2014</v>
      </c>
      <c r="B124" s="3" t="s">
        <v>176</v>
      </c>
      <c r="C124" s="3" t="s">
        <v>319</v>
      </c>
      <c r="D124" s="4">
        <v>11178407</v>
      </c>
      <c r="E124" s="92"/>
      <c r="F124" s="4"/>
      <c r="G124" s="133">
        <v>2014</v>
      </c>
      <c r="H124" s="133" t="s">
        <v>179</v>
      </c>
      <c r="I124" s="133" t="s">
        <v>319</v>
      </c>
      <c r="J124" s="134">
        <v>7145555.6900000004</v>
      </c>
      <c r="M124">
        <v>2018</v>
      </c>
      <c r="N124" t="s">
        <v>179</v>
      </c>
      <c r="O124" t="s">
        <v>319</v>
      </c>
      <c r="P124" s="17">
        <v>7713100.5700000003</v>
      </c>
    </row>
    <row r="125" spans="1:16" x14ac:dyDescent="0.25">
      <c r="A125" s="3">
        <v>2014</v>
      </c>
      <c r="B125" s="3" t="s">
        <v>179</v>
      </c>
      <c r="C125" s="3" t="s">
        <v>319</v>
      </c>
      <c r="D125" s="92">
        <v>9495917.9600000009</v>
      </c>
      <c r="E125" s="92"/>
      <c r="F125" s="4"/>
      <c r="G125" s="133">
        <v>2014</v>
      </c>
      <c r="H125" s="133" t="s">
        <v>180</v>
      </c>
      <c r="I125" s="133" t="s">
        <v>319</v>
      </c>
      <c r="J125" s="134">
        <v>1922322.56</v>
      </c>
      <c r="M125">
        <v>2018</v>
      </c>
      <c r="N125" t="s">
        <v>180</v>
      </c>
      <c r="O125" t="s">
        <v>319</v>
      </c>
      <c r="P125" s="17">
        <v>938593.52</v>
      </c>
    </row>
    <row r="126" spans="1:16" x14ac:dyDescent="0.25">
      <c r="A126" s="3">
        <v>2014</v>
      </c>
      <c r="B126" s="3" t="s">
        <v>180</v>
      </c>
      <c r="C126" s="3" t="s">
        <v>319</v>
      </c>
      <c r="D126" s="92">
        <v>2516340.23</v>
      </c>
      <c r="E126" s="92"/>
      <c r="F126" s="4"/>
      <c r="G126" s="133">
        <v>2014</v>
      </c>
      <c r="H126" s="133" t="s">
        <v>181</v>
      </c>
      <c r="I126" s="133" t="s">
        <v>319</v>
      </c>
      <c r="J126" s="134">
        <v>315872.17</v>
      </c>
      <c r="M126">
        <v>2018</v>
      </c>
      <c r="N126" t="s">
        <v>181</v>
      </c>
      <c r="O126" t="s">
        <v>319</v>
      </c>
      <c r="P126" s="17">
        <v>286107.02</v>
      </c>
    </row>
    <row r="127" spans="1:16" x14ac:dyDescent="0.25">
      <c r="A127" s="3">
        <v>2014</v>
      </c>
      <c r="B127" s="3" t="s">
        <v>181</v>
      </c>
      <c r="C127" s="3" t="s">
        <v>319</v>
      </c>
      <c r="D127" s="92">
        <v>401970.94</v>
      </c>
      <c r="E127" s="92"/>
      <c r="F127" s="4"/>
      <c r="G127" s="133">
        <v>2014</v>
      </c>
      <c r="H127" s="133" t="s">
        <v>184</v>
      </c>
      <c r="I127" s="133" t="s">
        <v>319</v>
      </c>
      <c r="J127" s="134">
        <v>2736925.83</v>
      </c>
      <c r="M127">
        <v>2018</v>
      </c>
      <c r="N127" t="s">
        <v>184</v>
      </c>
      <c r="O127" t="s">
        <v>319</v>
      </c>
      <c r="P127" s="17">
        <v>3564203.7</v>
      </c>
    </row>
    <row r="128" spans="1:16" x14ac:dyDescent="0.25">
      <c r="A128" s="3">
        <v>2014</v>
      </c>
      <c r="B128" s="3" t="s">
        <v>184</v>
      </c>
      <c r="C128" s="3" t="s">
        <v>319</v>
      </c>
      <c r="D128" s="92">
        <v>3665067.38</v>
      </c>
      <c r="E128" s="92"/>
      <c r="F128" s="4"/>
      <c r="G128" s="133">
        <v>2014</v>
      </c>
      <c r="H128" s="133" t="s">
        <v>243</v>
      </c>
      <c r="I128" s="133" t="s">
        <v>319</v>
      </c>
      <c r="J128" s="134">
        <v>39319206.119999997</v>
      </c>
      <c r="M128">
        <v>2018</v>
      </c>
      <c r="N128" t="s">
        <v>243</v>
      </c>
      <c r="O128" t="s">
        <v>319</v>
      </c>
      <c r="P128" s="17">
        <v>44622544.920000002</v>
      </c>
    </row>
    <row r="129" spans="1:16" x14ac:dyDescent="0.25">
      <c r="A129" s="3">
        <v>2014</v>
      </c>
      <c r="B129" s="3" t="s">
        <v>243</v>
      </c>
      <c r="C129" s="3" t="s">
        <v>319</v>
      </c>
      <c r="D129" s="92">
        <v>49037403.280000001</v>
      </c>
      <c r="E129" s="92"/>
      <c r="F129" s="4"/>
      <c r="G129" s="133">
        <v>2014</v>
      </c>
      <c r="H129" s="133" t="s">
        <v>197</v>
      </c>
      <c r="I129" s="133" t="s">
        <v>319</v>
      </c>
      <c r="J129" s="134">
        <v>432117.96</v>
      </c>
      <c r="M129">
        <v>2018</v>
      </c>
      <c r="N129" t="s">
        <v>197</v>
      </c>
      <c r="O129" t="s">
        <v>319</v>
      </c>
      <c r="P129" s="17">
        <v>598036.05000000005</v>
      </c>
    </row>
    <row r="130" spans="1:16" x14ac:dyDescent="0.25">
      <c r="A130" s="3">
        <v>2014</v>
      </c>
      <c r="B130" s="3" t="s">
        <v>197</v>
      </c>
      <c r="C130" s="3" t="s">
        <v>319</v>
      </c>
      <c r="D130" s="92">
        <v>588626.97</v>
      </c>
      <c r="E130" s="92"/>
      <c r="F130" s="4"/>
      <c r="G130" s="133">
        <v>2014</v>
      </c>
      <c r="H130" s="133" t="s">
        <v>198</v>
      </c>
      <c r="I130" s="133" t="s">
        <v>319</v>
      </c>
      <c r="J130" s="134">
        <v>498626.86</v>
      </c>
      <c r="M130">
        <v>2018</v>
      </c>
      <c r="N130" t="s">
        <v>198</v>
      </c>
      <c r="O130" t="s">
        <v>319</v>
      </c>
      <c r="P130" s="17">
        <v>240125.43</v>
      </c>
    </row>
    <row r="131" spans="1:16" x14ac:dyDescent="0.25">
      <c r="A131" s="3">
        <v>2014</v>
      </c>
      <c r="B131" s="3" t="s">
        <v>198</v>
      </c>
      <c r="C131" s="3" t="s">
        <v>319</v>
      </c>
      <c r="D131" s="92">
        <v>683520.04</v>
      </c>
      <c r="E131" s="92"/>
      <c r="F131" s="4"/>
      <c r="G131" s="133">
        <v>2014</v>
      </c>
      <c r="H131" s="133" t="s">
        <v>199</v>
      </c>
      <c r="I131" s="133" t="s">
        <v>319</v>
      </c>
      <c r="J131" s="134">
        <v>99041.09</v>
      </c>
      <c r="M131">
        <v>2018</v>
      </c>
      <c r="N131" t="s">
        <v>199</v>
      </c>
      <c r="O131" t="s">
        <v>319</v>
      </c>
      <c r="P131" s="17">
        <v>501006.13</v>
      </c>
    </row>
    <row r="132" spans="1:16" x14ac:dyDescent="0.25">
      <c r="A132" s="3">
        <v>2014</v>
      </c>
      <c r="B132" s="3" t="s">
        <v>199</v>
      </c>
      <c r="C132" s="3" t="s">
        <v>319</v>
      </c>
      <c r="D132" s="92">
        <v>225562.69</v>
      </c>
      <c r="E132" s="92"/>
      <c r="F132" s="4"/>
      <c r="G132" s="133">
        <v>2014</v>
      </c>
      <c r="H132" s="133" t="s">
        <v>204</v>
      </c>
      <c r="I132" s="133" t="s">
        <v>319</v>
      </c>
      <c r="J132" s="134">
        <v>195297.37</v>
      </c>
      <c r="M132">
        <v>2018</v>
      </c>
      <c r="N132" t="s">
        <v>204</v>
      </c>
      <c r="O132" t="s">
        <v>319</v>
      </c>
      <c r="P132" s="17">
        <v>293590.49</v>
      </c>
    </row>
    <row r="133" spans="1:16" x14ac:dyDescent="0.25">
      <c r="A133" s="3">
        <v>2014</v>
      </c>
      <c r="B133" s="3" t="s">
        <v>204</v>
      </c>
      <c r="C133" s="3" t="s">
        <v>319</v>
      </c>
      <c r="D133" s="92">
        <v>292587.12</v>
      </c>
      <c r="E133" s="92"/>
      <c r="F133" s="4"/>
      <c r="G133" s="133">
        <v>2014</v>
      </c>
      <c r="H133" s="133" t="s">
        <v>244</v>
      </c>
      <c r="I133" s="133" t="s">
        <v>319</v>
      </c>
      <c r="J133" s="134">
        <v>20773202.640000001</v>
      </c>
      <c r="M133">
        <v>2018</v>
      </c>
      <c r="N133" t="s">
        <v>244</v>
      </c>
      <c r="O133" t="s">
        <v>319</v>
      </c>
      <c r="P133" s="17">
        <v>28175772.530000001</v>
      </c>
    </row>
    <row r="134" spans="1:16" x14ac:dyDescent="0.25">
      <c r="A134" s="3">
        <v>2014</v>
      </c>
      <c r="B134" s="3" t="s">
        <v>244</v>
      </c>
      <c r="C134" s="3" t="s">
        <v>319</v>
      </c>
      <c r="D134" s="92">
        <v>27779508.440000001</v>
      </c>
      <c r="E134" s="92"/>
      <c r="F134" s="4"/>
      <c r="G134" s="133">
        <v>2014</v>
      </c>
      <c r="H134" s="133" t="s">
        <v>175</v>
      </c>
      <c r="I134" s="133" t="s">
        <v>320</v>
      </c>
      <c r="J134" s="134">
        <v>356479.86</v>
      </c>
      <c r="M134">
        <v>2018</v>
      </c>
      <c r="N134" t="s">
        <v>175</v>
      </c>
      <c r="O134" t="s">
        <v>320</v>
      </c>
      <c r="P134" s="17">
        <v>377051.46</v>
      </c>
    </row>
    <row r="135" spans="1:16" x14ac:dyDescent="0.25">
      <c r="A135" s="3">
        <v>2014</v>
      </c>
      <c r="B135" s="3" t="s">
        <v>175</v>
      </c>
      <c r="C135" s="3" t="s">
        <v>320</v>
      </c>
      <c r="D135" s="92">
        <v>609459.75</v>
      </c>
      <c r="E135" s="92"/>
      <c r="F135" s="4"/>
      <c r="G135" s="133">
        <v>2014</v>
      </c>
      <c r="H135" s="133" t="s">
        <v>176</v>
      </c>
      <c r="I135" s="133" t="s">
        <v>320</v>
      </c>
      <c r="J135" s="134">
        <v>5813003.6200000001</v>
      </c>
      <c r="M135">
        <v>2018</v>
      </c>
      <c r="N135" t="s">
        <v>176</v>
      </c>
      <c r="O135" t="s">
        <v>320</v>
      </c>
      <c r="P135" s="17">
        <v>9082151.2100000009</v>
      </c>
    </row>
    <row r="136" spans="1:16" x14ac:dyDescent="0.25">
      <c r="A136" s="3">
        <v>2014</v>
      </c>
      <c r="B136" s="3" t="s">
        <v>176</v>
      </c>
      <c r="C136" s="3" t="s">
        <v>320</v>
      </c>
      <c r="D136" s="92">
        <v>8303405.4000000004</v>
      </c>
      <c r="E136" s="92"/>
      <c r="F136" s="4"/>
      <c r="G136" s="133">
        <v>2014</v>
      </c>
      <c r="H136" s="133" t="s">
        <v>179</v>
      </c>
      <c r="I136" s="133" t="s">
        <v>320</v>
      </c>
      <c r="J136" s="134">
        <v>4519429.2</v>
      </c>
      <c r="M136">
        <v>2018</v>
      </c>
      <c r="N136" t="s">
        <v>179</v>
      </c>
      <c r="O136" t="s">
        <v>320</v>
      </c>
      <c r="P136" s="17">
        <v>5828470.0199999996</v>
      </c>
    </row>
    <row r="137" spans="1:16" x14ac:dyDescent="0.25">
      <c r="A137" s="3">
        <v>2014</v>
      </c>
      <c r="B137" s="3" t="s">
        <v>179</v>
      </c>
      <c r="C137" s="3" t="s">
        <v>320</v>
      </c>
      <c r="D137" s="92">
        <v>6669423.9900000002</v>
      </c>
      <c r="E137" s="92"/>
      <c r="F137" s="4"/>
      <c r="G137" s="133">
        <v>2014</v>
      </c>
      <c r="H137" s="133" t="s">
        <v>180</v>
      </c>
      <c r="I137" s="133" t="s">
        <v>320</v>
      </c>
      <c r="J137" s="134">
        <v>1136993.6000000001</v>
      </c>
      <c r="M137">
        <v>2018</v>
      </c>
      <c r="N137" t="s">
        <v>180</v>
      </c>
      <c r="O137" t="s">
        <v>320</v>
      </c>
      <c r="P137" s="17">
        <v>678996.38</v>
      </c>
    </row>
    <row r="138" spans="1:16" x14ac:dyDescent="0.25">
      <c r="A138" s="3">
        <v>2014</v>
      </c>
      <c r="B138" s="3" t="s">
        <v>180</v>
      </c>
      <c r="C138" s="3" t="s">
        <v>320</v>
      </c>
      <c r="D138" s="92">
        <v>1784497.55</v>
      </c>
      <c r="E138" s="92"/>
      <c r="F138" s="4"/>
      <c r="G138" s="133">
        <v>2014</v>
      </c>
      <c r="H138" s="133" t="s">
        <v>181</v>
      </c>
      <c r="I138" s="133" t="s">
        <v>320</v>
      </c>
      <c r="J138" s="134">
        <v>190981.78</v>
      </c>
      <c r="M138">
        <v>2018</v>
      </c>
      <c r="N138" t="s">
        <v>181</v>
      </c>
      <c r="O138" t="s">
        <v>320</v>
      </c>
      <c r="P138" s="17">
        <v>199476.21</v>
      </c>
    </row>
    <row r="139" spans="1:16" x14ac:dyDescent="0.25">
      <c r="A139" s="3">
        <v>2014</v>
      </c>
      <c r="B139" s="3" t="s">
        <v>181</v>
      </c>
      <c r="C139" s="3" t="s">
        <v>320</v>
      </c>
      <c r="D139" s="92">
        <v>295514.90000000002</v>
      </c>
      <c r="E139" s="92"/>
      <c r="F139" s="4"/>
      <c r="G139" s="133">
        <v>2014</v>
      </c>
      <c r="H139" s="133" t="s">
        <v>184</v>
      </c>
      <c r="I139" s="133" t="s">
        <v>320</v>
      </c>
      <c r="J139" s="134">
        <v>1635047.46</v>
      </c>
      <c r="M139">
        <v>2018</v>
      </c>
      <c r="N139" t="s">
        <v>184</v>
      </c>
      <c r="O139" t="s">
        <v>320</v>
      </c>
      <c r="P139" s="17">
        <v>2532820.2400000002</v>
      </c>
    </row>
    <row r="140" spans="1:16" x14ac:dyDescent="0.25">
      <c r="A140" s="3">
        <v>2014</v>
      </c>
      <c r="B140" s="3" t="s">
        <v>184</v>
      </c>
      <c r="C140" s="3" t="s">
        <v>320</v>
      </c>
      <c r="D140" s="92">
        <v>2565801.0699999998</v>
      </c>
      <c r="E140" s="92"/>
      <c r="F140" s="4"/>
      <c r="G140" s="133">
        <v>2014</v>
      </c>
      <c r="H140" s="133" t="s">
        <v>243</v>
      </c>
      <c r="I140" s="133" t="s">
        <v>320</v>
      </c>
      <c r="J140" s="134">
        <v>26114869.219999999</v>
      </c>
      <c r="M140">
        <v>2018</v>
      </c>
      <c r="N140" t="s">
        <v>243</v>
      </c>
      <c r="O140" t="s">
        <v>320</v>
      </c>
      <c r="P140" s="17">
        <v>34066651.200000003</v>
      </c>
    </row>
    <row r="141" spans="1:16" x14ac:dyDescent="0.25">
      <c r="A141" s="3">
        <v>2014</v>
      </c>
      <c r="B141" s="3" t="s">
        <v>243</v>
      </c>
      <c r="C141" s="3" t="s">
        <v>320</v>
      </c>
      <c r="D141" s="92">
        <v>36898572.520000003</v>
      </c>
      <c r="E141" s="92"/>
      <c r="F141" s="4"/>
      <c r="G141" s="133">
        <v>2014</v>
      </c>
      <c r="H141" s="133" t="s">
        <v>197</v>
      </c>
      <c r="I141" s="133" t="s">
        <v>320</v>
      </c>
      <c r="J141" s="134">
        <v>241194.9</v>
      </c>
      <c r="M141">
        <v>2018</v>
      </c>
      <c r="N141" t="s">
        <v>197</v>
      </c>
      <c r="O141" t="s">
        <v>320</v>
      </c>
      <c r="P141" s="17">
        <v>445114.67</v>
      </c>
    </row>
    <row r="142" spans="1:16" x14ac:dyDescent="0.25">
      <c r="A142" s="3">
        <v>2014</v>
      </c>
      <c r="B142" s="3" t="s">
        <v>197</v>
      </c>
      <c r="C142" s="3" t="s">
        <v>320</v>
      </c>
      <c r="D142" s="92">
        <v>404536.46</v>
      </c>
      <c r="E142" s="92"/>
      <c r="F142" s="4"/>
      <c r="G142" s="133">
        <v>2014</v>
      </c>
      <c r="H142" s="133" t="s">
        <v>198</v>
      </c>
      <c r="I142" s="133" t="s">
        <v>320</v>
      </c>
      <c r="J142" s="134">
        <v>251377.8</v>
      </c>
      <c r="M142">
        <v>2018</v>
      </c>
      <c r="N142" t="s">
        <v>198</v>
      </c>
      <c r="O142" t="s">
        <v>320</v>
      </c>
      <c r="P142" s="17">
        <v>172742.45</v>
      </c>
    </row>
    <row r="143" spans="1:16" x14ac:dyDescent="0.25">
      <c r="A143" s="3">
        <v>2014</v>
      </c>
      <c r="B143" s="3" t="s">
        <v>198</v>
      </c>
      <c r="C143" s="3" t="s">
        <v>320</v>
      </c>
      <c r="D143" s="92">
        <v>456433.76</v>
      </c>
      <c r="E143" s="92"/>
      <c r="F143" s="4"/>
      <c r="G143" s="133">
        <v>2014</v>
      </c>
      <c r="H143" s="133" t="s">
        <v>199</v>
      </c>
      <c r="I143" s="133" t="s">
        <v>320</v>
      </c>
      <c r="J143" s="134">
        <v>49821.95</v>
      </c>
      <c r="M143">
        <v>2018</v>
      </c>
      <c r="N143" t="s">
        <v>199</v>
      </c>
      <c r="O143" t="s">
        <v>320</v>
      </c>
      <c r="P143" s="17">
        <v>233261.94</v>
      </c>
    </row>
    <row r="144" spans="1:16" x14ac:dyDescent="0.25">
      <c r="A144" s="3">
        <v>2014</v>
      </c>
      <c r="B144" s="3" t="s">
        <v>199</v>
      </c>
      <c r="C144" s="3" t="s">
        <v>320</v>
      </c>
      <c r="D144" s="92">
        <v>85540.06</v>
      </c>
      <c r="E144" s="92"/>
      <c r="F144" s="4"/>
      <c r="G144" s="133">
        <v>2014</v>
      </c>
      <c r="H144" s="133" t="s">
        <v>204</v>
      </c>
      <c r="I144" s="133" t="s">
        <v>320</v>
      </c>
      <c r="J144" s="134">
        <v>107392.77</v>
      </c>
      <c r="M144">
        <v>2018</v>
      </c>
      <c r="N144" t="s">
        <v>204</v>
      </c>
      <c r="O144" t="s">
        <v>320</v>
      </c>
      <c r="P144" s="17">
        <v>211270.72</v>
      </c>
    </row>
    <row r="145" spans="1:16" x14ac:dyDescent="0.25">
      <c r="A145" s="3">
        <v>2014</v>
      </c>
      <c r="B145" s="3" t="s">
        <v>204</v>
      </c>
      <c r="C145" s="3" t="s">
        <v>320</v>
      </c>
      <c r="D145" s="92">
        <v>182372.52</v>
      </c>
      <c r="E145" s="92"/>
      <c r="F145" s="4"/>
      <c r="G145" s="133">
        <v>2014</v>
      </c>
      <c r="H145" s="133" t="s">
        <v>244</v>
      </c>
      <c r="I145" s="133" t="s">
        <v>320</v>
      </c>
      <c r="J145" s="134">
        <v>12533907.6</v>
      </c>
      <c r="M145">
        <v>2018</v>
      </c>
      <c r="N145" t="s">
        <v>244</v>
      </c>
      <c r="O145" t="s">
        <v>320</v>
      </c>
      <c r="P145" s="17">
        <v>19999535.170000002</v>
      </c>
    </row>
    <row r="146" spans="1:16" x14ac:dyDescent="0.25">
      <c r="A146" s="3">
        <v>2014</v>
      </c>
      <c r="B146" s="3" t="s">
        <v>244</v>
      </c>
      <c r="C146" s="3" t="s">
        <v>320</v>
      </c>
      <c r="D146" s="92">
        <v>19457996.870000001</v>
      </c>
      <c r="E146" s="92"/>
      <c r="F146" s="4"/>
      <c r="G146" s="133">
        <v>2014</v>
      </c>
      <c r="H146" s="133" t="s">
        <v>175</v>
      </c>
      <c r="I146" s="133" t="s">
        <v>321</v>
      </c>
      <c r="J146" s="134">
        <v>236908.58</v>
      </c>
      <c r="M146">
        <v>2018</v>
      </c>
      <c r="N146" t="s">
        <v>175</v>
      </c>
      <c r="O146" t="s">
        <v>321</v>
      </c>
      <c r="P146" s="17">
        <v>199804.94</v>
      </c>
    </row>
    <row r="147" spans="1:16" x14ac:dyDescent="0.25">
      <c r="A147" s="3">
        <v>2014</v>
      </c>
      <c r="B147" s="3" t="s">
        <v>175</v>
      </c>
      <c r="C147" s="3" t="s">
        <v>321</v>
      </c>
      <c r="D147" s="92">
        <v>339694.05</v>
      </c>
      <c r="E147" s="92"/>
      <c r="F147" s="4"/>
      <c r="G147" s="133">
        <v>2014</v>
      </c>
      <c r="H147" s="133" t="s">
        <v>176</v>
      </c>
      <c r="I147" s="133" t="s">
        <v>321</v>
      </c>
      <c r="J147" s="134">
        <v>4007357.1</v>
      </c>
      <c r="M147">
        <v>2018</v>
      </c>
      <c r="N147" t="s">
        <v>176</v>
      </c>
      <c r="O147" t="s">
        <v>321</v>
      </c>
      <c r="P147" s="17">
        <v>6193116.4000000004</v>
      </c>
    </row>
    <row r="148" spans="1:16" x14ac:dyDescent="0.25">
      <c r="A148" s="3">
        <v>2014</v>
      </c>
      <c r="B148" s="3" t="s">
        <v>176</v>
      </c>
      <c r="C148" s="3" t="s">
        <v>321</v>
      </c>
      <c r="D148" s="92">
        <v>5691489.21</v>
      </c>
      <c r="E148" s="92"/>
      <c r="F148" s="4"/>
      <c r="G148" s="133">
        <v>2014</v>
      </c>
      <c r="H148" s="133" t="s">
        <v>179</v>
      </c>
      <c r="I148" s="133" t="s">
        <v>321</v>
      </c>
      <c r="J148" s="134">
        <v>3208282.34</v>
      </c>
      <c r="M148">
        <v>2018</v>
      </c>
      <c r="N148" t="s">
        <v>179</v>
      </c>
      <c r="O148" t="s">
        <v>321</v>
      </c>
      <c r="P148" s="17">
        <v>3794014.43</v>
      </c>
    </row>
    <row r="149" spans="1:16" x14ac:dyDescent="0.25">
      <c r="A149" s="3">
        <v>2014</v>
      </c>
      <c r="B149" s="3" t="s">
        <v>179</v>
      </c>
      <c r="C149" s="3" t="s">
        <v>321</v>
      </c>
      <c r="D149" s="92">
        <v>4432802.9800000004</v>
      </c>
      <c r="E149" s="92"/>
      <c r="F149" s="4"/>
      <c r="G149" s="133">
        <v>2014</v>
      </c>
      <c r="H149" s="133" t="s">
        <v>180</v>
      </c>
      <c r="I149" s="133" t="s">
        <v>321</v>
      </c>
      <c r="J149" s="134">
        <v>804321.68</v>
      </c>
      <c r="M149">
        <v>2018</v>
      </c>
      <c r="N149" t="s">
        <v>180</v>
      </c>
      <c r="O149" t="s">
        <v>321</v>
      </c>
      <c r="P149" s="17">
        <v>403126.29</v>
      </c>
    </row>
    <row r="150" spans="1:16" x14ac:dyDescent="0.25">
      <c r="A150" s="3">
        <v>2014</v>
      </c>
      <c r="B150" s="3" t="s">
        <v>180</v>
      </c>
      <c r="C150" s="3" t="s">
        <v>321</v>
      </c>
      <c r="D150" s="92">
        <v>1119769.79</v>
      </c>
      <c r="E150" s="92"/>
      <c r="F150" s="4"/>
      <c r="G150" s="133">
        <v>2014</v>
      </c>
      <c r="H150" s="133" t="s">
        <v>181</v>
      </c>
      <c r="I150" s="133" t="s">
        <v>321</v>
      </c>
      <c r="J150" s="134">
        <v>140711.87</v>
      </c>
      <c r="M150">
        <v>2018</v>
      </c>
      <c r="N150" t="s">
        <v>181</v>
      </c>
      <c r="O150" t="s">
        <v>321</v>
      </c>
      <c r="P150" s="17">
        <v>119549.9</v>
      </c>
    </row>
    <row r="151" spans="1:16" x14ac:dyDescent="0.25">
      <c r="A151" s="3">
        <v>2014</v>
      </c>
      <c r="B151" s="3" t="s">
        <v>181</v>
      </c>
      <c r="C151" s="3" t="s">
        <v>321</v>
      </c>
      <c r="D151" s="92">
        <v>183766.75</v>
      </c>
      <c r="E151" s="92"/>
      <c r="F151" s="4"/>
      <c r="G151" s="133">
        <v>2014</v>
      </c>
      <c r="H151" s="133" t="s">
        <v>184</v>
      </c>
      <c r="I151" s="133" t="s">
        <v>321</v>
      </c>
      <c r="J151" s="134">
        <v>1117191.33</v>
      </c>
      <c r="M151">
        <v>2018</v>
      </c>
      <c r="N151" t="s">
        <v>184</v>
      </c>
      <c r="O151" t="s">
        <v>321</v>
      </c>
      <c r="P151" s="17">
        <v>1469699.46</v>
      </c>
    </row>
    <row r="152" spans="1:16" x14ac:dyDescent="0.25">
      <c r="A152" s="3">
        <v>2014</v>
      </c>
      <c r="B152" s="3" t="s">
        <v>184</v>
      </c>
      <c r="C152" s="3" t="s">
        <v>321</v>
      </c>
      <c r="D152" s="92">
        <v>1580029.66</v>
      </c>
      <c r="E152" s="92"/>
      <c r="F152" s="4"/>
      <c r="G152" s="133">
        <v>2014</v>
      </c>
      <c r="H152" s="133" t="s">
        <v>243</v>
      </c>
      <c r="I152" s="133" t="s">
        <v>321</v>
      </c>
      <c r="J152" s="134">
        <v>17930225.600000001</v>
      </c>
      <c r="M152">
        <v>2018</v>
      </c>
      <c r="N152" t="s">
        <v>243</v>
      </c>
      <c r="O152" t="s">
        <v>321</v>
      </c>
      <c r="P152" s="17">
        <v>22762607.07</v>
      </c>
    </row>
    <row r="153" spans="1:16" x14ac:dyDescent="0.25">
      <c r="A153" s="3">
        <v>2014</v>
      </c>
      <c r="B153" s="3" t="s">
        <v>243</v>
      </c>
      <c r="C153" s="3" t="s">
        <v>321</v>
      </c>
      <c r="D153" s="92">
        <v>25470835.550000001</v>
      </c>
      <c r="E153" s="92"/>
      <c r="F153" s="4"/>
      <c r="G153" s="133">
        <v>2014</v>
      </c>
      <c r="H153" s="133" t="s">
        <v>197</v>
      </c>
      <c r="I153" s="133" t="s">
        <v>321</v>
      </c>
      <c r="J153" s="134">
        <v>161544.9</v>
      </c>
      <c r="M153">
        <v>2018</v>
      </c>
      <c r="N153" t="s">
        <v>197</v>
      </c>
      <c r="O153" t="s">
        <v>321</v>
      </c>
      <c r="P153" s="17">
        <v>278709.44</v>
      </c>
    </row>
    <row r="154" spans="1:16" x14ac:dyDescent="0.25">
      <c r="A154" s="3">
        <v>2014</v>
      </c>
      <c r="B154" s="3" t="s">
        <v>197</v>
      </c>
      <c r="C154" s="3" t="s">
        <v>321</v>
      </c>
      <c r="D154" s="92">
        <v>231432.57</v>
      </c>
      <c r="E154" s="92"/>
      <c r="F154" s="4"/>
      <c r="G154" s="133">
        <v>2014</v>
      </c>
      <c r="H154" s="133" t="s">
        <v>198</v>
      </c>
      <c r="I154" s="133" t="s">
        <v>321</v>
      </c>
      <c r="J154" s="134">
        <v>173883.65</v>
      </c>
      <c r="M154">
        <v>2018</v>
      </c>
      <c r="N154" t="s">
        <v>198</v>
      </c>
      <c r="O154" t="s">
        <v>321</v>
      </c>
      <c r="P154" s="17">
        <v>90190.14</v>
      </c>
    </row>
    <row r="155" spans="1:16" x14ac:dyDescent="0.25">
      <c r="A155" s="3">
        <v>2014</v>
      </c>
      <c r="B155" s="3" t="s">
        <v>198</v>
      </c>
      <c r="C155" s="3" t="s">
        <v>321</v>
      </c>
      <c r="D155" s="92">
        <v>240952.83</v>
      </c>
      <c r="E155" s="92"/>
      <c r="F155" s="4"/>
      <c r="G155" s="133">
        <v>2014</v>
      </c>
      <c r="H155" s="133" t="s">
        <v>199</v>
      </c>
      <c r="I155" s="133" t="s">
        <v>321</v>
      </c>
      <c r="J155" s="134">
        <v>17440.05</v>
      </c>
      <c r="M155">
        <v>2018</v>
      </c>
      <c r="N155" t="s">
        <v>199</v>
      </c>
      <c r="O155" t="s">
        <v>321</v>
      </c>
      <c r="P155" s="17">
        <v>93808.17</v>
      </c>
    </row>
    <row r="156" spans="1:16" x14ac:dyDescent="0.25">
      <c r="A156" s="3">
        <v>2014</v>
      </c>
      <c r="B156" s="3" t="s">
        <v>199</v>
      </c>
      <c r="C156" s="3" t="s">
        <v>321</v>
      </c>
      <c r="D156" s="92">
        <v>47783.839999999997</v>
      </c>
      <c r="E156" s="92"/>
      <c r="F156" s="4"/>
      <c r="G156" s="133">
        <v>2014</v>
      </c>
      <c r="H156" s="133" t="s">
        <v>204</v>
      </c>
      <c r="I156" s="133" t="s">
        <v>321</v>
      </c>
      <c r="J156" s="134">
        <v>73655.38</v>
      </c>
      <c r="M156">
        <v>2018</v>
      </c>
      <c r="N156" t="s">
        <v>204</v>
      </c>
      <c r="O156" t="s">
        <v>321</v>
      </c>
      <c r="P156" s="17">
        <v>118895.86</v>
      </c>
    </row>
    <row r="157" spans="1:16" x14ac:dyDescent="0.25">
      <c r="A157" s="3">
        <v>2014</v>
      </c>
      <c r="B157" s="3" t="s">
        <v>204</v>
      </c>
      <c r="C157" s="3" t="s">
        <v>321</v>
      </c>
      <c r="D157" s="92">
        <v>103266.15</v>
      </c>
      <c r="E157" s="92"/>
      <c r="F157" s="4"/>
      <c r="G157" s="133">
        <v>2014</v>
      </c>
      <c r="H157" s="133" t="s">
        <v>244</v>
      </c>
      <c r="I157" s="133" t="s">
        <v>321</v>
      </c>
      <c r="J157" s="134">
        <v>8409204.4700000007</v>
      </c>
      <c r="M157">
        <v>2018</v>
      </c>
      <c r="N157" t="s">
        <v>244</v>
      </c>
      <c r="O157" t="s">
        <v>321</v>
      </c>
      <c r="P157" s="17">
        <v>12566259.73</v>
      </c>
    </row>
    <row r="158" spans="1:16" x14ac:dyDescent="0.25">
      <c r="A158" s="3">
        <v>2014</v>
      </c>
      <c r="B158" s="3" t="s">
        <v>244</v>
      </c>
      <c r="C158" s="3" t="s">
        <v>321</v>
      </c>
      <c r="D158" s="92">
        <v>12073960.960000001</v>
      </c>
      <c r="E158" s="92"/>
      <c r="F158" s="4"/>
      <c r="G158" s="133">
        <v>2014</v>
      </c>
      <c r="H158" s="133" t="s">
        <v>175</v>
      </c>
      <c r="I158" s="133" t="s">
        <v>322</v>
      </c>
      <c r="J158" s="134">
        <v>146713.93</v>
      </c>
      <c r="M158">
        <v>2018</v>
      </c>
      <c r="N158" t="s">
        <v>175</v>
      </c>
      <c r="O158" t="s">
        <v>322</v>
      </c>
      <c r="P158" s="17">
        <v>131473.78</v>
      </c>
    </row>
    <row r="159" spans="1:16" x14ac:dyDescent="0.25">
      <c r="A159" s="3">
        <v>2014</v>
      </c>
      <c r="B159" s="3" t="s">
        <v>175</v>
      </c>
      <c r="C159" s="3" t="s">
        <v>322</v>
      </c>
      <c r="D159" s="92">
        <v>230455.28</v>
      </c>
      <c r="E159" s="92"/>
      <c r="F159" s="4"/>
      <c r="G159" s="133">
        <v>2014</v>
      </c>
      <c r="H159" s="133" t="s">
        <v>176</v>
      </c>
      <c r="I159" s="133" t="s">
        <v>322</v>
      </c>
      <c r="J159" s="134">
        <v>2204260.7599999998</v>
      </c>
      <c r="M159">
        <v>2018</v>
      </c>
      <c r="N159" t="s">
        <v>176</v>
      </c>
      <c r="O159" t="s">
        <v>322</v>
      </c>
      <c r="P159" s="17">
        <v>3832723.08</v>
      </c>
    </row>
    <row r="160" spans="1:16" x14ac:dyDescent="0.25">
      <c r="A160" s="3">
        <v>2014</v>
      </c>
      <c r="B160" s="3" t="s">
        <v>176</v>
      </c>
      <c r="C160" s="3" t="s">
        <v>322</v>
      </c>
      <c r="D160" s="92">
        <v>3766193.81</v>
      </c>
      <c r="E160" s="92"/>
      <c r="F160" s="4"/>
      <c r="G160" s="133">
        <v>2014</v>
      </c>
      <c r="H160" s="133" t="s">
        <v>179</v>
      </c>
      <c r="I160" s="133" t="s">
        <v>322</v>
      </c>
      <c r="J160" s="134">
        <v>1764311.05</v>
      </c>
      <c r="M160">
        <v>2018</v>
      </c>
      <c r="N160" t="s">
        <v>179</v>
      </c>
      <c r="O160" t="s">
        <v>322</v>
      </c>
      <c r="P160" s="17">
        <v>2456558.92</v>
      </c>
    </row>
    <row r="161" spans="1:16" x14ac:dyDescent="0.25">
      <c r="A161" s="3">
        <v>2014</v>
      </c>
      <c r="B161" s="3" t="s">
        <v>179</v>
      </c>
      <c r="C161" s="3" t="s">
        <v>322</v>
      </c>
      <c r="D161" s="92">
        <v>3055178.14</v>
      </c>
      <c r="E161" s="92"/>
      <c r="F161" s="4"/>
      <c r="G161" s="133">
        <v>2014</v>
      </c>
      <c r="H161" s="133" t="s">
        <v>180</v>
      </c>
      <c r="I161" s="133" t="s">
        <v>322</v>
      </c>
      <c r="J161" s="134">
        <v>499177.85</v>
      </c>
      <c r="M161">
        <v>2018</v>
      </c>
      <c r="N161" t="s">
        <v>180</v>
      </c>
      <c r="O161" t="s">
        <v>322</v>
      </c>
      <c r="P161" s="17">
        <v>278427.38</v>
      </c>
    </row>
    <row r="162" spans="1:16" x14ac:dyDescent="0.25">
      <c r="A162" s="3">
        <v>2014</v>
      </c>
      <c r="B162" s="3" t="s">
        <v>180</v>
      </c>
      <c r="C162" s="3" t="s">
        <v>322</v>
      </c>
      <c r="D162" s="92">
        <v>777656.49</v>
      </c>
      <c r="E162" s="92"/>
      <c r="F162" s="4"/>
      <c r="G162" s="133">
        <v>2014</v>
      </c>
      <c r="H162" s="133" t="s">
        <v>181</v>
      </c>
      <c r="I162" s="133" t="s">
        <v>322</v>
      </c>
      <c r="J162" s="134">
        <v>81341.649999999994</v>
      </c>
      <c r="M162">
        <v>2018</v>
      </c>
      <c r="N162" t="s">
        <v>181</v>
      </c>
      <c r="O162" t="s">
        <v>322</v>
      </c>
      <c r="P162" s="17">
        <v>85143.64</v>
      </c>
    </row>
    <row r="163" spans="1:16" x14ac:dyDescent="0.25">
      <c r="A163" s="3">
        <v>2014</v>
      </c>
      <c r="B163" s="3" t="s">
        <v>181</v>
      </c>
      <c r="C163" s="3" t="s">
        <v>322</v>
      </c>
      <c r="D163" s="92">
        <v>136022.09</v>
      </c>
      <c r="E163" s="92"/>
      <c r="F163" s="4"/>
      <c r="G163" s="133">
        <v>2014</v>
      </c>
      <c r="H163" s="133" t="s">
        <v>184</v>
      </c>
      <c r="I163" s="133" t="s">
        <v>322</v>
      </c>
      <c r="J163" s="134">
        <v>589606.59</v>
      </c>
      <c r="M163">
        <v>2018</v>
      </c>
      <c r="N163" t="s">
        <v>184</v>
      </c>
      <c r="O163" t="s">
        <v>322</v>
      </c>
      <c r="P163" s="17">
        <v>924119.76</v>
      </c>
    </row>
    <row r="164" spans="1:16" x14ac:dyDescent="0.25">
      <c r="A164" s="3">
        <v>2014</v>
      </c>
      <c r="B164" s="3" t="s">
        <v>184</v>
      </c>
      <c r="C164" s="3" t="s">
        <v>322</v>
      </c>
      <c r="D164" s="92">
        <v>1060687.17</v>
      </c>
      <c r="E164" s="92"/>
      <c r="F164" s="4"/>
      <c r="G164" s="133">
        <v>2014</v>
      </c>
      <c r="H164" s="133" t="s">
        <v>243</v>
      </c>
      <c r="I164" s="133" t="s">
        <v>322</v>
      </c>
      <c r="J164" s="134">
        <v>8917912.1400000006</v>
      </c>
      <c r="M164">
        <v>2018</v>
      </c>
      <c r="N164" t="s">
        <v>243</v>
      </c>
      <c r="O164" t="s">
        <v>322</v>
      </c>
      <c r="P164" s="17">
        <v>14377329.390000001</v>
      </c>
    </row>
    <row r="165" spans="1:16" x14ac:dyDescent="0.25">
      <c r="A165" s="3">
        <v>2014</v>
      </c>
      <c r="B165" s="3" t="s">
        <v>243</v>
      </c>
      <c r="C165" s="3" t="s">
        <v>322</v>
      </c>
      <c r="D165" s="92">
        <v>17019589.800000001</v>
      </c>
      <c r="E165" s="92"/>
      <c r="F165" s="4"/>
      <c r="G165" s="133">
        <v>2014</v>
      </c>
      <c r="H165" s="133" t="s">
        <v>197</v>
      </c>
      <c r="I165" s="133" t="s">
        <v>322</v>
      </c>
      <c r="J165" s="134">
        <v>100622.47</v>
      </c>
      <c r="M165">
        <v>2018</v>
      </c>
      <c r="N165" t="s">
        <v>197</v>
      </c>
      <c r="O165" t="s">
        <v>322</v>
      </c>
      <c r="P165" s="17">
        <v>172201.43</v>
      </c>
    </row>
    <row r="166" spans="1:16" x14ac:dyDescent="0.25">
      <c r="A166" s="3">
        <v>2014</v>
      </c>
      <c r="B166" s="3" t="s">
        <v>197</v>
      </c>
      <c r="C166" s="3" t="s">
        <v>322</v>
      </c>
      <c r="D166" s="92">
        <v>156834.14000000001</v>
      </c>
      <c r="E166" s="92"/>
      <c r="F166" s="4"/>
      <c r="G166" s="133">
        <v>2014</v>
      </c>
      <c r="H166" s="133" t="s">
        <v>198</v>
      </c>
      <c r="I166" s="133" t="s">
        <v>322</v>
      </c>
      <c r="J166" s="134">
        <v>121207.96</v>
      </c>
      <c r="M166">
        <v>2018</v>
      </c>
      <c r="N166" t="s">
        <v>198</v>
      </c>
      <c r="O166" t="s">
        <v>322</v>
      </c>
      <c r="P166" s="17">
        <v>62981.97</v>
      </c>
    </row>
    <row r="167" spans="1:16" x14ac:dyDescent="0.25">
      <c r="A167" s="3">
        <v>2014</v>
      </c>
      <c r="B167" s="3" t="s">
        <v>198</v>
      </c>
      <c r="C167" s="3" t="s">
        <v>322</v>
      </c>
      <c r="D167" s="92">
        <v>171898.48</v>
      </c>
      <c r="E167" s="92"/>
      <c r="F167" s="4"/>
      <c r="G167" s="133">
        <v>2014</v>
      </c>
      <c r="H167" s="133" t="s">
        <v>199</v>
      </c>
      <c r="I167" s="133" t="s">
        <v>322</v>
      </c>
      <c r="J167" s="134">
        <v>13466.02</v>
      </c>
      <c r="M167">
        <v>2018</v>
      </c>
      <c r="N167" t="s">
        <v>199</v>
      </c>
      <c r="O167" t="s">
        <v>322</v>
      </c>
      <c r="P167" s="17">
        <v>91031.37</v>
      </c>
    </row>
    <row r="168" spans="1:16" x14ac:dyDescent="0.25">
      <c r="A168" s="3">
        <v>2014</v>
      </c>
      <c r="B168" s="3" t="s">
        <v>199</v>
      </c>
      <c r="C168" s="3" t="s">
        <v>322</v>
      </c>
      <c r="D168" s="92">
        <v>16494.23</v>
      </c>
      <c r="E168" s="92"/>
      <c r="F168" s="3"/>
      <c r="G168" s="133">
        <v>2014</v>
      </c>
      <c r="H168" s="133" t="s">
        <v>204</v>
      </c>
      <c r="I168" s="133" t="s">
        <v>322</v>
      </c>
      <c r="J168" s="134">
        <v>37960.51</v>
      </c>
      <c r="M168">
        <v>2018</v>
      </c>
      <c r="N168" t="s">
        <v>204</v>
      </c>
      <c r="O168" t="s">
        <v>322</v>
      </c>
      <c r="P168" s="17">
        <v>76731.5</v>
      </c>
    </row>
    <row r="169" spans="1:16" x14ac:dyDescent="0.25">
      <c r="A169" s="3">
        <v>2014</v>
      </c>
      <c r="B169" s="3" t="s">
        <v>204</v>
      </c>
      <c r="C169" s="3" t="s">
        <v>322</v>
      </c>
      <c r="D169" s="92">
        <v>70802.16</v>
      </c>
      <c r="E169" s="92"/>
      <c r="F169" s="4"/>
      <c r="G169" s="133">
        <v>2014</v>
      </c>
      <c r="H169" s="133" t="s">
        <v>244</v>
      </c>
      <c r="I169" s="133" t="s">
        <v>322</v>
      </c>
      <c r="J169" s="134">
        <v>4528577.68</v>
      </c>
      <c r="M169">
        <v>2018</v>
      </c>
      <c r="N169" t="s">
        <v>244</v>
      </c>
      <c r="O169" t="s">
        <v>322</v>
      </c>
      <c r="P169" s="17">
        <v>8086222.4400000004</v>
      </c>
    </row>
    <row r="170" spans="1:16" x14ac:dyDescent="0.25">
      <c r="A170" s="3">
        <v>2014</v>
      </c>
      <c r="B170" s="3" t="s">
        <v>244</v>
      </c>
      <c r="C170" s="3" t="s">
        <v>322</v>
      </c>
      <c r="D170" s="92">
        <v>8045996.1200000001</v>
      </c>
      <c r="E170" s="92"/>
      <c r="F170" s="4"/>
      <c r="G170" s="133">
        <v>2014</v>
      </c>
      <c r="H170" s="133" t="s">
        <v>175</v>
      </c>
      <c r="I170" s="133" t="s">
        <v>323</v>
      </c>
      <c r="J170" s="134">
        <v>474383.15</v>
      </c>
      <c r="M170">
        <v>2018</v>
      </c>
      <c r="N170" t="s">
        <v>175</v>
      </c>
      <c r="O170" t="s">
        <v>323</v>
      </c>
      <c r="P170" s="17">
        <v>372272.94</v>
      </c>
    </row>
    <row r="171" spans="1:16" x14ac:dyDescent="0.25">
      <c r="A171" s="3">
        <v>2014</v>
      </c>
      <c r="B171" s="3" t="s">
        <v>175</v>
      </c>
      <c r="C171" s="3" t="s">
        <v>323</v>
      </c>
      <c r="D171" s="92">
        <v>601590.65</v>
      </c>
      <c r="E171" s="92"/>
      <c r="F171" s="4"/>
      <c r="G171" s="133">
        <v>2014</v>
      </c>
      <c r="H171" s="133" t="s">
        <v>176</v>
      </c>
      <c r="I171" s="133" t="s">
        <v>323</v>
      </c>
      <c r="J171" s="134">
        <v>4545431.34</v>
      </c>
      <c r="M171">
        <v>2018</v>
      </c>
      <c r="N171" t="s">
        <v>176</v>
      </c>
      <c r="O171" t="s">
        <v>323</v>
      </c>
      <c r="P171" s="17">
        <v>6465629.5099999998</v>
      </c>
    </row>
    <row r="172" spans="1:16" x14ac:dyDescent="0.25">
      <c r="A172" s="3">
        <v>2014</v>
      </c>
      <c r="B172" s="3" t="s">
        <v>176</v>
      </c>
      <c r="C172" s="3" t="s">
        <v>323</v>
      </c>
      <c r="D172" s="92">
        <v>6466510.04</v>
      </c>
      <c r="E172" s="92"/>
      <c r="F172" s="4"/>
      <c r="G172" s="133">
        <v>2014</v>
      </c>
      <c r="H172" s="133" t="s">
        <v>179</v>
      </c>
      <c r="I172" s="133" t="s">
        <v>323</v>
      </c>
      <c r="J172" s="134">
        <v>4258381.4800000004</v>
      </c>
      <c r="M172">
        <v>2018</v>
      </c>
      <c r="N172" t="s">
        <v>179</v>
      </c>
      <c r="O172" t="s">
        <v>323</v>
      </c>
      <c r="P172" s="17">
        <v>4378622.7699999996</v>
      </c>
    </row>
    <row r="173" spans="1:16" x14ac:dyDescent="0.25">
      <c r="A173" s="3">
        <v>2014</v>
      </c>
      <c r="B173" s="3" t="s">
        <v>179</v>
      </c>
      <c r="C173" s="3" t="s">
        <v>323</v>
      </c>
      <c r="D173" s="92">
        <v>5776194.7000000002</v>
      </c>
      <c r="E173" s="92"/>
      <c r="F173" s="4"/>
      <c r="G173" s="133">
        <v>2014</v>
      </c>
      <c r="H173" s="133" t="s">
        <v>180</v>
      </c>
      <c r="I173" s="133" t="s">
        <v>323</v>
      </c>
      <c r="J173" s="134">
        <v>1123827.02</v>
      </c>
      <c r="M173">
        <v>2018</v>
      </c>
      <c r="N173" t="s">
        <v>180</v>
      </c>
      <c r="O173" t="s">
        <v>323</v>
      </c>
      <c r="P173" s="17">
        <v>610358.5</v>
      </c>
    </row>
    <row r="174" spans="1:16" x14ac:dyDescent="0.25">
      <c r="A174" s="3">
        <v>2014</v>
      </c>
      <c r="B174" s="3" t="s">
        <v>180</v>
      </c>
      <c r="C174" s="3" t="s">
        <v>323</v>
      </c>
      <c r="D174" s="92">
        <v>1552971.21</v>
      </c>
      <c r="E174" s="92"/>
      <c r="F174" s="4"/>
      <c r="G174" s="133">
        <v>2014</v>
      </c>
      <c r="H174" s="133" t="s">
        <v>181</v>
      </c>
      <c r="I174" s="133" t="s">
        <v>323</v>
      </c>
      <c r="J174" s="134">
        <v>195534.79</v>
      </c>
      <c r="M174">
        <v>2018</v>
      </c>
      <c r="N174" t="s">
        <v>181</v>
      </c>
      <c r="O174" t="s">
        <v>323</v>
      </c>
      <c r="P174" s="17">
        <v>167452.81</v>
      </c>
    </row>
    <row r="175" spans="1:16" x14ac:dyDescent="0.25">
      <c r="A175" s="3">
        <v>2014</v>
      </c>
      <c r="B175" s="3" t="s">
        <v>181</v>
      </c>
      <c r="C175" s="3" t="s">
        <v>323</v>
      </c>
      <c r="D175" s="92">
        <v>265931.12</v>
      </c>
      <c r="E175" s="92"/>
      <c r="F175" s="4"/>
      <c r="G175" s="133">
        <v>2014</v>
      </c>
      <c r="H175" s="133" t="s">
        <v>184</v>
      </c>
      <c r="I175" s="133" t="s">
        <v>323</v>
      </c>
      <c r="J175" s="134">
        <v>1371032.88</v>
      </c>
      <c r="M175">
        <v>2018</v>
      </c>
      <c r="N175" t="s">
        <v>184</v>
      </c>
      <c r="O175" t="s">
        <v>323</v>
      </c>
      <c r="P175" s="17">
        <v>1698280.44</v>
      </c>
    </row>
    <row r="176" spans="1:16" x14ac:dyDescent="0.25">
      <c r="A176" s="3">
        <v>2014</v>
      </c>
      <c r="B176" s="3" t="s">
        <v>184</v>
      </c>
      <c r="C176" s="3" t="s">
        <v>323</v>
      </c>
      <c r="D176" s="92">
        <v>1874913.03</v>
      </c>
      <c r="E176" s="92"/>
      <c r="F176" s="4"/>
      <c r="G176" s="133">
        <v>2014</v>
      </c>
      <c r="H176" s="133" t="s">
        <v>243</v>
      </c>
      <c r="I176" s="133" t="s">
        <v>323</v>
      </c>
      <c r="J176" s="134">
        <v>16865818.800000001</v>
      </c>
      <c r="M176">
        <v>2018</v>
      </c>
      <c r="N176" t="s">
        <v>243</v>
      </c>
      <c r="O176" t="s">
        <v>323</v>
      </c>
      <c r="P176" s="17">
        <v>20085467.390000001</v>
      </c>
    </row>
    <row r="177" spans="1:16" x14ac:dyDescent="0.25">
      <c r="A177" s="3">
        <v>2014</v>
      </c>
      <c r="B177" s="3" t="s">
        <v>243</v>
      </c>
      <c r="C177" s="3" t="s">
        <v>323</v>
      </c>
      <c r="D177" s="92">
        <v>24472410.27</v>
      </c>
      <c r="E177" s="92"/>
      <c r="F177" s="4"/>
      <c r="G177" s="133">
        <v>2014</v>
      </c>
      <c r="H177" s="133" t="s">
        <v>197</v>
      </c>
      <c r="I177" s="133" t="s">
        <v>323</v>
      </c>
      <c r="J177" s="134">
        <v>193979.34</v>
      </c>
      <c r="M177">
        <v>2018</v>
      </c>
      <c r="N177" t="s">
        <v>197</v>
      </c>
      <c r="O177" t="s">
        <v>323</v>
      </c>
      <c r="P177" s="5">
        <v>298717</v>
      </c>
    </row>
    <row r="178" spans="1:16" x14ac:dyDescent="0.25">
      <c r="A178" s="3">
        <v>2014</v>
      </c>
      <c r="B178" s="3" t="s">
        <v>197</v>
      </c>
      <c r="C178" s="3" t="s">
        <v>323</v>
      </c>
      <c r="D178" s="92">
        <v>280749.59999999998</v>
      </c>
      <c r="E178" s="92"/>
      <c r="F178" s="4"/>
      <c r="G178" s="133">
        <v>2014</v>
      </c>
      <c r="H178" s="133" t="s">
        <v>198</v>
      </c>
      <c r="I178" s="133" t="s">
        <v>323</v>
      </c>
      <c r="J178" s="134">
        <v>232092.18</v>
      </c>
      <c r="M178">
        <v>2018</v>
      </c>
      <c r="N178" t="s">
        <v>198</v>
      </c>
      <c r="O178" t="s">
        <v>323</v>
      </c>
      <c r="P178" s="17">
        <v>204745.87</v>
      </c>
    </row>
    <row r="179" spans="1:16" x14ac:dyDescent="0.25">
      <c r="A179" s="3">
        <v>2014</v>
      </c>
      <c r="B179" s="3" t="s">
        <v>198</v>
      </c>
      <c r="C179" s="3" t="s">
        <v>323</v>
      </c>
      <c r="D179" s="92">
        <v>339352.53</v>
      </c>
      <c r="E179" s="92"/>
      <c r="F179" s="4"/>
      <c r="G179" s="133">
        <v>2014</v>
      </c>
      <c r="H179" s="133" t="s">
        <v>199</v>
      </c>
      <c r="I179" s="133" t="s">
        <v>323</v>
      </c>
      <c r="J179" s="134">
        <v>81227.39</v>
      </c>
      <c r="M179">
        <v>2018</v>
      </c>
      <c r="N179" t="s">
        <v>199</v>
      </c>
      <c r="O179" t="s">
        <v>323</v>
      </c>
      <c r="P179" s="17">
        <v>340156.91</v>
      </c>
    </row>
    <row r="180" spans="1:16" x14ac:dyDescent="0.25">
      <c r="A180" s="3">
        <v>2014</v>
      </c>
      <c r="B180" s="3" t="s">
        <v>199</v>
      </c>
      <c r="C180" s="3" t="s">
        <v>323</v>
      </c>
      <c r="D180" s="92">
        <v>93466.97</v>
      </c>
      <c r="E180" s="92"/>
      <c r="F180" s="4"/>
      <c r="G180" s="133">
        <v>2014</v>
      </c>
      <c r="H180" s="133" t="s">
        <v>204</v>
      </c>
      <c r="I180" s="133" t="s">
        <v>323</v>
      </c>
      <c r="J180" s="134">
        <v>91586.19</v>
      </c>
      <c r="M180">
        <v>2018</v>
      </c>
      <c r="N180" t="s">
        <v>204</v>
      </c>
      <c r="O180" t="s">
        <v>323</v>
      </c>
      <c r="P180" s="17">
        <v>146982.65</v>
      </c>
    </row>
    <row r="181" spans="1:16" x14ac:dyDescent="0.25">
      <c r="A181" s="3">
        <v>2014</v>
      </c>
      <c r="B181" s="3" t="s">
        <v>204</v>
      </c>
      <c r="C181" s="3" t="s">
        <v>323</v>
      </c>
      <c r="D181" s="92">
        <v>123746.83</v>
      </c>
      <c r="E181" s="92"/>
      <c r="F181" s="4"/>
      <c r="G181" s="133">
        <v>2014</v>
      </c>
      <c r="H181" s="133" t="s">
        <v>244</v>
      </c>
      <c r="I181" s="133" t="s">
        <v>323</v>
      </c>
      <c r="J181" s="134">
        <v>10743480.119999999</v>
      </c>
      <c r="M181">
        <v>2018</v>
      </c>
      <c r="N181" t="s">
        <v>244</v>
      </c>
      <c r="O181" t="s">
        <v>323</v>
      </c>
      <c r="P181" s="17">
        <v>13558847.449999999</v>
      </c>
    </row>
    <row r="182" spans="1:16" x14ac:dyDescent="0.25">
      <c r="A182" s="3">
        <v>2014</v>
      </c>
      <c r="B182" s="3" t="s">
        <v>244</v>
      </c>
      <c r="C182" s="3" t="s">
        <v>323</v>
      </c>
      <c r="D182" s="92">
        <v>14612779.289999999</v>
      </c>
      <c r="E182" s="92"/>
      <c r="F182" s="4"/>
    </row>
    <row r="183" spans="1:16" x14ac:dyDescent="0.25">
      <c r="A183" s="3">
        <v>2015</v>
      </c>
      <c r="B183" s="3" t="s">
        <v>175</v>
      </c>
      <c r="C183" s="3" t="s">
        <v>309</v>
      </c>
      <c r="D183" s="92">
        <v>221912.98</v>
      </c>
      <c r="E183" s="92"/>
      <c r="F183" s="4"/>
    </row>
    <row r="184" spans="1:16" x14ac:dyDescent="0.25">
      <c r="A184" s="3">
        <v>2015</v>
      </c>
      <c r="B184" s="3" t="s">
        <v>176</v>
      </c>
      <c r="C184" s="3" t="s">
        <v>309</v>
      </c>
      <c r="D184" s="92">
        <v>1060140.53</v>
      </c>
      <c r="E184" s="92"/>
      <c r="F184" s="4"/>
    </row>
    <row r="185" spans="1:16" x14ac:dyDescent="0.25">
      <c r="A185" s="3">
        <v>2015</v>
      </c>
      <c r="B185" s="3" t="s">
        <v>179</v>
      </c>
      <c r="C185" s="3" t="s">
        <v>309</v>
      </c>
      <c r="D185" s="92">
        <v>1856330.62</v>
      </c>
      <c r="E185" s="92"/>
      <c r="F185" s="4"/>
    </row>
    <row r="186" spans="1:16" x14ac:dyDescent="0.25">
      <c r="A186" s="3">
        <v>2015</v>
      </c>
      <c r="B186" s="3" t="s">
        <v>180</v>
      </c>
      <c r="C186" s="3" t="s">
        <v>309</v>
      </c>
      <c r="D186" s="92">
        <v>440247.3</v>
      </c>
      <c r="E186" s="92"/>
      <c r="F186" s="4"/>
    </row>
    <row r="187" spans="1:16" x14ac:dyDescent="0.25">
      <c r="A187" s="3">
        <v>2015</v>
      </c>
      <c r="B187" s="3" t="s">
        <v>181</v>
      </c>
      <c r="C187" s="3" t="s">
        <v>309</v>
      </c>
      <c r="D187" s="92">
        <v>68287.33</v>
      </c>
      <c r="E187" s="92"/>
      <c r="F187" s="4"/>
    </row>
    <row r="188" spans="1:16" x14ac:dyDescent="0.25">
      <c r="A188" s="3">
        <v>2015</v>
      </c>
      <c r="B188" s="3" t="s">
        <v>184</v>
      </c>
      <c r="C188" s="3" t="s">
        <v>309</v>
      </c>
      <c r="D188" s="92">
        <v>610816.29</v>
      </c>
      <c r="E188" s="92"/>
      <c r="F188" s="4"/>
    </row>
    <row r="189" spans="1:16" x14ac:dyDescent="0.25">
      <c r="A189" s="3">
        <v>2015</v>
      </c>
      <c r="B189" s="3" t="s">
        <v>243</v>
      </c>
      <c r="C189" s="3" t="s">
        <v>309</v>
      </c>
      <c r="D189" s="92">
        <v>4605941.43</v>
      </c>
      <c r="E189" s="92"/>
      <c r="F189" s="4"/>
    </row>
    <row r="190" spans="1:16" x14ac:dyDescent="0.25">
      <c r="A190" s="3">
        <v>2015</v>
      </c>
      <c r="B190" s="3" t="s">
        <v>197</v>
      </c>
      <c r="C190" s="3" t="s">
        <v>309</v>
      </c>
      <c r="D190" s="92">
        <v>120947.35</v>
      </c>
      <c r="E190" s="92"/>
      <c r="F190" s="4"/>
    </row>
    <row r="191" spans="1:16" x14ac:dyDescent="0.25">
      <c r="A191" s="3">
        <v>2015</v>
      </c>
      <c r="B191" s="3" t="s">
        <v>198</v>
      </c>
      <c r="C191" s="3" t="s">
        <v>309</v>
      </c>
      <c r="D191" s="4">
        <v>176321</v>
      </c>
      <c r="E191" s="92"/>
      <c r="F191" s="4"/>
    </row>
    <row r="192" spans="1:16" x14ac:dyDescent="0.25">
      <c r="A192" s="3">
        <v>2015</v>
      </c>
      <c r="B192" s="3" t="s">
        <v>199</v>
      </c>
      <c r="C192" s="3" t="s">
        <v>309</v>
      </c>
      <c r="D192" s="92">
        <v>146290.29999999999</v>
      </c>
      <c r="E192" s="92"/>
      <c r="F192" s="4"/>
    </row>
    <row r="193" spans="1:6" x14ac:dyDescent="0.25">
      <c r="A193" s="3">
        <v>2015</v>
      </c>
      <c r="B193" s="3" t="s">
        <v>204</v>
      </c>
      <c r="C193" s="3" t="s">
        <v>309</v>
      </c>
      <c r="D193" s="92">
        <v>48414.16</v>
      </c>
      <c r="E193" s="92"/>
      <c r="F193" s="4"/>
    </row>
    <row r="194" spans="1:6" x14ac:dyDescent="0.25">
      <c r="A194" s="3">
        <v>2015</v>
      </c>
      <c r="B194" s="3" t="s">
        <v>244</v>
      </c>
      <c r="C194" s="3" t="s">
        <v>309</v>
      </c>
      <c r="D194" s="92">
        <v>5281854.41</v>
      </c>
      <c r="E194" s="92"/>
      <c r="F194" s="4"/>
    </row>
    <row r="195" spans="1:6" x14ac:dyDescent="0.25">
      <c r="A195" s="3">
        <v>2015</v>
      </c>
      <c r="B195" s="3" t="s">
        <v>175</v>
      </c>
      <c r="C195" s="3" t="s">
        <v>310</v>
      </c>
      <c r="D195" s="92">
        <v>160052.94</v>
      </c>
      <c r="E195" s="92"/>
      <c r="F195" s="4"/>
    </row>
    <row r="196" spans="1:6" x14ac:dyDescent="0.25">
      <c r="A196" s="3">
        <v>2015</v>
      </c>
      <c r="B196" s="3" t="s">
        <v>176</v>
      </c>
      <c r="C196" s="3" t="s">
        <v>310</v>
      </c>
      <c r="D196" s="92">
        <v>1034482.82</v>
      </c>
      <c r="E196" s="92"/>
      <c r="F196" s="4"/>
    </row>
    <row r="197" spans="1:6" x14ac:dyDescent="0.25">
      <c r="A197" s="3">
        <v>2015</v>
      </c>
      <c r="B197" s="3" t="s">
        <v>179</v>
      </c>
      <c r="C197" s="3" t="s">
        <v>310</v>
      </c>
      <c r="D197" s="92">
        <v>1396724.45</v>
      </c>
      <c r="E197" s="92"/>
      <c r="F197" s="4"/>
    </row>
    <row r="198" spans="1:6" x14ac:dyDescent="0.25">
      <c r="A198" s="3">
        <v>2015</v>
      </c>
      <c r="B198" s="3" t="s">
        <v>180</v>
      </c>
      <c r="C198" s="3" t="s">
        <v>310</v>
      </c>
      <c r="D198" s="92">
        <v>333319.62</v>
      </c>
      <c r="E198" s="92"/>
      <c r="F198" s="4"/>
    </row>
    <row r="199" spans="1:6" x14ac:dyDescent="0.25">
      <c r="A199" s="3">
        <v>2015</v>
      </c>
      <c r="B199" s="3" t="s">
        <v>181</v>
      </c>
      <c r="C199" s="3" t="s">
        <v>310</v>
      </c>
      <c r="D199" s="92">
        <v>47445.91</v>
      </c>
      <c r="E199" s="92"/>
      <c r="F199" s="4"/>
    </row>
    <row r="200" spans="1:6" x14ac:dyDescent="0.25">
      <c r="A200" s="3">
        <v>2015</v>
      </c>
      <c r="B200" s="3" t="s">
        <v>184</v>
      </c>
      <c r="C200" s="3" t="s">
        <v>310</v>
      </c>
      <c r="D200" s="4">
        <v>530039</v>
      </c>
      <c r="E200" s="92"/>
      <c r="F200" s="4"/>
    </row>
    <row r="201" spans="1:6" x14ac:dyDescent="0.25">
      <c r="A201" s="3">
        <v>2015</v>
      </c>
      <c r="B201" s="3" t="s">
        <v>243</v>
      </c>
      <c r="C201" s="3" t="s">
        <v>310</v>
      </c>
      <c r="D201" s="92">
        <v>4702812.0199999996</v>
      </c>
      <c r="E201" s="92"/>
      <c r="F201" s="4"/>
    </row>
    <row r="202" spans="1:6" x14ac:dyDescent="0.25">
      <c r="A202" s="3">
        <v>2015</v>
      </c>
      <c r="B202" s="3" t="s">
        <v>197</v>
      </c>
      <c r="C202" s="3" t="s">
        <v>310</v>
      </c>
      <c r="D202" s="92">
        <v>122691.46</v>
      </c>
      <c r="E202" s="92"/>
      <c r="F202" s="4"/>
    </row>
    <row r="203" spans="1:6" x14ac:dyDescent="0.25">
      <c r="A203" s="3">
        <v>2015</v>
      </c>
      <c r="B203" s="3" t="s">
        <v>198</v>
      </c>
      <c r="C203" s="3" t="s">
        <v>310</v>
      </c>
      <c r="D203" s="92">
        <v>103396.93</v>
      </c>
      <c r="E203" s="92"/>
      <c r="F203" s="4"/>
    </row>
    <row r="204" spans="1:6" x14ac:dyDescent="0.25">
      <c r="A204" s="3">
        <v>2015</v>
      </c>
      <c r="B204" s="3" t="s">
        <v>199</v>
      </c>
      <c r="C204" s="3" t="s">
        <v>310</v>
      </c>
      <c r="D204" s="92">
        <v>146092.85</v>
      </c>
      <c r="E204" s="92"/>
      <c r="F204" s="3"/>
    </row>
    <row r="205" spans="1:6" x14ac:dyDescent="0.25">
      <c r="A205" s="3">
        <v>2015</v>
      </c>
      <c r="B205" s="3" t="s">
        <v>204</v>
      </c>
      <c r="C205" s="3" t="s">
        <v>310</v>
      </c>
      <c r="D205" s="92">
        <v>36954.699999999997</v>
      </c>
      <c r="E205" s="92"/>
      <c r="F205" s="4"/>
    </row>
    <row r="206" spans="1:6" x14ac:dyDescent="0.25">
      <c r="A206" s="3">
        <v>2015</v>
      </c>
      <c r="B206" s="3" t="s">
        <v>244</v>
      </c>
      <c r="C206" s="3" t="s">
        <v>310</v>
      </c>
      <c r="D206" s="92">
        <v>4201114.66</v>
      </c>
      <c r="E206" s="92"/>
      <c r="F206" s="4"/>
    </row>
    <row r="207" spans="1:6" x14ac:dyDescent="0.25">
      <c r="A207" s="3">
        <v>2015</v>
      </c>
      <c r="B207" s="3" t="s">
        <v>175</v>
      </c>
      <c r="C207" s="3" t="s">
        <v>311</v>
      </c>
      <c r="D207" s="92">
        <v>1306584.82</v>
      </c>
      <c r="E207" s="92"/>
      <c r="F207" s="4"/>
    </row>
    <row r="208" spans="1:6" x14ac:dyDescent="0.25">
      <c r="A208" s="3">
        <v>2015</v>
      </c>
      <c r="B208" s="3" t="s">
        <v>176</v>
      </c>
      <c r="C208" s="3" t="s">
        <v>311</v>
      </c>
      <c r="D208" s="92">
        <v>6215912.0499999998</v>
      </c>
      <c r="E208" s="92"/>
      <c r="F208" s="4"/>
    </row>
    <row r="209" spans="1:6" x14ac:dyDescent="0.25">
      <c r="A209" s="3">
        <v>2015</v>
      </c>
      <c r="B209" s="3" t="s">
        <v>179</v>
      </c>
      <c r="C209" s="3" t="s">
        <v>311</v>
      </c>
      <c r="D209" s="92">
        <v>11409492.380000001</v>
      </c>
      <c r="E209" s="92"/>
      <c r="F209" s="4"/>
    </row>
    <row r="210" spans="1:6" x14ac:dyDescent="0.25">
      <c r="A210" s="3">
        <v>2015</v>
      </c>
      <c r="B210" s="3" t="s">
        <v>180</v>
      </c>
      <c r="C210" s="3" t="s">
        <v>311</v>
      </c>
      <c r="D210" s="92">
        <v>2631890.29</v>
      </c>
      <c r="E210" s="92"/>
      <c r="F210" s="4"/>
    </row>
    <row r="211" spans="1:6" x14ac:dyDescent="0.25">
      <c r="A211" s="3">
        <v>2015</v>
      </c>
      <c r="B211" s="3" t="s">
        <v>181</v>
      </c>
      <c r="C211" s="3" t="s">
        <v>311</v>
      </c>
      <c r="D211" s="92">
        <v>400348.46</v>
      </c>
      <c r="E211" s="92"/>
      <c r="F211" s="4"/>
    </row>
    <row r="212" spans="1:6" x14ac:dyDescent="0.25">
      <c r="A212" s="3">
        <v>2015</v>
      </c>
      <c r="B212" s="3" t="s">
        <v>184</v>
      </c>
      <c r="C212" s="3" t="s">
        <v>311</v>
      </c>
      <c r="D212" s="92">
        <v>4247158.5999999996</v>
      </c>
      <c r="E212" s="92"/>
      <c r="F212" s="4"/>
    </row>
    <row r="213" spans="1:6" x14ac:dyDescent="0.25">
      <c r="A213" s="3">
        <v>2015</v>
      </c>
      <c r="B213" s="3" t="s">
        <v>243</v>
      </c>
      <c r="C213" s="3" t="s">
        <v>311</v>
      </c>
      <c r="D213" s="92">
        <v>26011431.57</v>
      </c>
      <c r="E213" s="92"/>
      <c r="F213" s="4"/>
    </row>
    <row r="214" spans="1:6" x14ac:dyDescent="0.25">
      <c r="A214" s="3">
        <v>2015</v>
      </c>
      <c r="B214" s="3" t="s">
        <v>197</v>
      </c>
      <c r="C214" s="3" t="s">
        <v>311</v>
      </c>
      <c r="D214" s="92">
        <v>768956.24</v>
      </c>
      <c r="E214" s="92"/>
      <c r="F214" s="4"/>
    </row>
    <row r="215" spans="1:6" x14ac:dyDescent="0.25">
      <c r="A215" s="3">
        <v>2015</v>
      </c>
      <c r="B215" s="3" t="s">
        <v>198</v>
      </c>
      <c r="C215" s="3" t="s">
        <v>311</v>
      </c>
      <c r="D215" s="92">
        <v>1336167.27</v>
      </c>
      <c r="E215" s="92"/>
      <c r="F215" s="4"/>
    </row>
    <row r="216" spans="1:6" x14ac:dyDescent="0.25">
      <c r="A216" s="3">
        <v>2015</v>
      </c>
      <c r="B216" s="3" t="s">
        <v>199</v>
      </c>
      <c r="C216" s="3" t="s">
        <v>311</v>
      </c>
      <c r="D216" s="92">
        <v>1711853.61</v>
      </c>
      <c r="E216" s="92"/>
      <c r="F216" s="4"/>
    </row>
    <row r="217" spans="1:6" x14ac:dyDescent="0.25">
      <c r="A217" s="3">
        <v>2015</v>
      </c>
      <c r="B217" s="3" t="s">
        <v>204</v>
      </c>
      <c r="C217" s="3" t="s">
        <v>311</v>
      </c>
      <c r="D217" s="92">
        <v>292066.96000000002</v>
      </c>
      <c r="E217" s="92"/>
      <c r="F217" s="4"/>
    </row>
    <row r="218" spans="1:6" x14ac:dyDescent="0.25">
      <c r="A218" s="3">
        <v>2015</v>
      </c>
      <c r="B218" s="3" t="s">
        <v>244</v>
      </c>
      <c r="C218" s="3" t="s">
        <v>311</v>
      </c>
      <c r="D218" s="92">
        <v>30054680.940000001</v>
      </c>
      <c r="E218" s="92"/>
      <c r="F218" s="4"/>
    </row>
    <row r="219" spans="1:6" x14ac:dyDescent="0.25">
      <c r="A219" s="3">
        <v>2015</v>
      </c>
      <c r="B219" s="3" t="s">
        <v>175</v>
      </c>
      <c r="C219" s="3" t="s">
        <v>312</v>
      </c>
      <c r="D219" s="92">
        <v>2937859.65</v>
      </c>
      <c r="E219" s="92"/>
      <c r="F219" s="4"/>
    </row>
    <row r="220" spans="1:6" x14ac:dyDescent="0.25">
      <c r="A220" s="3">
        <v>2015</v>
      </c>
      <c r="B220" s="3" t="s">
        <v>176</v>
      </c>
      <c r="C220" s="3" t="s">
        <v>312</v>
      </c>
      <c r="D220" s="92">
        <v>17518138.850000001</v>
      </c>
      <c r="E220" s="92"/>
      <c r="F220" s="4"/>
    </row>
    <row r="221" spans="1:6" x14ac:dyDescent="0.25">
      <c r="A221" s="3">
        <v>2015</v>
      </c>
      <c r="B221" s="3" t="s">
        <v>179</v>
      </c>
      <c r="C221" s="3" t="s">
        <v>312</v>
      </c>
      <c r="D221" s="92">
        <v>27099354.460000001</v>
      </c>
      <c r="E221" s="92"/>
      <c r="F221" s="4"/>
    </row>
    <row r="222" spans="1:6" x14ac:dyDescent="0.25">
      <c r="A222" s="3">
        <v>2015</v>
      </c>
      <c r="B222" s="3" t="s">
        <v>180</v>
      </c>
      <c r="C222" s="3" t="s">
        <v>312</v>
      </c>
      <c r="D222" s="92">
        <v>6464619.1600000001</v>
      </c>
      <c r="E222" s="92"/>
      <c r="F222" s="4"/>
    </row>
    <row r="223" spans="1:6" x14ac:dyDescent="0.25">
      <c r="A223" s="3">
        <v>2015</v>
      </c>
      <c r="B223" s="3" t="s">
        <v>181</v>
      </c>
      <c r="C223" s="3" t="s">
        <v>312</v>
      </c>
      <c r="D223" s="92">
        <v>957631.68</v>
      </c>
      <c r="E223" s="92"/>
      <c r="F223" s="4"/>
    </row>
    <row r="224" spans="1:6" x14ac:dyDescent="0.25">
      <c r="A224" s="3">
        <v>2015</v>
      </c>
      <c r="B224" s="3" t="s">
        <v>184</v>
      </c>
      <c r="C224" s="3" t="s">
        <v>312</v>
      </c>
      <c r="D224" s="92">
        <v>11164776.24</v>
      </c>
      <c r="E224" s="92"/>
      <c r="F224" s="4"/>
    </row>
    <row r="225" spans="1:6" x14ac:dyDescent="0.25">
      <c r="A225" s="3">
        <v>2015</v>
      </c>
      <c r="B225" s="3" t="s">
        <v>243</v>
      </c>
      <c r="C225" s="3" t="s">
        <v>312</v>
      </c>
      <c r="D225" s="92">
        <v>76385907.599999994</v>
      </c>
      <c r="E225" s="92"/>
      <c r="F225" s="4"/>
    </row>
    <row r="226" spans="1:6" x14ac:dyDescent="0.25">
      <c r="A226" s="3">
        <v>2015</v>
      </c>
      <c r="B226" s="3" t="s">
        <v>197</v>
      </c>
      <c r="C226" s="3" t="s">
        <v>312</v>
      </c>
      <c r="D226" s="92">
        <v>1855225.37</v>
      </c>
      <c r="E226" s="92"/>
      <c r="F226" s="4"/>
    </row>
    <row r="227" spans="1:6" x14ac:dyDescent="0.25">
      <c r="A227" s="3">
        <v>2015</v>
      </c>
      <c r="B227" s="3" t="s">
        <v>198</v>
      </c>
      <c r="C227" s="3" t="s">
        <v>312</v>
      </c>
      <c r="D227" s="92">
        <v>2599373.3199999998</v>
      </c>
      <c r="E227" s="92"/>
      <c r="F227" s="4"/>
    </row>
    <row r="228" spans="1:6" x14ac:dyDescent="0.25">
      <c r="A228" s="3">
        <v>2015</v>
      </c>
      <c r="B228" s="3" t="s">
        <v>199</v>
      </c>
      <c r="C228" s="3" t="s">
        <v>312</v>
      </c>
      <c r="D228" s="92">
        <v>4592376.22</v>
      </c>
      <c r="E228" s="92"/>
      <c r="F228" s="4"/>
    </row>
    <row r="229" spans="1:6" x14ac:dyDescent="0.25">
      <c r="A229" s="3">
        <v>2015</v>
      </c>
      <c r="B229" s="3" t="s">
        <v>204</v>
      </c>
      <c r="C229" s="3" t="s">
        <v>312</v>
      </c>
      <c r="D229" s="92">
        <v>766461.21</v>
      </c>
      <c r="E229" s="92"/>
      <c r="F229" s="4"/>
    </row>
    <row r="230" spans="1:6" x14ac:dyDescent="0.25">
      <c r="A230" s="3">
        <v>2015</v>
      </c>
      <c r="B230" s="3" t="s">
        <v>244</v>
      </c>
      <c r="C230" s="3" t="s">
        <v>312</v>
      </c>
      <c r="D230" s="92">
        <v>81486544.030000001</v>
      </c>
      <c r="E230" s="92"/>
      <c r="F230" s="4"/>
    </row>
    <row r="231" spans="1:6" x14ac:dyDescent="0.25">
      <c r="A231" s="3">
        <v>2015</v>
      </c>
      <c r="B231" s="3" t="s">
        <v>175</v>
      </c>
      <c r="C231" s="3" t="s">
        <v>313</v>
      </c>
      <c r="D231" s="92">
        <v>2091517.09</v>
      </c>
      <c r="E231" s="92"/>
      <c r="F231" s="4"/>
    </row>
    <row r="232" spans="1:6" x14ac:dyDescent="0.25">
      <c r="A232" s="3">
        <v>2015</v>
      </c>
      <c r="B232" s="3" t="s">
        <v>176</v>
      </c>
      <c r="C232" s="3" t="s">
        <v>313</v>
      </c>
      <c r="D232" s="92">
        <v>15343535.279999999</v>
      </c>
      <c r="E232" s="92"/>
      <c r="F232" s="4"/>
    </row>
    <row r="233" spans="1:6" x14ac:dyDescent="0.25">
      <c r="A233" s="3">
        <v>2015</v>
      </c>
      <c r="B233" s="3" t="s">
        <v>179</v>
      </c>
      <c r="C233" s="3" t="s">
        <v>313</v>
      </c>
      <c r="D233" s="92">
        <v>20526206.140000001</v>
      </c>
      <c r="E233" s="92"/>
      <c r="F233" s="4"/>
    </row>
    <row r="234" spans="1:6" x14ac:dyDescent="0.25">
      <c r="A234" s="3">
        <v>2015</v>
      </c>
      <c r="B234" s="3" t="s">
        <v>180</v>
      </c>
      <c r="C234" s="3" t="s">
        <v>313</v>
      </c>
      <c r="D234" s="92">
        <v>5257924.83</v>
      </c>
      <c r="E234" s="92"/>
      <c r="F234" s="4"/>
    </row>
    <row r="235" spans="1:6" x14ac:dyDescent="0.25">
      <c r="A235" s="3">
        <v>2015</v>
      </c>
      <c r="B235" s="3" t="s">
        <v>181</v>
      </c>
      <c r="C235" s="3" t="s">
        <v>313</v>
      </c>
      <c r="D235" s="92">
        <v>755958.1</v>
      </c>
      <c r="E235" s="92"/>
      <c r="F235" s="4"/>
    </row>
    <row r="236" spans="1:6" x14ac:dyDescent="0.25">
      <c r="A236" s="3">
        <v>2015</v>
      </c>
      <c r="B236" s="3" t="s">
        <v>184</v>
      </c>
      <c r="C236" s="3" t="s">
        <v>313</v>
      </c>
      <c r="D236" s="92">
        <v>8775018.5</v>
      </c>
      <c r="E236" s="92"/>
      <c r="F236" s="4"/>
    </row>
    <row r="237" spans="1:6" x14ac:dyDescent="0.25">
      <c r="A237" s="3">
        <v>2015</v>
      </c>
      <c r="B237" s="3" t="s">
        <v>243</v>
      </c>
      <c r="C237" s="3" t="s">
        <v>313</v>
      </c>
      <c r="D237" s="92">
        <v>71271783.420000002</v>
      </c>
      <c r="E237" s="92"/>
      <c r="F237" s="4"/>
    </row>
    <row r="238" spans="1:6" x14ac:dyDescent="0.25">
      <c r="A238" s="3">
        <v>2015</v>
      </c>
      <c r="B238" s="3" t="s">
        <v>197</v>
      </c>
      <c r="C238" s="3" t="s">
        <v>313</v>
      </c>
      <c r="D238" s="92">
        <v>1410965.86</v>
      </c>
      <c r="E238" s="92"/>
      <c r="F238" s="4"/>
    </row>
    <row r="239" spans="1:6" x14ac:dyDescent="0.25">
      <c r="A239" s="3">
        <v>2015</v>
      </c>
      <c r="B239" s="3" t="s">
        <v>198</v>
      </c>
      <c r="C239" s="3" t="s">
        <v>313</v>
      </c>
      <c r="D239" s="92">
        <v>1489567.23</v>
      </c>
      <c r="E239" s="92"/>
      <c r="F239" s="4"/>
    </row>
    <row r="240" spans="1:6" x14ac:dyDescent="0.25">
      <c r="A240" s="3">
        <v>2015</v>
      </c>
      <c r="B240" s="3" t="s">
        <v>199</v>
      </c>
      <c r="C240" s="3" t="s">
        <v>313</v>
      </c>
      <c r="D240" s="92">
        <v>2594340.42</v>
      </c>
      <c r="E240" s="92"/>
      <c r="F240" s="4"/>
    </row>
    <row r="241" spans="1:6" x14ac:dyDescent="0.25">
      <c r="A241" s="3">
        <v>2015</v>
      </c>
      <c r="B241" s="3" t="s">
        <v>204</v>
      </c>
      <c r="C241" s="3" t="s">
        <v>313</v>
      </c>
      <c r="D241" s="92">
        <v>612043.72</v>
      </c>
      <c r="E241" s="92"/>
      <c r="F241" s="4"/>
    </row>
    <row r="242" spans="1:6" x14ac:dyDescent="0.25">
      <c r="A242" s="3">
        <v>2015</v>
      </c>
      <c r="B242" s="3" t="s">
        <v>244</v>
      </c>
      <c r="C242" s="3" t="s">
        <v>313</v>
      </c>
      <c r="D242" s="92">
        <v>70846104.75</v>
      </c>
      <c r="E242" s="92"/>
      <c r="F242" s="4"/>
    </row>
    <row r="243" spans="1:6" x14ac:dyDescent="0.25">
      <c r="A243" s="3">
        <v>2015</v>
      </c>
      <c r="B243" s="3" t="s">
        <v>175</v>
      </c>
      <c r="C243" s="3" t="s">
        <v>314</v>
      </c>
      <c r="D243" s="92">
        <v>2317289.7000000002</v>
      </c>
      <c r="E243" s="92"/>
      <c r="F243" s="4"/>
    </row>
    <row r="244" spans="1:6" x14ac:dyDescent="0.25">
      <c r="A244" s="3">
        <v>2015</v>
      </c>
      <c r="B244" s="3" t="s">
        <v>176</v>
      </c>
      <c r="C244" s="3" t="s">
        <v>314</v>
      </c>
      <c r="D244" s="92">
        <v>18173107.359999999</v>
      </c>
      <c r="E244" s="92"/>
      <c r="F244" s="4"/>
    </row>
    <row r="245" spans="1:6" x14ac:dyDescent="0.25">
      <c r="A245" s="3">
        <v>2015</v>
      </c>
      <c r="B245" s="3" t="s">
        <v>179</v>
      </c>
      <c r="C245" s="3" t="s">
        <v>314</v>
      </c>
      <c r="D245" s="92">
        <v>21580996.899999999</v>
      </c>
      <c r="E245" s="92"/>
      <c r="F245" s="4"/>
    </row>
    <row r="246" spans="1:6" x14ac:dyDescent="0.25">
      <c r="A246" s="3">
        <v>2015</v>
      </c>
      <c r="B246" s="3" t="s">
        <v>180</v>
      </c>
      <c r="C246" s="3" t="s">
        <v>314</v>
      </c>
      <c r="D246" s="92">
        <v>5655404.6500000004</v>
      </c>
      <c r="E246" s="92"/>
      <c r="F246" s="4"/>
    </row>
    <row r="247" spans="1:6" x14ac:dyDescent="0.25">
      <c r="A247" s="3">
        <v>2015</v>
      </c>
      <c r="B247" s="3" t="s">
        <v>181</v>
      </c>
      <c r="C247" s="3" t="s">
        <v>314</v>
      </c>
      <c r="D247" s="92">
        <v>852556.58</v>
      </c>
      <c r="E247" s="92"/>
      <c r="F247" s="4"/>
    </row>
    <row r="248" spans="1:6" x14ac:dyDescent="0.25">
      <c r="A248" s="3">
        <v>2015</v>
      </c>
      <c r="B248" s="3" t="s">
        <v>184</v>
      </c>
      <c r="C248" s="3" t="s">
        <v>314</v>
      </c>
      <c r="D248" s="92">
        <v>8378596.5099999998</v>
      </c>
      <c r="E248" s="92"/>
      <c r="F248" s="4"/>
    </row>
    <row r="249" spans="1:6" x14ac:dyDescent="0.25">
      <c r="A249" s="3">
        <v>2015</v>
      </c>
      <c r="B249" s="3" t="s">
        <v>243</v>
      </c>
      <c r="C249" s="3" t="s">
        <v>314</v>
      </c>
      <c r="D249" s="92">
        <v>83706668.030000001</v>
      </c>
      <c r="E249" s="92"/>
      <c r="F249" s="4"/>
    </row>
    <row r="250" spans="1:6" x14ac:dyDescent="0.25">
      <c r="A250" s="3">
        <v>2015</v>
      </c>
      <c r="B250" s="3" t="s">
        <v>197</v>
      </c>
      <c r="C250" s="3" t="s">
        <v>314</v>
      </c>
      <c r="D250" s="92">
        <v>1428474.66</v>
      </c>
      <c r="E250" s="92"/>
      <c r="F250" s="4"/>
    </row>
    <row r="251" spans="1:6" x14ac:dyDescent="0.25">
      <c r="A251" s="3">
        <v>2015</v>
      </c>
      <c r="B251" s="3" t="s">
        <v>198</v>
      </c>
      <c r="C251" s="3" t="s">
        <v>314</v>
      </c>
      <c r="D251" s="92">
        <v>1565384.48</v>
      </c>
      <c r="E251" s="92"/>
      <c r="F251" s="4"/>
    </row>
    <row r="252" spans="1:6" x14ac:dyDescent="0.25">
      <c r="A252" s="3">
        <v>2015</v>
      </c>
      <c r="B252" s="3" t="s">
        <v>199</v>
      </c>
      <c r="C252" s="3" t="s">
        <v>314</v>
      </c>
      <c r="D252" s="92">
        <v>1675547.21</v>
      </c>
      <c r="E252" s="92"/>
      <c r="F252" s="4"/>
    </row>
    <row r="253" spans="1:6" x14ac:dyDescent="0.25">
      <c r="A253" s="3">
        <v>2015</v>
      </c>
      <c r="B253" s="3" t="s">
        <v>204</v>
      </c>
      <c r="C253" s="3" t="s">
        <v>314</v>
      </c>
      <c r="D253" s="92">
        <v>645276.30000000005</v>
      </c>
      <c r="E253" s="92"/>
      <c r="F253" s="4"/>
    </row>
    <row r="254" spans="1:6" x14ac:dyDescent="0.25">
      <c r="A254" s="3">
        <v>2015</v>
      </c>
      <c r="B254" s="3" t="s">
        <v>244</v>
      </c>
      <c r="C254" s="3" t="s">
        <v>314</v>
      </c>
      <c r="D254" s="92">
        <v>70485106.989999995</v>
      </c>
      <c r="E254" s="92"/>
      <c r="F254" s="4"/>
    </row>
    <row r="255" spans="1:6" x14ac:dyDescent="0.25">
      <c r="A255" s="3">
        <v>2015</v>
      </c>
      <c r="B255" s="3" t="s">
        <v>175</v>
      </c>
      <c r="C255" s="3" t="s">
        <v>315</v>
      </c>
      <c r="D255" s="92">
        <v>2515804.5</v>
      </c>
      <c r="E255" s="92"/>
      <c r="F255" s="4"/>
    </row>
    <row r="256" spans="1:6" x14ac:dyDescent="0.25">
      <c r="A256" s="3">
        <v>2015</v>
      </c>
      <c r="B256" s="3" t="s">
        <v>176</v>
      </c>
      <c r="C256" s="3" t="s">
        <v>315</v>
      </c>
      <c r="D256" s="92">
        <v>21532635.609999999</v>
      </c>
      <c r="E256" s="92"/>
      <c r="F256" s="4"/>
    </row>
    <row r="257" spans="1:6" x14ac:dyDescent="0.25">
      <c r="A257" s="3">
        <v>2015</v>
      </c>
      <c r="B257" s="3" t="s">
        <v>179</v>
      </c>
      <c r="C257" s="3" t="s">
        <v>315</v>
      </c>
      <c r="D257" s="92">
        <v>23369658.510000002</v>
      </c>
      <c r="E257" s="92"/>
      <c r="F257" s="4"/>
    </row>
    <row r="258" spans="1:6" x14ac:dyDescent="0.25">
      <c r="A258" s="3">
        <v>2015</v>
      </c>
      <c r="B258" s="3" t="s">
        <v>180</v>
      </c>
      <c r="C258" s="3" t="s">
        <v>315</v>
      </c>
      <c r="D258" s="92">
        <v>5850172.2800000003</v>
      </c>
      <c r="E258" s="92"/>
      <c r="F258" s="4"/>
    </row>
    <row r="259" spans="1:6" x14ac:dyDescent="0.25">
      <c r="A259" s="3">
        <v>2015</v>
      </c>
      <c r="B259" s="3" t="s">
        <v>181</v>
      </c>
      <c r="C259" s="3" t="s">
        <v>315</v>
      </c>
      <c r="D259" s="92">
        <v>918144.08</v>
      </c>
      <c r="E259" s="92"/>
      <c r="F259" s="4"/>
    </row>
    <row r="260" spans="1:6" x14ac:dyDescent="0.25">
      <c r="A260" s="3">
        <v>2015</v>
      </c>
      <c r="B260" s="3" t="s">
        <v>184</v>
      </c>
      <c r="C260" s="3" t="s">
        <v>315</v>
      </c>
      <c r="D260" s="92">
        <v>8475091.8100000005</v>
      </c>
      <c r="E260" s="92"/>
      <c r="F260" s="4"/>
    </row>
    <row r="261" spans="1:6" x14ac:dyDescent="0.25">
      <c r="A261" s="3">
        <v>2015</v>
      </c>
      <c r="B261" s="3" t="s">
        <v>243</v>
      </c>
      <c r="C261" s="3" t="s">
        <v>315</v>
      </c>
      <c r="D261" s="92">
        <v>90393711.189999998</v>
      </c>
      <c r="E261" s="92"/>
      <c r="F261" s="4"/>
    </row>
    <row r="262" spans="1:6" x14ac:dyDescent="0.25">
      <c r="A262" s="3">
        <v>2015</v>
      </c>
      <c r="B262" s="3" t="s">
        <v>197</v>
      </c>
      <c r="C262" s="3" t="s">
        <v>315</v>
      </c>
      <c r="D262" s="92">
        <v>1628519.44</v>
      </c>
      <c r="E262" s="92"/>
      <c r="F262" s="4"/>
    </row>
    <row r="263" spans="1:6" x14ac:dyDescent="0.25">
      <c r="A263" s="3">
        <v>2015</v>
      </c>
      <c r="B263" s="3" t="s">
        <v>198</v>
      </c>
      <c r="C263" s="3" t="s">
        <v>315</v>
      </c>
      <c r="D263" s="92">
        <v>1493616.05</v>
      </c>
      <c r="E263" s="92"/>
      <c r="F263" s="4"/>
    </row>
    <row r="264" spans="1:6" x14ac:dyDescent="0.25">
      <c r="A264" s="3">
        <v>2015</v>
      </c>
      <c r="B264" s="3" t="s">
        <v>199</v>
      </c>
      <c r="C264" s="3" t="s">
        <v>315</v>
      </c>
      <c r="D264" s="92">
        <v>1236232.17</v>
      </c>
      <c r="E264" s="92"/>
      <c r="F264" s="4"/>
    </row>
    <row r="265" spans="1:6" x14ac:dyDescent="0.25">
      <c r="A265" s="3">
        <v>2015</v>
      </c>
      <c r="B265" s="3" t="s">
        <v>204</v>
      </c>
      <c r="C265" s="3" t="s">
        <v>315</v>
      </c>
      <c r="D265" s="92">
        <v>643702.75</v>
      </c>
      <c r="E265" s="92"/>
      <c r="F265" s="4"/>
    </row>
    <row r="266" spans="1:6" x14ac:dyDescent="0.25">
      <c r="A266" s="3">
        <v>2015</v>
      </c>
      <c r="B266" s="3" t="s">
        <v>244</v>
      </c>
      <c r="C266" s="3" t="s">
        <v>315</v>
      </c>
      <c r="D266" s="92">
        <v>71280707.030000001</v>
      </c>
      <c r="E266" s="92"/>
      <c r="F266" s="4"/>
    </row>
    <row r="267" spans="1:6" x14ac:dyDescent="0.25">
      <c r="A267" s="3">
        <v>2015</v>
      </c>
      <c r="B267" s="3" t="s">
        <v>175</v>
      </c>
      <c r="C267" s="3" t="s">
        <v>316</v>
      </c>
      <c r="D267" s="92">
        <v>1890481.85</v>
      </c>
      <c r="E267" s="92"/>
      <c r="F267" s="4"/>
    </row>
    <row r="268" spans="1:6" x14ac:dyDescent="0.25">
      <c r="A268" s="3">
        <v>2015</v>
      </c>
      <c r="B268" s="3" t="s">
        <v>176</v>
      </c>
      <c r="C268" s="3" t="s">
        <v>316</v>
      </c>
      <c r="D268" s="92">
        <v>18024222.949999999</v>
      </c>
      <c r="E268" s="92"/>
      <c r="F268" s="4"/>
    </row>
    <row r="269" spans="1:6" x14ac:dyDescent="0.25">
      <c r="A269" s="3">
        <v>2015</v>
      </c>
      <c r="B269" s="3" t="s">
        <v>179</v>
      </c>
      <c r="C269" s="3" t="s">
        <v>316</v>
      </c>
      <c r="D269" s="92">
        <v>18291995.18</v>
      </c>
      <c r="E269" s="92"/>
      <c r="F269" s="4"/>
    </row>
    <row r="270" spans="1:6" x14ac:dyDescent="0.25">
      <c r="A270" s="3">
        <v>2015</v>
      </c>
      <c r="B270" s="3" t="s">
        <v>180</v>
      </c>
      <c r="C270" s="3" t="s">
        <v>316</v>
      </c>
      <c r="D270" s="92">
        <v>4981379.47</v>
      </c>
      <c r="E270" s="92"/>
      <c r="F270" s="4"/>
    </row>
    <row r="271" spans="1:6" x14ac:dyDescent="0.25">
      <c r="A271" s="3">
        <v>2015</v>
      </c>
      <c r="B271" s="3" t="s">
        <v>181</v>
      </c>
      <c r="C271" s="3" t="s">
        <v>316</v>
      </c>
      <c r="D271" s="92">
        <v>766137.89</v>
      </c>
      <c r="E271" s="92"/>
      <c r="F271" s="4"/>
    </row>
    <row r="272" spans="1:6" x14ac:dyDescent="0.25">
      <c r="A272" s="3">
        <v>2015</v>
      </c>
      <c r="B272" s="3" t="s">
        <v>184</v>
      </c>
      <c r="C272" s="3" t="s">
        <v>316</v>
      </c>
      <c r="D272" s="92">
        <v>6485715.5999999996</v>
      </c>
      <c r="E272" s="92"/>
      <c r="F272" s="4"/>
    </row>
    <row r="273" spans="1:6" x14ac:dyDescent="0.25">
      <c r="A273" s="3">
        <v>2015</v>
      </c>
      <c r="B273" s="3" t="s">
        <v>243</v>
      </c>
      <c r="C273" s="3" t="s">
        <v>316</v>
      </c>
      <c r="D273" s="92">
        <v>79727487.579999998</v>
      </c>
      <c r="E273" s="92"/>
      <c r="F273" s="4"/>
    </row>
    <row r="274" spans="1:6" x14ac:dyDescent="0.25">
      <c r="A274" s="3">
        <v>2015</v>
      </c>
      <c r="B274" s="3" t="s">
        <v>197</v>
      </c>
      <c r="C274" s="3" t="s">
        <v>316</v>
      </c>
      <c r="D274" s="92">
        <v>1140574.73</v>
      </c>
      <c r="E274" s="92"/>
      <c r="F274" s="4"/>
    </row>
    <row r="275" spans="1:6" x14ac:dyDescent="0.25">
      <c r="A275" s="3">
        <v>2015</v>
      </c>
      <c r="B275" s="3" t="s">
        <v>198</v>
      </c>
      <c r="C275" s="3" t="s">
        <v>316</v>
      </c>
      <c r="D275" s="92">
        <v>1178299.55</v>
      </c>
      <c r="E275" s="92"/>
      <c r="F275" s="4"/>
    </row>
    <row r="276" spans="1:6" x14ac:dyDescent="0.25">
      <c r="A276" s="3">
        <v>2015</v>
      </c>
      <c r="B276" s="3" t="s">
        <v>199</v>
      </c>
      <c r="C276" s="3" t="s">
        <v>316</v>
      </c>
      <c r="D276" s="92">
        <v>925127.53</v>
      </c>
      <c r="E276" s="92"/>
      <c r="F276" s="4"/>
    </row>
    <row r="277" spans="1:6" x14ac:dyDescent="0.25">
      <c r="A277" s="3">
        <v>2015</v>
      </c>
      <c r="B277" s="3" t="s">
        <v>204</v>
      </c>
      <c r="C277" s="3" t="s">
        <v>316</v>
      </c>
      <c r="D277" s="92">
        <v>493649.48</v>
      </c>
      <c r="E277" s="92"/>
      <c r="F277" s="4"/>
    </row>
    <row r="278" spans="1:6" x14ac:dyDescent="0.25">
      <c r="A278" s="3">
        <v>2015</v>
      </c>
      <c r="B278" s="3" t="s">
        <v>244</v>
      </c>
      <c r="C278" s="3" t="s">
        <v>316</v>
      </c>
      <c r="D278" s="92">
        <v>54333837.200000003</v>
      </c>
      <c r="E278" s="92"/>
      <c r="F278" s="4"/>
    </row>
    <row r="279" spans="1:6" x14ac:dyDescent="0.25">
      <c r="A279" s="3">
        <v>2015</v>
      </c>
      <c r="B279" s="3" t="s">
        <v>175</v>
      </c>
      <c r="C279" s="3" t="s">
        <v>317</v>
      </c>
      <c r="D279" s="92">
        <v>1333375.3700000001</v>
      </c>
      <c r="E279" s="92"/>
      <c r="F279" s="4"/>
    </row>
    <row r="280" spans="1:6" x14ac:dyDescent="0.25">
      <c r="A280" s="3">
        <v>2015</v>
      </c>
      <c r="B280" s="3" t="s">
        <v>176</v>
      </c>
      <c r="C280" s="3" t="s">
        <v>317</v>
      </c>
      <c r="D280" s="92">
        <v>14733917.99</v>
      </c>
      <c r="E280" s="92"/>
      <c r="F280" s="4"/>
    </row>
    <row r="281" spans="1:6" x14ac:dyDescent="0.25">
      <c r="A281" s="3">
        <v>2015</v>
      </c>
      <c r="B281" s="3" t="s">
        <v>179</v>
      </c>
      <c r="C281" s="3" t="s">
        <v>317</v>
      </c>
      <c r="D281" s="92">
        <v>13865044.199999999</v>
      </c>
      <c r="E281" s="92"/>
      <c r="F281" s="4"/>
    </row>
    <row r="282" spans="1:6" x14ac:dyDescent="0.25">
      <c r="A282" s="3">
        <v>2015</v>
      </c>
      <c r="B282" s="3" t="s">
        <v>180</v>
      </c>
      <c r="C282" s="3" t="s">
        <v>317</v>
      </c>
      <c r="D282" s="92">
        <v>3993134.85</v>
      </c>
      <c r="E282" s="92"/>
      <c r="F282" s="4"/>
    </row>
    <row r="283" spans="1:6" x14ac:dyDescent="0.25">
      <c r="A283" s="3">
        <v>2015</v>
      </c>
      <c r="B283" s="3" t="s">
        <v>181</v>
      </c>
      <c r="C283" s="3" t="s">
        <v>317</v>
      </c>
      <c r="D283" s="92">
        <v>666040.18000000005</v>
      </c>
      <c r="E283" s="92"/>
      <c r="F283" s="4"/>
    </row>
    <row r="284" spans="1:6" x14ac:dyDescent="0.25">
      <c r="A284" s="3">
        <v>2015</v>
      </c>
      <c r="B284" s="3" t="s">
        <v>184</v>
      </c>
      <c r="C284" s="3" t="s">
        <v>317</v>
      </c>
      <c r="D284" s="92">
        <v>5532131.5099999998</v>
      </c>
      <c r="E284" s="92"/>
      <c r="F284" s="4"/>
    </row>
    <row r="285" spans="1:6" x14ac:dyDescent="0.25">
      <c r="A285" s="3">
        <v>2015</v>
      </c>
      <c r="B285" s="3" t="s">
        <v>243</v>
      </c>
      <c r="C285" s="3" t="s">
        <v>317</v>
      </c>
      <c r="D285" s="92">
        <v>63756868.719999999</v>
      </c>
      <c r="E285" s="92"/>
      <c r="F285" s="4"/>
    </row>
    <row r="286" spans="1:6" x14ac:dyDescent="0.25">
      <c r="A286" s="3">
        <v>2015</v>
      </c>
      <c r="B286" s="3" t="s">
        <v>197</v>
      </c>
      <c r="C286" s="3" t="s">
        <v>317</v>
      </c>
      <c r="D286" s="92">
        <v>896700.82</v>
      </c>
      <c r="E286" s="92"/>
      <c r="F286" s="4"/>
    </row>
    <row r="287" spans="1:6" x14ac:dyDescent="0.25">
      <c r="A287" s="3">
        <v>2015</v>
      </c>
      <c r="B287" s="3" t="s">
        <v>198</v>
      </c>
      <c r="C287" s="3" t="s">
        <v>317</v>
      </c>
      <c r="D287" s="92">
        <v>950270.01</v>
      </c>
      <c r="E287" s="92"/>
      <c r="F287" s="4"/>
    </row>
    <row r="288" spans="1:6" x14ac:dyDescent="0.25">
      <c r="A288" s="3">
        <v>2015</v>
      </c>
      <c r="B288" s="3" t="s">
        <v>199</v>
      </c>
      <c r="C288" s="3" t="s">
        <v>317</v>
      </c>
      <c r="D288" s="92">
        <v>788806.59</v>
      </c>
      <c r="E288" s="92"/>
      <c r="F288" s="4"/>
    </row>
    <row r="289" spans="1:6" x14ac:dyDescent="0.25">
      <c r="A289" s="3">
        <v>2015</v>
      </c>
      <c r="B289" s="3" t="s">
        <v>204</v>
      </c>
      <c r="C289" s="3" t="s">
        <v>317</v>
      </c>
      <c r="D289" s="92">
        <v>402344.14</v>
      </c>
      <c r="E289" s="92"/>
      <c r="F289" s="4"/>
    </row>
    <row r="290" spans="1:6" x14ac:dyDescent="0.25">
      <c r="A290" s="3">
        <v>2015</v>
      </c>
      <c r="B290" s="3" t="s">
        <v>244</v>
      </c>
      <c r="C290" s="3" t="s">
        <v>317</v>
      </c>
      <c r="D290" s="92">
        <v>42075114.170000002</v>
      </c>
      <c r="E290" s="92"/>
      <c r="F290" s="4"/>
    </row>
    <row r="291" spans="1:6" x14ac:dyDescent="0.25">
      <c r="A291" s="3">
        <v>2015</v>
      </c>
      <c r="B291" s="3" t="s">
        <v>175</v>
      </c>
      <c r="C291" s="3" t="s">
        <v>318</v>
      </c>
      <c r="D291" s="92">
        <v>1310937.8600000001</v>
      </c>
      <c r="E291" s="92"/>
      <c r="F291" s="4"/>
    </row>
    <row r="292" spans="1:6" x14ac:dyDescent="0.25">
      <c r="A292" s="3">
        <v>2015</v>
      </c>
      <c r="B292" s="3" t="s">
        <v>176</v>
      </c>
      <c r="C292" s="3" t="s">
        <v>318</v>
      </c>
      <c r="D292" s="92">
        <v>14576423.859999999</v>
      </c>
      <c r="E292" s="92"/>
      <c r="F292" s="4"/>
    </row>
    <row r="293" spans="1:6" x14ac:dyDescent="0.25">
      <c r="A293" s="3">
        <v>2015</v>
      </c>
      <c r="B293" s="3" t="s">
        <v>179</v>
      </c>
      <c r="C293" s="3" t="s">
        <v>318</v>
      </c>
      <c r="D293" s="92">
        <v>13481089.060000001</v>
      </c>
      <c r="E293" s="92"/>
      <c r="F293" s="4"/>
    </row>
    <row r="294" spans="1:6" x14ac:dyDescent="0.25">
      <c r="A294" s="3">
        <v>2015</v>
      </c>
      <c r="B294" s="3" t="s">
        <v>180</v>
      </c>
      <c r="C294" s="3" t="s">
        <v>318</v>
      </c>
      <c r="D294" s="92">
        <v>3909792.18</v>
      </c>
      <c r="E294" s="92"/>
      <c r="F294" s="4"/>
    </row>
    <row r="295" spans="1:6" x14ac:dyDescent="0.25">
      <c r="A295" s="3">
        <v>2015</v>
      </c>
      <c r="B295" s="3" t="s">
        <v>181</v>
      </c>
      <c r="C295" s="3" t="s">
        <v>318</v>
      </c>
      <c r="D295" s="4">
        <v>589719</v>
      </c>
      <c r="E295" s="92"/>
      <c r="F295" s="4"/>
    </row>
    <row r="296" spans="1:6" x14ac:dyDescent="0.25">
      <c r="A296" s="3">
        <v>2015</v>
      </c>
      <c r="B296" s="3" t="s">
        <v>184</v>
      </c>
      <c r="C296" s="3" t="s">
        <v>318</v>
      </c>
      <c r="D296" s="92">
        <v>5612265.6699999999</v>
      </c>
      <c r="E296" s="92"/>
      <c r="F296" s="4"/>
    </row>
    <row r="297" spans="1:6" x14ac:dyDescent="0.25">
      <c r="A297" s="3">
        <v>2015</v>
      </c>
      <c r="B297" s="3" t="s">
        <v>243</v>
      </c>
      <c r="C297" s="3" t="s">
        <v>318</v>
      </c>
      <c r="D297" s="92">
        <v>61526702.210000001</v>
      </c>
      <c r="E297" s="92"/>
      <c r="F297" s="4"/>
    </row>
    <row r="298" spans="1:6" x14ac:dyDescent="0.25">
      <c r="A298" s="3">
        <v>2015</v>
      </c>
      <c r="B298" s="3" t="s">
        <v>197</v>
      </c>
      <c r="C298" s="3" t="s">
        <v>318</v>
      </c>
      <c r="D298" s="92">
        <v>964568.6</v>
      </c>
      <c r="E298" s="92"/>
      <c r="F298" s="4"/>
    </row>
    <row r="299" spans="1:6" x14ac:dyDescent="0.25">
      <c r="A299" s="3">
        <v>2015</v>
      </c>
      <c r="B299" s="3" t="s">
        <v>198</v>
      </c>
      <c r="C299" s="3" t="s">
        <v>318</v>
      </c>
      <c r="D299" s="92">
        <v>944537.62</v>
      </c>
      <c r="E299" s="92"/>
      <c r="F299" s="4"/>
    </row>
    <row r="300" spans="1:6" x14ac:dyDescent="0.25">
      <c r="A300" s="3">
        <v>2015</v>
      </c>
      <c r="B300" s="3" t="s">
        <v>199</v>
      </c>
      <c r="C300" s="3" t="s">
        <v>318</v>
      </c>
      <c r="D300" s="92">
        <v>922977.5</v>
      </c>
      <c r="E300" s="92"/>
      <c r="F300" s="4"/>
    </row>
    <row r="301" spans="1:6" x14ac:dyDescent="0.25">
      <c r="A301" s="3">
        <v>2015</v>
      </c>
      <c r="B301" s="3" t="s">
        <v>204</v>
      </c>
      <c r="C301" s="3" t="s">
        <v>318</v>
      </c>
      <c r="D301" s="92">
        <v>435995.62</v>
      </c>
      <c r="E301" s="92"/>
      <c r="F301" s="4"/>
    </row>
    <row r="302" spans="1:6" x14ac:dyDescent="0.25">
      <c r="A302" s="3">
        <v>2015</v>
      </c>
      <c r="B302" s="3" t="s">
        <v>244</v>
      </c>
      <c r="C302" s="3" t="s">
        <v>318</v>
      </c>
      <c r="D302" s="92">
        <v>42203550.020000003</v>
      </c>
      <c r="E302" s="92"/>
      <c r="F302" s="4"/>
    </row>
    <row r="303" spans="1:6" x14ac:dyDescent="0.25">
      <c r="A303" s="3">
        <v>2015</v>
      </c>
      <c r="B303" s="3" t="s">
        <v>175</v>
      </c>
      <c r="C303" s="3" t="s">
        <v>319</v>
      </c>
      <c r="D303" s="92">
        <v>976688.55</v>
      </c>
      <c r="E303" s="92"/>
      <c r="F303" s="4"/>
    </row>
    <row r="304" spans="1:6" x14ac:dyDescent="0.25">
      <c r="A304" s="3">
        <v>2015</v>
      </c>
      <c r="B304" s="3" t="s">
        <v>176</v>
      </c>
      <c r="C304" s="3" t="s">
        <v>319</v>
      </c>
      <c r="D304" s="92">
        <v>12469155.49</v>
      </c>
      <c r="E304" s="92"/>
      <c r="F304" s="4"/>
    </row>
    <row r="305" spans="1:6" x14ac:dyDescent="0.25">
      <c r="A305" s="3">
        <v>2015</v>
      </c>
      <c r="B305" s="3" t="s">
        <v>179</v>
      </c>
      <c r="C305" s="3" t="s">
        <v>319</v>
      </c>
      <c r="D305" s="92">
        <v>11307066.4</v>
      </c>
      <c r="E305" s="92"/>
      <c r="F305" s="4"/>
    </row>
    <row r="306" spans="1:6" x14ac:dyDescent="0.25">
      <c r="A306" s="3">
        <v>2015</v>
      </c>
      <c r="B306" s="3" t="s">
        <v>180</v>
      </c>
      <c r="C306" s="3" t="s">
        <v>319</v>
      </c>
      <c r="D306" s="92">
        <v>3201465.42</v>
      </c>
      <c r="E306" s="92"/>
      <c r="F306" s="4"/>
    </row>
    <row r="307" spans="1:6" x14ac:dyDescent="0.25">
      <c r="A307" s="3">
        <v>2015</v>
      </c>
      <c r="B307" s="3" t="s">
        <v>181</v>
      </c>
      <c r="C307" s="3" t="s">
        <v>319</v>
      </c>
      <c r="D307" s="92">
        <v>454206.19</v>
      </c>
      <c r="E307" s="92"/>
      <c r="F307" s="4"/>
    </row>
    <row r="308" spans="1:6" x14ac:dyDescent="0.25">
      <c r="A308" s="3">
        <v>2015</v>
      </c>
      <c r="B308" s="3" t="s">
        <v>184</v>
      </c>
      <c r="C308" s="3" t="s">
        <v>319</v>
      </c>
      <c r="D308" s="92">
        <v>4356389.78</v>
      </c>
      <c r="E308" s="92"/>
      <c r="F308" s="4"/>
    </row>
    <row r="309" spans="1:6" x14ac:dyDescent="0.25">
      <c r="A309" s="3">
        <v>2015</v>
      </c>
      <c r="B309" s="3" t="s">
        <v>243</v>
      </c>
      <c r="C309" s="3" t="s">
        <v>319</v>
      </c>
      <c r="D309" s="92">
        <v>56459017.149999999</v>
      </c>
      <c r="E309" s="92"/>
      <c r="F309" s="4"/>
    </row>
    <row r="310" spans="1:6" x14ac:dyDescent="0.25">
      <c r="A310" s="3">
        <v>2015</v>
      </c>
      <c r="B310" s="3" t="s">
        <v>197</v>
      </c>
      <c r="C310" s="3" t="s">
        <v>319</v>
      </c>
      <c r="D310" s="92">
        <v>767335.42</v>
      </c>
      <c r="E310" s="92"/>
      <c r="F310" s="4"/>
    </row>
    <row r="311" spans="1:6" x14ac:dyDescent="0.25">
      <c r="A311" s="3">
        <v>2015</v>
      </c>
      <c r="B311" s="3" t="s">
        <v>198</v>
      </c>
      <c r="C311" s="3" t="s">
        <v>319</v>
      </c>
      <c r="D311" s="92">
        <v>767820.22</v>
      </c>
      <c r="E311" s="92"/>
      <c r="F311" s="4"/>
    </row>
    <row r="312" spans="1:6" x14ac:dyDescent="0.25">
      <c r="A312" s="3">
        <v>2015</v>
      </c>
      <c r="B312" s="3" t="s">
        <v>199</v>
      </c>
      <c r="C312" s="3" t="s">
        <v>319</v>
      </c>
      <c r="D312" s="92">
        <v>586986.12</v>
      </c>
      <c r="E312" s="92"/>
      <c r="F312" s="4"/>
    </row>
    <row r="313" spans="1:6" x14ac:dyDescent="0.25">
      <c r="A313" s="3">
        <v>2015</v>
      </c>
      <c r="B313" s="3" t="s">
        <v>204</v>
      </c>
      <c r="C313" s="3" t="s">
        <v>319</v>
      </c>
      <c r="D313" s="92">
        <v>310957.02</v>
      </c>
      <c r="E313" s="92"/>
      <c r="F313" s="4"/>
    </row>
    <row r="314" spans="1:6" x14ac:dyDescent="0.25">
      <c r="A314" s="3">
        <v>2015</v>
      </c>
      <c r="B314" s="3" t="s">
        <v>244</v>
      </c>
      <c r="C314" s="3" t="s">
        <v>319</v>
      </c>
      <c r="D314" s="92">
        <v>33789267.049999997</v>
      </c>
      <c r="E314" s="92"/>
      <c r="F314" s="4"/>
    </row>
    <row r="315" spans="1:6" x14ac:dyDescent="0.25">
      <c r="A315" s="3">
        <v>2015</v>
      </c>
      <c r="B315" s="3" t="s">
        <v>175</v>
      </c>
      <c r="C315" s="3" t="s">
        <v>320</v>
      </c>
      <c r="D315" s="92">
        <v>671723.62</v>
      </c>
      <c r="E315" s="92"/>
      <c r="F315" s="4"/>
    </row>
    <row r="316" spans="1:6" x14ac:dyDescent="0.25">
      <c r="A316" s="3">
        <v>2015</v>
      </c>
      <c r="B316" s="3" t="s">
        <v>176</v>
      </c>
      <c r="C316" s="3" t="s">
        <v>320</v>
      </c>
      <c r="D316" s="92">
        <v>9264690.3100000005</v>
      </c>
      <c r="E316" s="92"/>
      <c r="F316" s="4"/>
    </row>
    <row r="317" spans="1:6" x14ac:dyDescent="0.25">
      <c r="A317" s="3">
        <v>2015</v>
      </c>
      <c r="B317" s="3" t="s">
        <v>179</v>
      </c>
      <c r="C317" s="3" t="s">
        <v>320</v>
      </c>
      <c r="D317" s="92">
        <v>8119761.0099999998</v>
      </c>
      <c r="E317" s="92"/>
      <c r="F317" s="4"/>
    </row>
    <row r="318" spans="1:6" x14ac:dyDescent="0.25">
      <c r="A318" s="3">
        <v>2015</v>
      </c>
      <c r="B318" s="3" t="s">
        <v>180</v>
      </c>
      <c r="C318" s="3" t="s">
        <v>320</v>
      </c>
      <c r="D318" s="92">
        <v>2146805.19</v>
      </c>
      <c r="E318" s="92"/>
      <c r="F318" s="4"/>
    </row>
    <row r="319" spans="1:6" x14ac:dyDescent="0.25">
      <c r="A319" s="3">
        <v>2015</v>
      </c>
      <c r="B319" s="3" t="s">
        <v>181</v>
      </c>
      <c r="C319" s="3" t="s">
        <v>320</v>
      </c>
      <c r="D319" s="92">
        <v>304055.46000000002</v>
      </c>
      <c r="E319" s="92"/>
      <c r="F319" s="4"/>
    </row>
    <row r="320" spans="1:6" x14ac:dyDescent="0.25">
      <c r="A320" s="3">
        <v>2015</v>
      </c>
      <c r="B320" s="3" t="s">
        <v>184</v>
      </c>
      <c r="C320" s="3" t="s">
        <v>320</v>
      </c>
      <c r="D320" s="92">
        <v>2950778.9</v>
      </c>
      <c r="E320" s="92"/>
      <c r="F320" s="4"/>
    </row>
    <row r="321" spans="1:6" x14ac:dyDescent="0.25">
      <c r="A321" s="3">
        <v>2015</v>
      </c>
      <c r="B321" s="3" t="s">
        <v>243</v>
      </c>
      <c r="C321" s="3" t="s">
        <v>320</v>
      </c>
      <c r="D321" s="92">
        <v>41671168.350000001</v>
      </c>
      <c r="E321" s="92"/>
      <c r="F321" s="4"/>
    </row>
    <row r="322" spans="1:6" x14ac:dyDescent="0.25">
      <c r="A322" s="3">
        <v>2015</v>
      </c>
      <c r="B322" s="3" t="s">
        <v>197</v>
      </c>
      <c r="C322" s="3" t="s">
        <v>320</v>
      </c>
      <c r="D322" s="92">
        <v>516479.26</v>
      </c>
      <c r="E322" s="92"/>
      <c r="F322" s="4"/>
    </row>
    <row r="323" spans="1:6" x14ac:dyDescent="0.25">
      <c r="A323" s="3">
        <v>2015</v>
      </c>
      <c r="B323" s="3" t="s">
        <v>198</v>
      </c>
      <c r="C323" s="3" t="s">
        <v>320</v>
      </c>
      <c r="D323" s="92">
        <v>494994.49</v>
      </c>
      <c r="E323" s="92"/>
      <c r="F323" s="4"/>
    </row>
    <row r="324" spans="1:6" x14ac:dyDescent="0.25">
      <c r="A324" s="3">
        <v>2015</v>
      </c>
      <c r="B324" s="3" t="s">
        <v>199</v>
      </c>
      <c r="C324" s="3" t="s">
        <v>320</v>
      </c>
      <c r="D324" s="92">
        <v>224606.82</v>
      </c>
      <c r="E324" s="3"/>
      <c r="F324" s="4"/>
    </row>
    <row r="325" spans="1:6" x14ac:dyDescent="0.25">
      <c r="A325" s="3">
        <v>2015</v>
      </c>
      <c r="B325" s="3" t="s">
        <v>204</v>
      </c>
      <c r="C325" s="3" t="s">
        <v>320</v>
      </c>
      <c r="D325" s="92">
        <v>207015.82</v>
      </c>
      <c r="E325" s="92"/>
      <c r="F325" s="4"/>
    </row>
    <row r="326" spans="1:6" x14ac:dyDescent="0.25">
      <c r="A326" s="3">
        <v>2015</v>
      </c>
      <c r="B326" s="3" t="s">
        <v>244</v>
      </c>
      <c r="C326" s="3" t="s">
        <v>320</v>
      </c>
      <c r="D326" s="92">
        <v>23364833.82</v>
      </c>
      <c r="E326" s="92"/>
      <c r="F326" s="4"/>
    </row>
    <row r="327" spans="1:6" x14ac:dyDescent="0.25">
      <c r="A327" s="3">
        <v>2015</v>
      </c>
      <c r="B327" s="3" t="s">
        <v>175</v>
      </c>
      <c r="C327" s="3" t="s">
        <v>321</v>
      </c>
      <c r="D327" s="92">
        <v>367550.38</v>
      </c>
      <c r="E327" s="92"/>
      <c r="F327" s="4"/>
    </row>
    <row r="328" spans="1:6" x14ac:dyDescent="0.25">
      <c r="A328" s="3">
        <v>2015</v>
      </c>
      <c r="B328" s="3" t="s">
        <v>176</v>
      </c>
      <c r="C328" s="3" t="s">
        <v>321</v>
      </c>
      <c r="D328" s="92">
        <v>6320806.6399999997</v>
      </c>
      <c r="E328" s="92"/>
      <c r="F328" s="4"/>
    </row>
    <row r="329" spans="1:6" x14ac:dyDescent="0.25">
      <c r="A329" s="3">
        <v>2015</v>
      </c>
      <c r="B329" s="3" t="s">
        <v>179</v>
      </c>
      <c r="C329" s="3" t="s">
        <v>321</v>
      </c>
      <c r="D329" s="92">
        <v>5375568.7699999996</v>
      </c>
      <c r="E329" s="92"/>
      <c r="F329" s="4"/>
    </row>
    <row r="330" spans="1:6" x14ac:dyDescent="0.25">
      <c r="A330" s="3">
        <v>2015</v>
      </c>
      <c r="B330" s="3" t="s">
        <v>180</v>
      </c>
      <c r="C330" s="3" t="s">
        <v>321</v>
      </c>
      <c r="D330" s="92">
        <v>1339485.05</v>
      </c>
      <c r="E330" s="92"/>
      <c r="F330" s="4"/>
    </row>
    <row r="331" spans="1:6" x14ac:dyDescent="0.25">
      <c r="A331" s="3">
        <v>2015</v>
      </c>
      <c r="B331" s="3" t="s">
        <v>181</v>
      </c>
      <c r="C331" s="3" t="s">
        <v>321</v>
      </c>
      <c r="D331" s="92">
        <v>190610.24</v>
      </c>
      <c r="E331" s="92"/>
      <c r="F331" s="4"/>
    </row>
    <row r="332" spans="1:6" x14ac:dyDescent="0.25">
      <c r="A332" s="3">
        <v>2015</v>
      </c>
      <c r="B332" s="3" t="s">
        <v>184</v>
      </c>
      <c r="C332" s="3" t="s">
        <v>321</v>
      </c>
      <c r="D332" s="92">
        <v>1805730.23</v>
      </c>
      <c r="E332" s="92"/>
      <c r="F332" s="4"/>
    </row>
    <row r="333" spans="1:6" x14ac:dyDescent="0.25">
      <c r="A333" s="3">
        <v>2015</v>
      </c>
      <c r="B333" s="3" t="s">
        <v>243</v>
      </c>
      <c r="C333" s="3" t="s">
        <v>321</v>
      </c>
      <c r="D333" s="92">
        <v>28741504.629999999</v>
      </c>
      <c r="E333" s="92"/>
      <c r="F333" s="4"/>
    </row>
    <row r="334" spans="1:6" x14ac:dyDescent="0.25">
      <c r="A334" s="3">
        <v>2015</v>
      </c>
      <c r="B334" s="3" t="s">
        <v>197</v>
      </c>
      <c r="C334" s="3" t="s">
        <v>321</v>
      </c>
      <c r="D334" s="92">
        <v>311326.33</v>
      </c>
      <c r="E334" s="92"/>
      <c r="F334" s="4"/>
    </row>
    <row r="335" spans="1:6" x14ac:dyDescent="0.25">
      <c r="A335" s="3">
        <v>2015</v>
      </c>
      <c r="B335" s="3" t="s">
        <v>198</v>
      </c>
      <c r="C335" s="3" t="s">
        <v>321</v>
      </c>
      <c r="D335" s="92">
        <v>271303.51</v>
      </c>
      <c r="E335" s="92"/>
      <c r="F335" s="4"/>
    </row>
    <row r="336" spans="1:6" x14ac:dyDescent="0.25">
      <c r="A336" s="3">
        <v>2015</v>
      </c>
      <c r="B336" s="3" t="s">
        <v>199</v>
      </c>
      <c r="C336" s="3" t="s">
        <v>321</v>
      </c>
      <c r="D336" s="92">
        <v>106629.17</v>
      </c>
      <c r="E336" s="3"/>
      <c r="F336" s="4"/>
    </row>
    <row r="337" spans="1:6" x14ac:dyDescent="0.25">
      <c r="A337" s="3">
        <v>2015</v>
      </c>
      <c r="B337" s="3" t="s">
        <v>204</v>
      </c>
      <c r="C337" s="3" t="s">
        <v>321</v>
      </c>
      <c r="D337" s="92">
        <v>119231.72</v>
      </c>
      <c r="E337" s="92"/>
      <c r="F337" s="4"/>
    </row>
    <row r="338" spans="1:6" x14ac:dyDescent="0.25">
      <c r="A338" s="3">
        <v>2015</v>
      </c>
      <c r="B338" s="3" t="s">
        <v>244</v>
      </c>
      <c r="C338" s="3" t="s">
        <v>321</v>
      </c>
      <c r="D338" s="92">
        <v>14452741.779999999</v>
      </c>
      <c r="E338" s="92"/>
      <c r="F338" s="4"/>
    </row>
    <row r="339" spans="1:6" x14ac:dyDescent="0.25">
      <c r="A339" s="3">
        <v>2015</v>
      </c>
      <c r="B339" s="3" t="s">
        <v>175</v>
      </c>
      <c r="C339" s="3" t="s">
        <v>322</v>
      </c>
      <c r="D339" s="92">
        <v>243876.44</v>
      </c>
      <c r="E339" s="92"/>
      <c r="F339" s="4"/>
    </row>
    <row r="340" spans="1:6" x14ac:dyDescent="0.25">
      <c r="A340" s="3">
        <v>2015</v>
      </c>
      <c r="B340" s="3" t="s">
        <v>176</v>
      </c>
      <c r="C340" s="3" t="s">
        <v>322</v>
      </c>
      <c r="D340" s="92">
        <v>4057976.73</v>
      </c>
      <c r="E340" s="92"/>
      <c r="F340" s="4"/>
    </row>
    <row r="341" spans="1:6" x14ac:dyDescent="0.25">
      <c r="A341" s="3">
        <v>2015</v>
      </c>
      <c r="B341" s="3" t="s">
        <v>179</v>
      </c>
      <c r="C341" s="3" t="s">
        <v>322</v>
      </c>
      <c r="D341" s="92">
        <v>3633987.88</v>
      </c>
      <c r="E341" s="92"/>
      <c r="F341" s="4"/>
    </row>
    <row r="342" spans="1:6" x14ac:dyDescent="0.25">
      <c r="A342" s="3">
        <v>2015</v>
      </c>
      <c r="B342" s="3" t="s">
        <v>180</v>
      </c>
      <c r="C342" s="3" t="s">
        <v>322</v>
      </c>
      <c r="D342" s="92">
        <v>917708.3</v>
      </c>
      <c r="E342" s="92"/>
      <c r="F342" s="4"/>
    </row>
    <row r="343" spans="1:6" x14ac:dyDescent="0.25">
      <c r="A343" s="3">
        <v>2015</v>
      </c>
      <c r="B343" s="3" t="s">
        <v>181</v>
      </c>
      <c r="C343" s="3" t="s">
        <v>322</v>
      </c>
      <c r="D343" s="92">
        <v>136664.56</v>
      </c>
      <c r="E343" s="92"/>
      <c r="F343" s="4"/>
    </row>
    <row r="344" spans="1:6" x14ac:dyDescent="0.25">
      <c r="A344" s="3">
        <v>2015</v>
      </c>
      <c r="B344" s="3" t="s">
        <v>184</v>
      </c>
      <c r="C344" s="3" t="s">
        <v>322</v>
      </c>
      <c r="D344" s="4">
        <v>1190484</v>
      </c>
      <c r="E344" s="92"/>
      <c r="F344" s="4"/>
    </row>
    <row r="345" spans="1:6" x14ac:dyDescent="0.25">
      <c r="A345" s="3">
        <v>2015</v>
      </c>
      <c r="B345" s="3" t="s">
        <v>243</v>
      </c>
      <c r="C345" s="3" t="s">
        <v>322</v>
      </c>
      <c r="D345" s="92">
        <v>18918778.940000001</v>
      </c>
      <c r="E345" s="92"/>
      <c r="F345" s="4"/>
    </row>
    <row r="346" spans="1:6" x14ac:dyDescent="0.25">
      <c r="A346" s="3">
        <v>2015</v>
      </c>
      <c r="B346" s="3" t="s">
        <v>197</v>
      </c>
      <c r="C346" s="3" t="s">
        <v>322</v>
      </c>
      <c r="D346" s="92">
        <v>208778.86</v>
      </c>
      <c r="E346" s="92"/>
      <c r="F346" s="4"/>
    </row>
    <row r="347" spans="1:6" x14ac:dyDescent="0.25">
      <c r="A347" s="3">
        <v>2015</v>
      </c>
      <c r="B347" s="3" t="s">
        <v>198</v>
      </c>
      <c r="C347" s="3" t="s">
        <v>322</v>
      </c>
      <c r="D347" s="92">
        <v>187057.8</v>
      </c>
      <c r="E347" s="92"/>
      <c r="F347" s="4"/>
    </row>
    <row r="348" spans="1:6" x14ac:dyDescent="0.25">
      <c r="A348" s="3">
        <v>2015</v>
      </c>
      <c r="B348" s="3" t="s">
        <v>199</v>
      </c>
      <c r="C348" s="3" t="s">
        <v>322</v>
      </c>
      <c r="D348" s="92">
        <v>77826.64</v>
      </c>
      <c r="E348" s="3"/>
      <c r="F348" s="3"/>
    </row>
    <row r="349" spans="1:6" x14ac:dyDescent="0.25">
      <c r="A349" s="3">
        <v>2015</v>
      </c>
      <c r="B349" s="3" t="s">
        <v>204</v>
      </c>
      <c r="C349" s="3" t="s">
        <v>322</v>
      </c>
      <c r="D349" s="92">
        <v>79732.72</v>
      </c>
      <c r="E349" s="92"/>
      <c r="F349" s="4"/>
    </row>
    <row r="350" spans="1:6" x14ac:dyDescent="0.25">
      <c r="A350" s="3">
        <v>2015</v>
      </c>
      <c r="B350" s="3" t="s">
        <v>244</v>
      </c>
      <c r="C350" s="3" t="s">
        <v>322</v>
      </c>
      <c r="D350" s="92">
        <v>9556565.3699999992</v>
      </c>
      <c r="E350" s="92"/>
      <c r="F350" s="4"/>
    </row>
    <row r="351" spans="1:6" x14ac:dyDescent="0.25">
      <c r="A351">
        <v>2015</v>
      </c>
      <c r="B351" t="s">
        <v>175</v>
      </c>
      <c r="C351" t="s">
        <v>323</v>
      </c>
      <c r="D351" s="17">
        <v>609099.61</v>
      </c>
      <c r="E351" s="17"/>
      <c r="F351" s="5"/>
    </row>
    <row r="352" spans="1:6" x14ac:dyDescent="0.25">
      <c r="A352">
        <v>2015</v>
      </c>
      <c r="B352" t="s">
        <v>176</v>
      </c>
      <c r="C352" t="s">
        <v>323</v>
      </c>
      <c r="D352" s="17">
        <v>6901616.9100000001</v>
      </c>
      <c r="E352" s="17"/>
      <c r="F352" s="5"/>
    </row>
    <row r="353" spans="1:6" x14ac:dyDescent="0.25">
      <c r="A353">
        <v>2015</v>
      </c>
      <c r="B353" t="s">
        <v>179</v>
      </c>
      <c r="C353" t="s">
        <v>323</v>
      </c>
      <c r="D353" s="17">
        <v>6418138.5499999998</v>
      </c>
      <c r="E353" s="17"/>
      <c r="F353" s="5"/>
    </row>
    <row r="354" spans="1:6" x14ac:dyDescent="0.25">
      <c r="A354">
        <v>2015</v>
      </c>
      <c r="B354" t="s">
        <v>180</v>
      </c>
      <c r="C354" t="s">
        <v>323</v>
      </c>
      <c r="D354" s="17">
        <v>1752512.57</v>
      </c>
      <c r="E354" s="17"/>
      <c r="F354" s="5"/>
    </row>
    <row r="355" spans="1:6" x14ac:dyDescent="0.25">
      <c r="A355">
        <v>2015</v>
      </c>
      <c r="B355" t="s">
        <v>181</v>
      </c>
      <c r="C355" t="s">
        <v>323</v>
      </c>
      <c r="D355" s="17">
        <v>274671.99</v>
      </c>
      <c r="E355" s="17"/>
      <c r="F355" s="5"/>
    </row>
    <row r="356" spans="1:6" x14ac:dyDescent="0.25">
      <c r="A356">
        <v>2015</v>
      </c>
      <c r="B356" t="s">
        <v>184</v>
      </c>
      <c r="C356" t="s">
        <v>323</v>
      </c>
      <c r="D356" s="17">
        <v>2203107.34</v>
      </c>
      <c r="E356" s="17"/>
      <c r="F356" s="5"/>
    </row>
    <row r="357" spans="1:6" x14ac:dyDescent="0.25">
      <c r="A357">
        <v>2015</v>
      </c>
      <c r="B357" t="s">
        <v>243</v>
      </c>
      <c r="C357" t="s">
        <v>323</v>
      </c>
      <c r="D357" s="17">
        <v>27225190.530000001</v>
      </c>
      <c r="E357" s="17"/>
      <c r="F357" s="5"/>
    </row>
    <row r="358" spans="1:6" x14ac:dyDescent="0.25">
      <c r="A358">
        <v>2015</v>
      </c>
      <c r="B358" t="s">
        <v>197</v>
      </c>
      <c r="C358" t="s">
        <v>323</v>
      </c>
      <c r="D358" s="17">
        <v>348013.6</v>
      </c>
      <c r="E358" s="17"/>
      <c r="F358" s="5"/>
    </row>
    <row r="359" spans="1:6" x14ac:dyDescent="0.25">
      <c r="A359">
        <v>2015</v>
      </c>
      <c r="B359" t="s">
        <v>198</v>
      </c>
      <c r="C359" t="s">
        <v>323</v>
      </c>
      <c r="D359" s="17">
        <v>359415.22</v>
      </c>
      <c r="E359" s="17"/>
      <c r="F359" s="5"/>
    </row>
    <row r="360" spans="1:6" x14ac:dyDescent="0.25">
      <c r="A360">
        <v>2015</v>
      </c>
      <c r="B360" t="s">
        <v>199</v>
      </c>
      <c r="C360" t="s">
        <v>323</v>
      </c>
      <c r="D360" s="17">
        <v>270538.08</v>
      </c>
      <c r="E360" s="17"/>
      <c r="F360" s="5"/>
    </row>
    <row r="361" spans="1:6" x14ac:dyDescent="0.25">
      <c r="A361">
        <v>2015</v>
      </c>
      <c r="B361" t="s">
        <v>204</v>
      </c>
      <c r="C361" t="s">
        <v>323</v>
      </c>
      <c r="D361" s="17">
        <v>142141.73000000001</v>
      </c>
      <c r="E361" s="17"/>
      <c r="F361" s="5"/>
    </row>
    <row r="362" spans="1:6" x14ac:dyDescent="0.25">
      <c r="A362">
        <v>2015</v>
      </c>
      <c r="B362" t="s">
        <v>244</v>
      </c>
      <c r="C362" t="s">
        <v>323</v>
      </c>
      <c r="D362" s="17">
        <v>17041899.350000001</v>
      </c>
      <c r="E362" s="17"/>
      <c r="F362" s="5"/>
    </row>
    <row r="363" spans="1:6" x14ac:dyDescent="0.25">
      <c r="A363">
        <v>2016</v>
      </c>
      <c r="B363" t="s">
        <v>175</v>
      </c>
      <c r="C363" t="s">
        <v>309</v>
      </c>
      <c r="D363" s="17">
        <v>360440.03</v>
      </c>
    </row>
    <row r="364" spans="1:6" x14ac:dyDescent="0.25">
      <c r="A364">
        <v>2016</v>
      </c>
      <c r="B364" t="s">
        <v>176</v>
      </c>
      <c r="C364" t="s">
        <v>309</v>
      </c>
      <c r="D364" s="17">
        <v>2120665.9900000002</v>
      </c>
    </row>
    <row r="365" spans="1:6" x14ac:dyDescent="0.25">
      <c r="A365">
        <v>2016</v>
      </c>
      <c r="B365" t="s">
        <v>179</v>
      </c>
      <c r="C365" t="s">
        <v>309</v>
      </c>
      <c r="D365" s="17">
        <v>3341014.82</v>
      </c>
    </row>
    <row r="366" spans="1:6" x14ac:dyDescent="0.25">
      <c r="A366">
        <v>2016</v>
      </c>
      <c r="B366" t="s">
        <v>180</v>
      </c>
      <c r="C366" t="s">
        <v>309</v>
      </c>
      <c r="D366" s="17">
        <v>711493.4</v>
      </c>
    </row>
    <row r="367" spans="1:6" x14ac:dyDescent="0.25">
      <c r="A367">
        <v>2016</v>
      </c>
      <c r="B367" t="s">
        <v>181</v>
      </c>
      <c r="C367" t="s">
        <v>309</v>
      </c>
      <c r="D367" s="17">
        <v>113915.74</v>
      </c>
    </row>
    <row r="368" spans="1:6" x14ac:dyDescent="0.25">
      <c r="A368">
        <v>2016</v>
      </c>
      <c r="B368" t="s">
        <v>184</v>
      </c>
      <c r="C368" t="s">
        <v>309</v>
      </c>
      <c r="D368" s="17">
        <v>1356269.24</v>
      </c>
    </row>
    <row r="369" spans="1:4" x14ac:dyDescent="0.25">
      <c r="A369">
        <v>2016</v>
      </c>
      <c r="B369" t="s">
        <v>243</v>
      </c>
      <c r="C369" t="s">
        <v>309</v>
      </c>
      <c r="D369" s="17">
        <v>7815063.8399999999</v>
      </c>
    </row>
    <row r="370" spans="1:4" x14ac:dyDescent="0.25">
      <c r="A370">
        <v>2016</v>
      </c>
      <c r="B370" t="s">
        <v>197</v>
      </c>
      <c r="C370" t="s">
        <v>309</v>
      </c>
      <c r="D370" s="17">
        <v>181430.42</v>
      </c>
    </row>
    <row r="371" spans="1:4" x14ac:dyDescent="0.25">
      <c r="A371">
        <v>2016</v>
      </c>
      <c r="B371" t="s">
        <v>198</v>
      </c>
      <c r="C371" t="s">
        <v>309</v>
      </c>
      <c r="D371" s="17">
        <v>180994.9</v>
      </c>
    </row>
    <row r="372" spans="1:4" x14ac:dyDescent="0.25">
      <c r="A372">
        <v>2016</v>
      </c>
      <c r="B372" t="s">
        <v>199</v>
      </c>
      <c r="C372" t="s">
        <v>309</v>
      </c>
      <c r="D372" s="17">
        <v>365000.79</v>
      </c>
    </row>
    <row r="373" spans="1:4" x14ac:dyDescent="0.25">
      <c r="A373">
        <v>2016</v>
      </c>
      <c r="B373" t="s">
        <v>204</v>
      </c>
      <c r="C373" t="s">
        <v>309</v>
      </c>
      <c r="D373" s="17">
        <v>113666.59</v>
      </c>
    </row>
    <row r="374" spans="1:4" x14ac:dyDescent="0.25">
      <c r="A374">
        <v>2016</v>
      </c>
      <c r="B374" t="s">
        <v>244</v>
      </c>
      <c r="C374" t="s">
        <v>309</v>
      </c>
      <c r="D374" s="17">
        <v>10017548.189999999</v>
      </c>
    </row>
    <row r="375" spans="1:4" x14ac:dyDescent="0.25">
      <c r="A375">
        <v>2016</v>
      </c>
      <c r="B375" t="s">
        <v>175</v>
      </c>
      <c r="C375" t="s">
        <v>310</v>
      </c>
      <c r="D375" s="17">
        <v>292658.27</v>
      </c>
    </row>
    <row r="376" spans="1:4" x14ac:dyDescent="0.25">
      <c r="A376">
        <v>2016</v>
      </c>
      <c r="B376" t="s">
        <v>176</v>
      </c>
      <c r="C376" t="s">
        <v>310</v>
      </c>
      <c r="D376" s="17">
        <v>2649528.02</v>
      </c>
    </row>
    <row r="377" spans="1:4" x14ac:dyDescent="0.25">
      <c r="A377">
        <v>2016</v>
      </c>
      <c r="B377" t="s">
        <v>179</v>
      </c>
      <c r="C377" t="s">
        <v>310</v>
      </c>
      <c r="D377" s="17">
        <v>2860235.18</v>
      </c>
    </row>
    <row r="378" spans="1:4" x14ac:dyDescent="0.25">
      <c r="A378">
        <v>2016</v>
      </c>
      <c r="B378" t="s">
        <v>180</v>
      </c>
      <c r="C378" t="s">
        <v>310</v>
      </c>
      <c r="D378" s="17">
        <v>561660.03</v>
      </c>
    </row>
    <row r="379" spans="1:4" x14ac:dyDescent="0.25">
      <c r="A379">
        <v>2016</v>
      </c>
      <c r="B379" t="s">
        <v>181</v>
      </c>
      <c r="C379" t="s">
        <v>310</v>
      </c>
      <c r="D379" s="17">
        <v>107313.03</v>
      </c>
    </row>
    <row r="380" spans="1:4" x14ac:dyDescent="0.25">
      <c r="A380">
        <v>2016</v>
      </c>
      <c r="B380" t="s">
        <v>184</v>
      </c>
      <c r="C380" t="s">
        <v>310</v>
      </c>
      <c r="D380" s="17">
        <v>1113124.9099999999</v>
      </c>
    </row>
    <row r="381" spans="1:4" x14ac:dyDescent="0.25">
      <c r="A381">
        <v>2016</v>
      </c>
      <c r="B381" t="s">
        <v>243</v>
      </c>
      <c r="C381" t="s">
        <v>310</v>
      </c>
      <c r="D381" s="17">
        <v>9313121.2100000009</v>
      </c>
    </row>
    <row r="382" spans="1:4" x14ac:dyDescent="0.25">
      <c r="A382">
        <v>2016</v>
      </c>
      <c r="B382" t="s">
        <v>197</v>
      </c>
      <c r="C382" t="s">
        <v>310</v>
      </c>
      <c r="D382" s="17">
        <v>185802.75</v>
      </c>
    </row>
    <row r="383" spans="1:4" x14ac:dyDescent="0.25">
      <c r="A383">
        <v>2016</v>
      </c>
      <c r="B383" t="s">
        <v>198</v>
      </c>
      <c r="C383" t="s">
        <v>310</v>
      </c>
      <c r="D383" s="17">
        <v>136489.18</v>
      </c>
    </row>
    <row r="384" spans="1:4" x14ac:dyDescent="0.25">
      <c r="A384">
        <v>2016</v>
      </c>
      <c r="B384" t="s">
        <v>199</v>
      </c>
      <c r="C384" t="s">
        <v>310</v>
      </c>
      <c r="D384" s="17">
        <v>490619.66</v>
      </c>
    </row>
    <row r="385" spans="1:4" x14ac:dyDescent="0.25">
      <c r="A385">
        <v>2016</v>
      </c>
      <c r="B385" t="s">
        <v>204</v>
      </c>
      <c r="C385" t="s">
        <v>310</v>
      </c>
      <c r="D385" s="17">
        <v>89730.75</v>
      </c>
    </row>
    <row r="386" spans="1:4" x14ac:dyDescent="0.25">
      <c r="A386">
        <v>2016</v>
      </c>
      <c r="B386" t="s">
        <v>244</v>
      </c>
      <c r="C386" t="s">
        <v>310</v>
      </c>
      <c r="D386" s="5">
        <v>8904355</v>
      </c>
    </row>
    <row r="387" spans="1:4" x14ac:dyDescent="0.25">
      <c r="A387">
        <v>2016</v>
      </c>
      <c r="B387" t="s">
        <v>175</v>
      </c>
      <c r="C387" t="s">
        <v>311</v>
      </c>
      <c r="D387" s="17">
        <v>1403117.13</v>
      </c>
    </row>
    <row r="388" spans="1:4" x14ac:dyDescent="0.25">
      <c r="A388">
        <v>2016</v>
      </c>
      <c r="B388" t="s">
        <v>176</v>
      </c>
      <c r="C388" t="s">
        <v>311</v>
      </c>
      <c r="D388" s="17">
        <v>9709560.0700000003</v>
      </c>
    </row>
    <row r="389" spans="1:4" x14ac:dyDescent="0.25">
      <c r="A389">
        <v>2016</v>
      </c>
      <c r="B389" t="s">
        <v>179</v>
      </c>
      <c r="C389" t="s">
        <v>311</v>
      </c>
      <c r="D389" s="17">
        <v>15241723.869999999</v>
      </c>
    </row>
    <row r="390" spans="1:4" x14ac:dyDescent="0.25">
      <c r="A390">
        <v>2016</v>
      </c>
      <c r="B390" t="s">
        <v>180</v>
      </c>
      <c r="C390" t="s">
        <v>311</v>
      </c>
      <c r="D390" s="17">
        <v>2803999.51</v>
      </c>
    </row>
    <row r="391" spans="1:4" x14ac:dyDescent="0.25">
      <c r="A391">
        <v>2016</v>
      </c>
      <c r="B391" t="s">
        <v>181</v>
      </c>
      <c r="C391" t="s">
        <v>311</v>
      </c>
      <c r="D391" s="17">
        <v>503571.4</v>
      </c>
    </row>
    <row r="392" spans="1:4" x14ac:dyDescent="0.25">
      <c r="A392">
        <v>2016</v>
      </c>
      <c r="B392" t="s">
        <v>184</v>
      </c>
      <c r="C392" t="s">
        <v>311</v>
      </c>
      <c r="D392" s="17">
        <v>6441560.3300000001</v>
      </c>
    </row>
    <row r="393" spans="1:4" x14ac:dyDescent="0.25">
      <c r="A393">
        <v>2016</v>
      </c>
      <c r="B393" t="s">
        <v>243</v>
      </c>
      <c r="C393" t="s">
        <v>311</v>
      </c>
      <c r="D393" s="17">
        <v>34802704.299999997</v>
      </c>
    </row>
    <row r="394" spans="1:4" x14ac:dyDescent="0.25">
      <c r="A394">
        <v>2016</v>
      </c>
      <c r="B394" t="s">
        <v>197</v>
      </c>
      <c r="C394" t="s">
        <v>311</v>
      </c>
      <c r="D394" s="17">
        <v>795098.89</v>
      </c>
    </row>
    <row r="395" spans="1:4" x14ac:dyDescent="0.25">
      <c r="A395">
        <v>2016</v>
      </c>
      <c r="B395" t="s">
        <v>198</v>
      </c>
      <c r="C395" t="s">
        <v>311</v>
      </c>
      <c r="D395" s="17">
        <v>774513.21</v>
      </c>
    </row>
    <row r="396" spans="1:4" x14ac:dyDescent="0.25">
      <c r="A396">
        <v>2016</v>
      </c>
      <c r="B396" t="s">
        <v>199</v>
      </c>
      <c r="C396" t="s">
        <v>311</v>
      </c>
      <c r="D396" s="17">
        <v>2846092.6</v>
      </c>
    </row>
    <row r="397" spans="1:4" x14ac:dyDescent="0.25">
      <c r="A397">
        <v>2016</v>
      </c>
      <c r="B397" t="s">
        <v>204</v>
      </c>
      <c r="C397" t="s">
        <v>311</v>
      </c>
      <c r="D397" s="17">
        <v>442799.97</v>
      </c>
    </row>
    <row r="398" spans="1:4" x14ac:dyDescent="0.25">
      <c r="A398">
        <v>2016</v>
      </c>
      <c r="B398" t="s">
        <v>244</v>
      </c>
      <c r="C398" t="s">
        <v>311</v>
      </c>
      <c r="D398" s="17">
        <v>44476700.109999999</v>
      </c>
    </row>
    <row r="399" spans="1:4" x14ac:dyDescent="0.25">
      <c r="A399">
        <v>2016</v>
      </c>
      <c r="B399" t="s">
        <v>175</v>
      </c>
      <c r="C399" t="s">
        <v>312</v>
      </c>
      <c r="D399" s="17">
        <v>3117712.77</v>
      </c>
    </row>
    <row r="400" spans="1:4" x14ac:dyDescent="0.25">
      <c r="A400">
        <v>2016</v>
      </c>
      <c r="B400" t="s">
        <v>176</v>
      </c>
      <c r="C400" t="s">
        <v>312</v>
      </c>
      <c r="D400" s="17">
        <v>24080392.52</v>
      </c>
    </row>
    <row r="401" spans="1:4" x14ac:dyDescent="0.25">
      <c r="A401">
        <v>2016</v>
      </c>
      <c r="B401" t="s">
        <v>179</v>
      </c>
      <c r="C401" t="s">
        <v>312</v>
      </c>
      <c r="D401" s="17">
        <v>32228905.59</v>
      </c>
    </row>
    <row r="402" spans="1:4" x14ac:dyDescent="0.25">
      <c r="A402">
        <v>2016</v>
      </c>
      <c r="B402" t="s">
        <v>180</v>
      </c>
      <c r="C402" t="s">
        <v>312</v>
      </c>
      <c r="D402" s="17">
        <v>6373184.8600000003</v>
      </c>
    </row>
    <row r="403" spans="1:4" x14ac:dyDescent="0.25">
      <c r="A403">
        <v>2016</v>
      </c>
      <c r="B403" t="s">
        <v>181</v>
      </c>
      <c r="C403" t="s">
        <v>312</v>
      </c>
      <c r="D403" s="17">
        <v>1228830.23</v>
      </c>
    </row>
    <row r="404" spans="1:4" x14ac:dyDescent="0.25">
      <c r="A404">
        <v>2016</v>
      </c>
      <c r="B404" t="s">
        <v>184</v>
      </c>
      <c r="C404" t="s">
        <v>312</v>
      </c>
      <c r="D404" s="17">
        <v>15017866.59</v>
      </c>
    </row>
    <row r="405" spans="1:4" x14ac:dyDescent="0.25">
      <c r="A405">
        <v>2016</v>
      </c>
      <c r="B405" t="s">
        <v>243</v>
      </c>
      <c r="C405" t="s">
        <v>312</v>
      </c>
      <c r="D405" s="17">
        <v>95995894.299999997</v>
      </c>
    </row>
    <row r="406" spans="1:4" x14ac:dyDescent="0.25">
      <c r="A406">
        <v>2016</v>
      </c>
      <c r="B406" t="s">
        <v>197</v>
      </c>
      <c r="C406" t="s">
        <v>312</v>
      </c>
      <c r="D406" s="17">
        <v>1953873.45</v>
      </c>
    </row>
    <row r="407" spans="1:4" x14ac:dyDescent="0.25">
      <c r="A407">
        <v>2016</v>
      </c>
      <c r="B407" t="s">
        <v>198</v>
      </c>
      <c r="C407" t="s">
        <v>312</v>
      </c>
      <c r="D407" s="17">
        <v>1704641.73</v>
      </c>
    </row>
    <row r="408" spans="1:4" x14ac:dyDescent="0.25">
      <c r="A408">
        <v>2016</v>
      </c>
      <c r="B408" t="s">
        <v>199</v>
      </c>
      <c r="C408" t="s">
        <v>312</v>
      </c>
      <c r="D408" s="17">
        <v>7536763.2199999997</v>
      </c>
    </row>
    <row r="409" spans="1:4" x14ac:dyDescent="0.25">
      <c r="A409">
        <v>2016</v>
      </c>
      <c r="B409" t="s">
        <v>204</v>
      </c>
      <c r="C409" t="s">
        <v>312</v>
      </c>
      <c r="D409" s="17">
        <v>1065129.8700000001</v>
      </c>
    </row>
    <row r="410" spans="1:4" x14ac:dyDescent="0.25">
      <c r="A410">
        <v>2016</v>
      </c>
      <c r="B410" t="s">
        <v>244</v>
      </c>
      <c r="C410" t="s">
        <v>312</v>
      </c>
      <c r="D410" s="17">
        <v>108344053.48</v>
      </c>
    </row>
    <row r="411" spans="1:4" x14ac:dyDescent="0.25">
      <c r="A411">
        <v>2016</v>
      </c>
      <c r="B411" t="s">
        <v>175</v>
      </c>
      <c r="C411" t="s">
        <v>313</v>
      </c>
      <c r="D411" s="17">
        <v>2391110.5099999998</v>
      </c>
    </row>
    <row r="412" spans="1:4" x14ac:dyDescent="0.25">
      <c r="A412">
        <v>2016</v>
      </c>
      <c r="B412" t="s">
        <v>176</v>
      </c>
      <c r="C412" t="s">
        <v>313</v>
      </c>
      <c r="D412" s="17">
        <v>20127667.629999999</v>
      </c>
    </row>
    <row r="413" spans="1:4" x14ac:dyDescent="0.25">
      <c r="A413">
        <v>2016</v>
      </c>
      <c r="B413" t="s">
        <v>179</v>
      </c>
      <c r="C413" t="s">
        <v>313</v>
      </c>
      <c r="D413" s="17">
        <v>23552028.489999998</v>
      </c>
    </row>
    <row r="414" spans="1:4" x14ac:dyDescent="0.25">
      <c r="A414">
        <v>2016</v>
      </c>
      <c r="B414" t="s">
        <v>180</v>
      </c>
      <c r="C414" t="s">
        <v>313</v>
      </c>
      <c r="D414" s="17">
        <v>4920593.3600000003</v>
      </c>
    </row>
    <row r="415" spans="1:4" x14ac:dyDescent="0.25">
      <c r="A415">
        <v>2016</v>
      </c>
      <c r="B415" t="s">
        <v>181</v>
      </c>
      <c r="C415" t="s">
        <v>313</v>
      </c>
      <c r="D415" s="17">
        <v>891755.69</v>
      </c>
    </row>
    <row r="416" spans="1:4" x14ac:dyDescent="0.25">
      <c r="A416">
        <v>2016</v>
      </c>
      <c r="B416" t="s">
        <v>184</v>
      </c>
      <c r="C416" t="s">
        <v>313</v>
      </c>
      <c r="D416" s="17">
        <v>11061907.23</v>
      </c>
    </row>
    <row r="417" spans="1:4" x14ac:dyDescent="0.25">
      <c r="A417">
        <v>2016</v>
      </c>
      <c r="B417" t="s">
        <v>243</v>
      </c>
      <c r="C417" t="s">
        <v>313</v>
      </c>
      <c r="D417" s="17">
        <v>83553219.879999995</v>
      </c>
    </row>
    <row r="418" spans="1:4" x14ac:dyDescent="0.25">
      <c r="A418">
        <v>2016</v>
      </c>
      <c r="B418" t="s">
        <v>197</v>
      </c>
      <c r="C418" t="s">
        <v>313</v>
      </c>
      <c r="D418" s="17">
        <v>1573892.93</v>
      </c>
    </row>
    <row r="419" spans="1:4" x14ac:dyDescent="0.25">
      <c r="A419">
        <v>2016</v>
      </c>
      <c r="B419" t="s">
        <v>198</v>
      </c>
      <c r="C419" t="s">
        <v>313</v>
      </c>
      <c r="D419" s="17">
        <v>1130752.25</v>
      </c>
    </row>
    <row r="420" spans="1:4" x14ac:dyDescent="0.25">
      <c r="A420">
        <v>2016</v>
      </c>
      <c r="B420" t="s">
        <v>199</v>
      </c>
      <c r="C420" t="s">
        <v>313</v>
      </c>
      <c r="D420" s="17">
        <v>3851043.86</v>
      </c>
    </row>
    <row r="421" spans="1:4" x14ac:dyDescent="0.25">
      <c r="A421">
        <v>2016</v>
      </c>
      <c r="B421" t="s">
        <v>204</v>
      </c>
      <c r="C421" t="s">
        <v>313</v>
      </c>
      <c r="D421" s="17">
        <v>812473.18</v>
      </c>
    </row>
    <row r="422" spans="1:4" x14ac:dyDescent="0.25">
      <c r="A422">
        <v>2016</v>
      </c>
      <c r="B422" t="s">
        <v>244</v>
      </c>
      <c r="C422" t="s">
        <v>313</v>
      </c>
      <c r="D422" s="17">
        <v>86787790.319999993</v>
      </c>
    </row>
    <row r="423" spans="1:4" x14ac:dyDescent="0.25">
      <c r="A423">
        <v>2016</v>
      </c>
      <c r="B423" t="s">
        <v>175</v>
      </c>
      <c r="C423" t="s">
        <v>314</v>
      </c>
      <c r="D423" s="17">
        <v>2652104.86</v>
      </c>
    </row>
    <row r="424" spans="1:4" x14ac:dyDescent="0.25">
      <c r="A424">
        <v>2016</v>
      </c>
      <c r="B424" t="s">
        <v>176</v>
      </c>
      <c r="C424" t="s">
        <v>314</v>
      </c>
      <c r="D424" s="17">
        <v>24164987.390000001</v>
      </c>
    </row>
    <row r="425" spans="1:4" x14ac:dyDescent="0.25">
      <c r="A425">
        <v>2016</v>
      </c>
      <c r="B425" t="s">
        <v>179</v>
      </c>
      <c r="C425" t="s">
        <v>314</v>
      </c>
      <c r="D425" s="17">
        <v>24760594.16</v>
      </c>
    </row>
    <row r="426" spans="1:4" x14ac:dyDescent="0.25">
      <c r="A426">
        <v>2016</v>
      </c>
      <c r="B426" t="s">
        <v>180</v>
      </c>
      <c r="C426" t="s">
        <v>314</v>
      </c>
      <c r="D426" s="17">
        <v>5266919.57</v>
      </c>
    </row>
    <row r="427" spans="1:4" x14ac:dyDescent="0.25">
      <c r="A427">
        <v>2016</v>
      </c>
      <c r="B427" t="s">
        <v>181</v>
      </c>
      <c r="C427" t="s">
        <v>314</v>
      </c>
      <c r="D427" s="17">
        <v>1009275.22</v>
      </c>
    </row>
    <row r="428" spans="1:4" x14ac:dyDescent="0.25">
      <c r="A428">
        <v>2016</v>
      </c>
      <c r="B428" t="s">
        <v>184</v>
      </c>
      <c r="C428" t="s">
        <v>314</v>
      </c>
      <c r="D428" s="17">
        <v>10590914.52</v>
      </c>
    </row>
    <row r="429" spans="1:4" x14ac:dyDescent="0.25">
      <c r="A429">
        <v>2016</v>
      </c>
      <c r="B429" t="s">
        <v>243</v>
      </c>
      <c r="C429" t="s">
        <v>314</v>
      </c>
      <c r="D429" s="17">
        <v>98849736.680000007</v>
      </c>
    </row>
    <row r="430" spans="1:4" x14ac:dyDescent="0.25">
      <c r="A430">
        <v>2016</v>
      </c>
      <c r="B430" t="s">
        <v>197</v>
      </c>
      <c r="C430" t="s">
        <v>314</v>
      </c>
      <c r="D430" s="17">
        <v>1636833.22</v>
      </c>
    </row>
    <row r="431" spans="1:4" x14ac:dyDescent="0.25">
      <c r="A431">
        <v>2016</v>
      </c>
      <c r="B431" t="s">
        <v>198</v>
      </c>
      <c r="C431" t="s">
        <v>314</v>
      </c>
      <c r="D431" s="17">
        <v>1365522.56</v>
      </c>
    </row>
    <row r="432" spans="1:4" x14ac:dyDescent="0.25">
      <c r="A432">
        <v>2016</v>
      </c>
      <c r="B432" t="s">
        <v>199</v>
      </c>
      <c r="C432" t="s">
        <v>314</v>
      </c>
      <c r="D432" s="17">
        <v>2491710.2400000002</v>
      </c>
    </row>
    <row r="433" spans="1:4" x14ac:dyDescent="0.25">
      <c r="A433">
        <v>2016</v>
      </c>
      <c r="B433" t="s">
        <v>204</v>
      </c>
      <c r="C433" t="s">
        <v>314</v>
      </c>
      <c r="D433" s="17">
        <v>836653.98</v>
      </c>
    </row>
    <row r="434" spans="1:4" x14ac:dyDescent="0.25">
      <c r="A434">
        <v>2016</v>
      </c>
      <c r="B434" t="s">
        <v>244</v>
      </c>
      <c r="C434" t="s">
        <v>314</v>
      </c>
      <c r="D434" s="17">
        <v>86410344.120000005</v>
      </c>
    </row>
    <row r="435" spans="1:4" x14ac:dyDescent="0.25">
      <c r="A435">
        <v>2016</v>
      </c>
      <c r="B435" t="s">
        <v>175</v>
      </c>
      <c r="C435" t="s">
        <v>315</v>
      </c>
      <c r="D435" s="17">
        <v>2926220.2</v>
      </c>
    </row>
    <row r="436" spans="1:4" x14ac:dyDescent="0.25">
      <c r="A436">
        <v>2016</v>
      </c>
      <c r="B436" t="s">
        <v>176</v>
      </c>
      <c r="C436" t="s">
        <v>315</v>
      </c>
      <c r="D436" s="17">
        <v>28820788.960000001</v>
      </c>
    </row>
    <row r="437" spans="1:4" x14ac:dyDescent="0.25">
      <c r="A437">
        <v>2016</v>
      </c>
      <c r="B437" t="s">
        <v>179</v>
      </c>
      <c r="C437" t="s">
        <v>315</v>
      </c>
      <c r="D437" s="17">
        <v>26828228.140000001</v>
      </c>
    </row>
    <row r="438" spans="1:4" x14ac:dyDescent="0.25">
      <c r="A438">
        <v>2016</v>
      </c>
      <c r="B438" t="s">
        <v>180</v>
      </c>
      <c r="C438" t="s">
        <v>315</v>
      </c>
      <c r="D438" s="17">
        <v>5689609.0599999996</v>
      </c>
    </row>
    <row r="439" spans="1:4" x14ac:dyDescent="0.25">
      <c r="A439">
        <v>2016</v>
      </c>
      <c r="B439" t="s">
        <v>181</v>
      </c>
      <c r="C439" t="s">
        <v>315</v>
      </c>
      <c r="D439" s="17">
        <v>1158691.3700000001</v>
      </c>
    </row>
    <row r="440" spans="1:4" x14ac:dyDescent="0.25">
      <c r="A440">
        <v>2016</v>
      </c>
      <c r="B440" t="s">
        <v>184</v>
      </c>
      <c r="C440" t="s">
        <v>315</v>
      </c>
      <c r="D440" s="17">
        <v>11128237.310000001</v>
      </c>
    </row>
    <row r="441" spans="1:4" x14ac:dyDescent="0.25">
      <c r="A441">
        <v>2016</v>
      </c>
      <c r="B441" t="s">
        <v>243</v>
      </c>
      <c r="C441" t="s">
        <v>315</v>
      </c>
      <c r="D441" s="17">
        <v>113475745.84999999</v>
      </c>
    </row>
    <row r="442" spans="1:4" x14ac:dyDescent="0.25">
      <c r="A442">
        <v>2016</v>
      </c>
      <c r="B442" t="s">
        <v>197</v>
      </c>
      <c r="C442" t="s">
        <v>315</v>
      </c>
      <c r="D442" s="5">
        <v>1781974</v>
      </c>
    </row>
    <row r="443" spans="1:4" x14ac:dyDescent="0.25">
      <c r="A443">
        <v>2016</v>
      </c>
      <c r="B443" t="s">
        <v>198</v>
      </c>
      <c r="C443" t="s">
        <v>315</v>
      </c>
      <c r="D443" s="17">
        <v>1413399.7</v>
      </c>
    </row>
    <row r="444" spans="1:4" x14ac:dyDescent="0.25">
      <c r="A444">
        <v>2016</v>
      </c>
      <c r="B444" t="s">
        <v>199</v>
      </c>
      <c r="C444" t="s">
        <v>315</v>
      </c>
      <c r="D444" s="17">
        <v>2080926.69</v>
      </c>
    </row>
    <row r="445" spans="1:4" x14ac:dyDescent="0.25">
      <c r="A445">
        <v>2016</v>
      </c>
      <c r="B445" t="s">
        <v>204</v>
      </c>
      <c r="C445" t="s">
        <v>315</v>
      </c>
      <c r="D445" s="17">
        <v>852949.96</v>
      </c>
    </row>
    <row r="446" spans="1:4" x14ac:dyDescent="0.25">
      <c r="A446">
        <v>2016</v>
      </c>
      <c r="B446" t="s">
        <v>244</v>
      </c>
      <c r="C446" t="s">
        <v>315</v>
      </c>
      <c r="D446" s="17">
        <v>88657504.459999993</v>
      </c>
    </row>
    <row r="447" spans="1:4" x14ac:dyDescent="0.25">
      <c r="A447">
        <v>2016</v>
      </c>
      <c r="B447" t="s">
        <v>175</v>
      </c>
      <c r="C447" t="s">
        <v>316</v>
      </c>
      <c r="D447" s="17">
        <v>2228095.58</v>
      </c>
    </row>
    <row r="448" spans="1:4" x14ac:dyDescent="0.25">
      <c r="A448">
        <v>2016</v>
      </c>
      <c r="B448" t="s">
        <v>176</v>
      </c>
      <c r="C448" t="s">
        <v>316</v>
      </c>
      <c r="D448" s="17">
        <v>23851304.579999998</v>
      </c>
    </row>
    <row r="449" spans="1:4" x14ac:dyDescent="0.25">
      <c r="A449">
        <v>2016</v>
      </c>
      <c r="B449" t="s">
        <v>179</v>
      </c>
      <c r="C449" t="s">
        <v>316</v>
      </c>
      <c r="D449" s="17">
        <v>21016038.84</v>
      </c>
    </row>
    <row r="450" spans="1:4" x14ac:dyDescent="0.25">
      <c r="A450">
        <v>2016</v>
      </c>
      <c r="B450" t="s">
        <v>180</v>
      </c>
      <c r="C450" t="s">
        <v>316</v>
      </c>
      <c r="D450" s="17">
        <v>4468096.05</v>
      </c>
    </row>
    <row r="451" spans="1:4" x14ac:dyDescent="0.25">
      <c r="A451">
        <v>2016</v>
      </c>
      <c r="B451" t="s">
        <v>181</v>
      </c>
      <c r="C451" t="s">
        <v>316</v>
      </c>
      <c r="D451" s="17">
        <v>909572.84</v>
      </c>
    </row>
    <row r="452" spans="1:4" x14ac:dyDescent="0.25">
      <c r="A452">
        <v>2016</v>
      </c>
      <c r="B452" t="s">
        <v>184</v>
      </c>
      <c r="C452" t="s">
        <v>316</v>
      </c>
      <c r="D452" s="17">
        <v>8323716.1699999999</v>
      </c>
    </row>
    <row r="453" spans="1:4" x14ac:dyDescent="0.25">
      <c r="A453">
        <v>2016</v>
      </c>
      <c r="B453" t="s">
        <v>243</v>
      </c>
      <c r="C453" t="s">
        <v>316</v>
      </c>
      <c r="D453" s="17">
        <v>94685462.980000004</v>
      </c>
    </row>
    <row r="454" spans="1:4" x14ac:dyDescent="0.25">
      <c r="A454">
        <v>2016</v>
      </c>
      <c r="B454" t="s">
        <v>197</v>
      </c>
      <c r="C454" t="s">
        <v>316</v>
      </c>
      <c r="D454" s="17">
        <v>1378566.96</v>
      </c>
    </row>
    <row r="455" spans="1:4" x14ac:dyDescent="0.25">
      <c r="A455">
        <v>2016</v>
      </c>
      <c r="B455" t="s">
        <v>198</v>
      </c>
      <c r="C455" t="s">
        <v>316</v>
      </c>
      <c r="D455" s="17">
        <v>1064263.55</v>
      </c>
    </row>
    <row r="456" spans="1:4" x14ac:dyDescent="0.25">
      <c r="A456">
        <v>2016</v>
      </c>
      <c r="B456" t="s">
        <v>199</v>
      </c>
      <c r="C456" t="s">
        <v>316</v>
      </c>
      <c r="D456" s="17">
        <v>1497151.04</v>
      </c>
    </row>
    <row r="457" spans="1:4" x14ac:dyDescent="0.25">
      <c r="A457">
        <v>2016</v>
      </c>
      <c r="B457" t="s">
        <v>204</v>
      </c>
      <c r="C457" t="s">
        <v>316</v>
      </c>
      <c r="D457" s="17">
        <v>652479.04</v>
      </c>
    </row>
    <row r="458" spans="1:4" x14ac:dyDescent="0.25">
      <c r="A458">
        <v>2016</v>
      </c>
      <c r="B458" t="s">
        <v>244</v>
      </c>
      <c r="C458" t="s">
        <v>316</v>
      </c>
      <c r="D458" s="17">
        <v>66807997.759999998</v>
      </c>
    </row>
    <row r="459" spans="1:4" x14ac:dyDescent="0.25">
      <c r="A459">
        <v>2016</v>
      </c>
      <c r="B459" t="s">
        <v>175</v>
      </c>
      <c r="C459" t="s">
        <v>317</v>
      </c>
      <c r="D459" s="17">
        <v>1566602.71</v>
      </c>
    </row>
    <row r="460" spans="1:4" x14ac:dyDescent="0.25">
      <c r="A460">
        <v>2016</v>
      </c>
      <c r="B460" t="s">
        <v>176</v>
      </c>
      <c r="C460" t="s">
        <v>317</v>
      </c>
      <c r="D460" s="17">
        <v>18913641.010000002</v>
      </c>
    </row>
    <row r="461" spans="1:4" x14ac:dyDescent="0.25">
      <c r="A461">
        <v>2016</v>
      </c>
      <c r="B461" t="s">
        <v>179</v>
      </c>
      <c r="C461" t="s">
        <v>317</v>
      </c>
      <c r="D461" s="17">
        <v>15573209.560000001</v>
      </c>
    </row>
    <row r="462" spans="1:4" x14ac:dyDescent="0.25">
      <c r="A462">
        <v>2016</v>
      </c>
      <c r="B462" t="s">
        <v>180</v>
      </c>
      <c r="C462" t="s">
        <v>317</v>
      </c>
      <c r="D462" s="17">
        <v>3569599.91</v>
      </c>
    </row>
    <row r="463" spans="1:4" x14ac:dyDescent="0.25">
      <c r="A463">
        <v>2016</v>
      </c>
      <c r="B463" t="s">
        <v>181</v>
      </c>
      <c r="C463" t="s">
        <v>317</v>
      </c>
      <c r="D463" s="17">
        <v>747598.81</v>
      </c>
    </row>
    <row r="464" spans="1:4" x14ac:dyDescent="0.25">
      <c r="A464">
        <v>2016</v>
      </c>
      <c r="B464" t="s">
        <v>184</v>
      </c>
      <c r="C464" t="s">
        <v>317</v>
      </c>
      <c r="D464" s="17">
        <v>6795393.1100000003</v>
      </c>
    </row>
    <row r="465" spans="1:4" x14ac:dyDescent="0.25">
      <c r="A465">
        <v>2016</v>
      </c>
      <c r="B465" t="s">
        <v>243</v>
      </c>
      <c r="C465" t="s">
        <v>317</v>
      </c>
      <c r="D465" s="17">
        <v>74268442.230000004</v>
      </c>
    </row>
    <row r="466" spans="1:4" x14ac:dyDescent="0.25">
      <c r="A466">
        <v>2016</v>
      </c>
      <c r="B466" t="s">
        <v>197</v>
      </c>
      <c r="C466" t="s">
        <v>317</v>
      </c>
      <c r="D466" s="17">
        <v>1088066.31</v>
      </c>
    </row>
    <row r="467" spans="1:4" x14ac:dyDescent="0.25">
      <c r="A467">
        <v>2016</v>
      </c>
      <c r="B467" t="s">
        <v>198</v>
      </c>
      <c r="C467" t="s">
        <v>317</v>
      </c>
      <c r="D467" s="17">
        <v>861331.64</v>
      </c>
    </row>
    <row r="468" spans="1:4" x14ac:dyDescent="0.25">
      <c r="A468">
        <v>2016</v>
      </c>
      <c r="B468" t="s">
        <v>199</v>
      </c>
      <c r="C468" t="s">
        <v>317</v>
      </c>
      <c r="D468" s="17">
        <v>1319937.48</v>
      </c>
    </row>
    <row r="469" spans="1:4" x14ac:dyDescent="0.25">
      <c r="A469">
        <v>2016</v>
      </c>
      <c r="B469" t="s">
        <v>204</v>
      </c>
      <c r="C469" t="s">
        <v>317</v>
      </c>
      <c r="D469" s="17">
        <v>522100.16</v>
      </c>
    </row>
    <row r="470" spans="1:4" x14ac:dyDescent="0.25">
      <c r="A470">
        <v>2016</v>
      </c>
      <c r="B470" t="s">
        <v>244</v>
      </c>
      <c r="C470" t="s">
        <v>317</v>
      </c>
      <c r="D470" s="17">
        <v>51029186.859999999</v>
      </c>
    </row>
    <row r="471" spans="1:4" x14ac:dyDescent="0.25">
      <c r="A471">
        <v>2016</v>
      </c>
      <c r="B471" t="s">
        <v>175</v>
      </c>
      <c r="C471" t="s">
        <v>318</v>
      </c>
      <c r="D471" s="17">
        <v>1568046.52</v>
      </c>
    </row>
    <row r="472" spans="1:4" x14ac:dyDescent="0.25">
      <c r="A472">
        <v>2016</v>
      </c>
      <c r="B472" t="s">
        <v>176</v>
      </c>
      <c r="C472" t="s">
        <v>318</v>
      </c>
      <c r="D472" s="17">
        <v>18572848.190000001</v>
      </c>
    </row>
    <row r="473" spans="1:4" x14ac:dyDescent="0.25">
      <c r="A473">
        <v>2016</v>
      </c>
      <c r="B473" t="s">
        <v>179</v>
      </c>
      <c r="C473" t="s">
        <v>318</v>
      </c>
      <c r="D473" s="17">
        <v>15309146.710000001</v>
      </c>
    </row>
    <row r="474" spans="1:4" x14ac:dyDescent="0.25">
      <c r="A474">
        <v>2016</v>
      </c>
      <c r="B474" t="s">
        <v>180</v>
      </c>
      <c r="C474" t="s">
        <v>318</v>
      </c>
      <c r="D474" s="17">
        <v>3475325.85</v>
      </c>
    </row>
    <row r="475" spans="1:4" x14ac:dyDescent="0.25">
      <c r="A475">
        <v>2016</v>
      </c>
      <c r="B475" t="s">
        <v>181</v>
      </c>
      <c r="C475" t="s">
        <v>318</v>
      </c>
      <c r="D475" s="17">
        <v>701709.2</v>
      </c>
    </row>
    <row r="476" spans="1:4" x14ac:dyDescent="0.25">
      <c r="A476">
        <v>2016</v>
      </c>
      <c r="B476" t="s">
        <v>184</v>
      </c>
      <c r="C476" t="s">
        <v>318</v>
      </c>
      <c r="D476" s="17">
        <v>6787099.8700000001</v>
      </c>
    </row>
    <row r="477" spans="1:4" x14ac:dyDescent="0.25">
      <c r="A477">
        <v>2016</v>
      </c>
      <c r="B477" t="s">
        <v>243</v>
      </c>
      <c r="C477" t="s">
        <v>318</v>
      </c>
      <c r="D477" s="17">
        <v>72312924.680000007</v>
      </c>
    </row>
    <row r="478" spans="1:4" x14ac:dyDescent="0.25">
      <c r="A478">
        <v>2016</v>
      </c>
      <c r="B478" t="s">
        <v>197</v>
      </c>
      <c r="C478" t="s">
        <v>318</v>
      </c>
      <c r="D478" s="17">
        <v>1107869.22</v>
      </c>
    </row>
    <row r="479" spans="1:4" x14ac:dyDescent="0.25">
      <c r="A479">
        <v>2016</v>
      </c>
      <c r="B479" t="s">
        <v>198</v>
      </c>
      <c r="C479" t="s">
        <v>318</v>
      </c>
      <c r="D479" s="17">
        <v>809087.57</v>
      </c>
    </row>
    <row r="480" spans="1:4" x14ac:dyDescent="0.25">
      <c r="A480">
        <v>2016</v>
      </c>
      <c r="B480" t="s">
        <v>199</v>
      </c>
      <c r="C480" t="s">
        <v>318</v>
      </c>
      <c r="D480" s="17">
        <v>1280344.28</v>
      </c>
    </row>
    <row r="481" spans="1:4" x14ac:dyDescent="0.25">
      <c r="A481">
        <v>2016</v>
      </c>
      <c r="B481" t="s">
        <v>204</v>
      </c>
      <c r="C481" t="s">
        <v>318</v>
      </c>
      <c r="D481" s="17">
        <v>535207.59</v>
      </c>
    </row>
    <row r="482" spans="1:4" x14ac:dyDescent="0.25">
      <c r="A482">
        <v>2016</v>
      </c>
      <c r="B482" t="s">
        <v>244</v>
      </c>
      <c r="C482" t="s">
        <v>318</v>
      </c>
      <c r="D482" s="17">
        <v>50997898.030000001</v>
      </c>
    </row>
    <row r="483" spans="1:4" x14ac:dyDescent="0.25">
      <c r="A483">
        <v>2016</v>
      </c>
      <c r="B483" t="s">
        <v>175</v>
      </c>
      <c r="C483" t="s">
        <v>319</v>
      </c>
      <c r="D483" s="17">
        <v>1189759.1599999999</v>
      </c>
    </row>
    <row r="484" spans="1:4" x14ac:dyDescent="0.25">
      <c r="A484">
        <v>2016</v>
      </c>
      <c r="B484" t="s">
        <v>176</v>
      </c>
      <c r="C484" t="s">
        <v>319</v>
      </c>
      <c r="D484" s="17">
        <v>15679297.66</v>
      </c>
    </row>
    <row r="485" spans="1:4" x14ac:dyDescent="0.25">
      <c r="A485">
        <v>2016</v>
      </c>
      <c r="B485" t="s">
        <v>179</v>
      </c>
      <c r="C485" t="s">
        <v>319</v>
      </c>
      <c r="D485" s="17">
        <v>12466259.609999999</v>
      </c>
    </row>
    <row r="486" spans="1:4" x14ac:dyDescent="0.25">
      <c r="A486">
        <v>2016</v>
      </c>
      <c r="B486" t="s">
        <v>180</v>
      </c>
      <c r="C486" t="s">
        <v>319</v>
      </c>
      <c r="D486" s="17">
        <v>2772047.69</v>
      </c>
    </row>
    <row r="487" spans="1:4" x14ac:dyDescent="0.25">
      <c r="A487">
        <v>2016</v>
      </c>
      <c r="B487" t="s">
        <v>181</v>
      </c>
      <c r="C487" t="s">
        <v>319</v>
      </c>
      <c r="D487" s="17">
        <v>496533.18</v>
      </c>
    </row>
    <row r="488" spans="1:4" x14ac:dyDescent="0.25">
      <c r="A488">
        <v>2016</v>
      </c>
      <c r="B488" t="s">
        <v>184</v>
      </c>
      <c r="C488" t="s">
        <v>319</v>
      </c>
      <c r="D488" s="17">
        <v>5127545.68</v>
      </c>
    </row>
    <row r="489" spans="1:4" x14ac:dyDescent="0.25">
      <c r="A489">
        <v>2016</v>
      </c>
      <c r="B489" t="s">
        <v>243</v>
      </c>
      <c r="C489" t="s">
        <v>319</v>
      </c>
      <c r="D489" s="17">
        <v>63769690.399999999</v>
      </c>
    </row>
    <row r="490" spans="1:4" x14ac:dyDescent="0.25">
      <c r="A490">
        <v>2016</v>
      </c>
      <c r="B490" t="s">
        <v>197</v>
      </c>
      <c r="C490" t="s">
        <v>319</v>
      </c>
      <c r="D490" s="17">
        <v>875278.33</v>
      </c>
    </row>
    <row r="491" spans="1:4" x14ac:dyDescent="0.25">
      <c r="A491">
        <v>2016</v>
      </c>
      <c r="B491" t="s">
        <v>198</v>
      </c>
      <c r="C491" t="s">
        <v>319</v>
      </c>
      <c r="D491" s="17">
        <v>640559.68000000005</v>
      </c>
    </row>
    <row r="492" spans="1:4" x14ac:dyDescent="0.25">
      <c r="A492">
        <v>2016</v>
      </c>
      <c r="B492" t="s">
        <v>199</v>
      </c>
      <c r="C492" t="s">
        <v>319</v>
      </c>
      <c r="D492" s="17">
        <v>783899.17</v>
      </c>
    </row>
    <row r="493" spans="1:4" x14ac:dyDescent="0.25">
      <c r="A493">
        <v>2016</v>
      </c>
      <c r="B493" t="s">
        <v>204</v>
      </c>
      <c r="C493" t="s">
        <v>319</v>
      </c>
      <c r="D493" s="17">
        <v>381652.33</v>
      </c>
    </row>
    <row r="494" spans="1:4" x14ac:dyDescent="0.25">
      <c r="A494">
        <v>2016</v>
      </c>
      <c r="B494" t="s">
        <v>244</v>
      </c>
      <c r="C494" t="s">
        <v>319</v>
      </c>
      <c r="D494" s="17">
        <v>40069280.100000001</v>
      </c>
    </row>
    <row r="495" spans="1:4" x14ac:dyDescent="0.25">
      <c r="A495">
        <v>2016</v>
      </c>
      <c r="B495" t="s">
        <v>175</v>
      </c>
      <c r="C495" t="s">
        <v>320</v>
      </c>
      <c r="D495" s="17">
        <v>797252.37</v>
      </c>
    </row>
    <row r="496" spans="1:4" x14ac:dyDescent="0.25">
      <c r="A496">
        <v>2016</v>
      </c>
      <c r="B496" t="s">
        <v>176</v>
      </c>
      <c r="C496" t="s">
        <v>320</v>
      </c>
      <c r="D496" s="17">
        <v>11725892.029999999</v>
      </c>
    </row>
    <row r="497" spans="1:4" x14ac:dyDescent="0.25">
      <c r="A497">
        <v>2016</v>
      </c>
      <c r="B497" t="s">
        <v>179</v>
      </c>
      <c r="C497" t="s">
        <v>320</v>
      </c>
      <c r="D497" s="17">
        <v>9237849.5500000007</v>
      </c>
    </row>
    <row r="498" spans="1:4" x14ac:dyDescent="0.25">
      <c r="A498">
        <v>2016</v>
      </c>
      <c r="B498" t="s">
        <v>180</v>
      </c>
      <c r="C498" t="s">
        <v>320</v>
      </c>
      <c r="D498" s="17">
        <v>1919218.16</v>
      </c>
    </row>
    <row r="499" spans="1:4" x14ac:dyDescent="0.25">
      <c r="A499">
        <v>2016</v>
      </c>
      <c r="B499" t="s">
        <v>181</v>
      </c>
      <c r="C499" t="s">
        <v>320</v>
      </c>
      <c r="D499" s="17">
        <v>319544.75</v>
      </c>
    </row>
    <row r="500" spans="1:4" x14ac:dyDescent="0.25">
      <c r="A500">
        <v>2016</v>
      </c>
      <c r="B500" t="s">
        <v>184</v>
      </c>
      <c r="C500" t="s">
        <v>320</v>
      </c>
      <c r="D500" s="17">
        <v>3438750.22</v>
      </c>
    </row>
    <row r="501" spans="1:4" x14ac:dyDescent="0.25">
      <c r="A501">
        <v>2016</v>
      </c>
      <c r="B501" t="s">
        <v>243</v>
      </c>
      <c r="C501" t="s">
        <v>320</v>
      </c>
      <c r="D501" s="17">
        <v>47185410.149999999</v>
      </c>
    </row>
    <row r="502" spans="1:4" x14ac:dyDescent="0.25">
      <c r="A502">
        <v>2016</v>
      </c>
      <c r="B502" t="s">
        <v>197</v>
      </c>
      <c r="C502" t="s">
        <v>320</v>
      </c>
      <c r="D502" s="17">
        <v>595635.62</v>
      </c>
    </row>
    <row r="503" spans="1:4" x14ac:dyDescent="0.25">
      <c r="A503">
        <v>2016</v>
      </c>
      <c r="B503" t="s">
        <v>198</v>
      </c>
      <c r="C503" t="s">
        <v>320</v>
      </c>
      <c r="D503" s="17">
        <v>414737.36</v>
      </c>
    </row>
    <row r="504" spans="1:4" x14ac:dyDescent="0.25">
      <c r="A504">
        <v>2016</v>
      </c>
      <c r="B504" t="s">
        <v>199</v>
      </c>
      <c r="C504" t="s">
        <v>320</v>
      </c>
      <c r="D504" s="17">
        <v>379799.11</v>
      </c>
    </row>
    <row r="505" spans="1:4" x14ac:dyDescent="0.25">
      <c r="A505">
        <v>2016</v>
      </c>
      <c r="B505" t="s">
        <v>204</v>
      </c>
      <c r="C505" t="s">
        <v>320</v>
      </c>
      <c r="D505" s="17">
        <v>257867.07</v>
      </c>
    </row>
    <row r="506" spans="1:4" x14ac:dyDescent="0.25">
      <c r="A506">
        <v>2016</v>
      </c>
      <c r="B506" t="s">
        <v>244</v>
      </c>
      <c r="C506" t="s">
        <v>320</v>
      </c>
      <c r="D506" s="17">
        <v>27683712.420000002</v>
      </c>
    </row>
    <row r="507" spans="1:4" x14ac:dyDescent="0.25">
      <c r="A507">
        <v>2016</v>
      </c>
      <c r="B507" t="s">
        <v>175</v>
      </c>
      <c r="C507" t="s">
        <v>321</v>
      </c>
      <c r="D507" s="17">
        <v>396147.45</v>
      </c>
    </row>
    <row r="508" spans="1:4" x14ac:dyDescent="0.25">
      <c r="A508">
        <v>2016</v>
      </c>
      <c r="B508" t="s">
        <v>176</v>
      </c>
      <c r="C508" t="s">
        <v>321</v>
      </c>
      <c r="D508" s="17">
        <v>7573665.8899999997</v>
      </c>
    </row>
    <row r="509" spans="1:4" x14ac:dyDescent="0.25">
      <c r="A509">
        <v>2016</v>
      </c>
      <c r="B509" t="s">
        <v>179</v>
      </c>
      <c r="C509" t="s">
        <v>321</v>
      </c>
      <c r="D509" s="17">
        <v>5691796.54</v>
      </c>
    </row>
    <row r="510" spans="1:4" x14ac:dyDescent="0.25">
      <c r="A510">
        <v>2016</v>
      </c>
      <c r="B510" t="s">
        <v>180</v>
      </c>
      <c r="C510" t="s">
        <v>321</v>
      </c>
      <c r="D510" s="17">
        <v>1116815.8700000001</v>
      </c>
    </row>
    <row r="511" spans="1:4" x14ac:dyDescent="0.25">
      <c r="A511">
        <v>2016</v>
      </c>
      <c r="B511" t="s">
        <v>181</v>
      </c>
      <c r="C511" t="s">
        <v>321</v>
      </c>
      <c r="D511" s="17">
        <v>204617.96</v>
      </c>
    </row>
    <row r="512" spans="1:4" x14ac:dyDescent="0.25">
      <c r="A512">
        <v>2016</v>
      </c>
      <c r="B512" t="s">
        <v>184</v>
      </c>
      <c r="C512" t="s">
        <v>321</v>
      </c>
      <c r="D512" s="17">
        <v>2067075.57</v>
      </c>
    </row>
    <row r="513" spans="1:4" x14ac:dyDescent="0.25">
      <c r="A513">
        <v>2016</v>
      </c>
      <c r="B513" t="s">
        <v>243</v>
      </c>
      <c r="C513" t="s">
        <v>321</v>
      </c>
      <c r="D513" s="17">
        <v>30859629.510000002</v>
      </c>
    </row>
    <row r="514" spans="1:4" x14ac:dyDescent="0.25">
      <c r="A514">
        <v>2016</v>
      </c>
      <c r="B514" t="s">
        <v>197</v>
      </c>
      <c r="C514" t="s">
        <v>321</v>
      </c>
      <c r="D514" s="17">
        <v>346367.66</v>
      </c>
    </row>
    <row r="515" spans="1:4" x14ac:dyDescent="0.25">
      <c r="A515">
        <v>2016</v>
      </c>
      <c r="B515" t="s">
        <v>198</v>
      </c>
      <c r="C515" t="s">
        <v>321</v>
      </c>
      <c r="D515" s="17">
        <v>219103.78</v>
      </c>
    </row>
    <row r="516" spans="1:4" x14ac:dyDescent="0.25">
      <c r="A516">
        <v>2016</v>
      </c>
      <c r="B516" t="s">
        <v>199</v>
      </c>
      <c r="C516" t="s">
        <v>321</v>
      </c>
      <c r="D516" s="17">
        <v>109959.69</v>
      </c>
    </row>
    <row r="517" spans="1:4" x14ac:dyDescent="0.25">
      <c r="A517">
        <v>2016</v>
      </c>
      <c r="B517" t="s">
        <v>204</v>
      </c>
      <c r="C517" t="s">
        <v>321</v>
      </c>
      <c r="D517" s="17">
        <v>147002.31</v>
      </c>
    </row>
    <row r="518" spans="1:4" x14ac:dyDescent="0.25">
      <c r="A518">
        <v>2016</v>
      </c>
      <c r="B518" t="s">
        <v>244</v>
      </c>
      <c r="C518" t="s">
        <v>321</v>
      </c>
      <c r="D518" s="17">
        <v>16427328.779999999</v>
      </c>
    </row>
    <row r="519" spans="1:4" x14ac:dyDescent="0.25">
      <c r="A519">
        <v>2016</v>
      </c>
      <c r="B519" t="s">
        <v>175</v>
      </c>
      <c r="C519" t="s">
        <v>322</v>
      </c>
      <c r="D519" s="17">
        <v>261061.59</v>
      </c>
    </row>
    <row r="520" spans="1:4" x14ac:dyDescent="0.25">
      <c r="A520">
        <v>2016</v>
      </c>
      <c r="B520" t="s">
        <v>176</v>
      </c>
      <c r="C520" t="s">
        <v>322</v>
      </c>
      <c r="D520" s="17">
        <v>4743363.03</v>
      </c>
    </row>
    <row r="521" spans="1:4" x14ac:dyDescent="0.25">
      <c r="A521">
        <v>2016</v>
      </c>
      <c r="B521" t="s">
        <v>179</v>
      </c>
      <c r="C521" t="s">
        <v>322</v>
      </c>
      <c r="D521" s="17">
        <v>3772198.83</v>
      </c>
    </row>
    <row r="522" spans="1:4" x14ac:dyDescent="0.25">
      <c r="A522">
        <v>2016</v>
      </c>
      <c r="B522" t="s">
        <v>180</v>
      </c>
      <c r="C522" t="s">
        <v>322</v>
      </c>
      <c r="D522" s="5">
        <v>745585</v>
      </c>
    </row>
    <row r="523" spans="1:4" x14ac:dyDescent="0.25">
      <c r="A523">
        <v>2016</v>
      </c>
      <c r="B523" t="s">
        <v>181</v>
      </c>
      <c r="C523" t="s">
        <v>322</v>
      </c>
      <c r="D523" s="17">
        <v>133825.34</v>
      </c>
    </row>
    <row r="524" spans="1:4" x14ac:dyDescent="0.25">
      <c r="A524">
        <v>2016</v>
      </c>
      <c r="B524" t="s">
        <v>184</v>
      </c>
      <c r="C524" t="s">
        <v>322</v>
      </c>
      <c r="D524" s="17">
        <v>1349701.5</v>
      </c>
    </row>
    <row r="525" spans="1:4" x14ac:dyDescent="0.25">
      <c r="A525">
        <v>2016</v>
      </c>
      <c r="B525" t="s">
        <v>243</v>
      </c>
      <c r="C525" t="s">
        <v>322</v>
      </c>
      <c r="D525" s="17">
        <v>19529916.829999998</v>
      </c>
    </row>
    <row r="526" spans="1:4" x14ac:dyDescent="0.25">
      <c r="A526">
        <v>2016</v>
      </c>
      <c r="B526" t="s">
        <v>197</v>
      </c>
      <c r="C526" t="s">
        <v>322</v>
      </c>
      <c r="D526" s="17">
        <v>223482.46</v>
      </c>
    </row>
    <row r="527" spans="1:4" x14ac:dyDescent="0.25">
      <c r="A527">
        <v>2016</v>
      </c>
      <c r="B527" t="s">
        <v>198</v>
      </c>
      <c r="C527" t="s">
        <v>322</v>
      </c>
      <c r="D527" s="17">
        <v>144896.93</v>
      </c>
    </row>
    <row r="528" spans="1:4" x14ac:dyDescent="0.25">
      <c r="A528">
        <v>2016</v>
      </c>
      <c r="B528" t="s">
        <v>199</v>
      </c>
      <c r="C528" t="s">
        <v>322</v>
      </c>
      <c r="D528" s="17">
        <v>124200.21</v>
      </c>
    </row>
    <row r="529" spans="1:4" x14ac:dyDescent="0.25">
      <c r="A529">
        <v>2016</v>
      </c>
      <c r="B529" t="s">
        <v>204</v>
      </c>
      <c r="C529" t="s">
        <v>322</v>
      </c>
      <c r="D529" s="17">
        <v>96150.81</v>
      </c>
    </row>
    <row r="530" spans="1:4" x14ac:dyDescent="0.25">
      <c r="A530">
        <v>2016</v>
      </c>
      <c r="B530" t="s">
        <v>244</v>
      </c>
      <c r="C530" t="s">
        <v>322</v>
      </c>
      <c r="D530" s="17">
        <v>10438524.539999999</v>
      </c>
    </row>
    <row r="531" spans="1:4" x14ac:dyDescent="0.25">
      <c r="A531">
        <v>2016</v>
      </c>
      <c r="B531" t="s">
        <v>175</v>
      </c>
      <c r="C531" t="s">
        <v>323</v>
      </c>
      <c r="D531" s="17">
        <v>691685.53</v>
      </c>
    </row>
    <row r="532" spans="1:4" x14ac:dyDescent="0.25">
      <c r="A532">
        <v>2016</v>
      </c>
      <c r="B532" t="s">
        <v>176</v>
      </c>
      <c r="C532" t="s">
        <v>323</v>
      </c>
      <c r="D532" s="17">
        <v>7704993.7800000003</v>
      </c>
    </row>
    <row r="533" spans="1:4" x14ac:dyDescent="0.25">
      <c r="A533">
        <v>2016</v>
      </c>
      <c r="B533" t="s">
        <v>179</v>
      </c>
      <c r="C533" t="s">
        <v>323</v>
      </c>
      <c r="D533" s="17">
        <v>6163991.3600000003</v>
      </c>
    </row>
    <row r="534" spans="1:4" x14ac:dyDescent="0.25">
      <c r="A534">
        <v>2016</v>
      </c>
      <c r="B534" t="s">
        <v>180</v>
      </c>
      <c r="C534" t="s">
        <v>323</v>
      </c>
      <c r="D534" s="17">
        <v>1510283.98</v>
      </c>
    </row>
    <row r="535" spans="1:4" x14ac:dyDescent="0.25">
      <c r="A535">
        <v>2016</v>
      </c>
      <c r="B535" t="s">
        <v>181</v>
      </c>
      <c r="C535" t="s">
        <v>323</v>
      </c>
      <c r="D535" s="17">
        <v>262743.71000000002</v>
      </c>
    </row>
    <row r="536" spans="1:4" x14ac:dyDescent="0.25">
      <c r="A536">
        <v>2016</v>
      </c>
      <c r="B536" t="s">
        <v>184</v>
      </c>
      <c r="C536" t="s">
        <v>323</v>
      </c>
      <c r="D536" s="17">
        <v>2273969.8199999998</v>
      </c>
    </row>
    <row r="537" spans="1:4" x14ac:dyDescent="0.25">
      <c r="A537">
        <v>2016</v>
      </c>
      <c r="B537" t="s">
        <v>243</v>
      </c>
      <c r="C537" t="s">
        <v>323</v>
      </c>
      <c r="D537" s="17">
        <v>27137286.469999999</v>
      </c>
    </row>
    <row r="538" spans="1:4" x14ac:dyDescent="0.25">
      <c r="A538">
        <v>2016</v>
      </c>
      <c r="B538" t="s">
        <v>197</v>
      </c>
      <c r="C538" t="s">
        <v>323</v>
      </c>
      <c r="D538" s="17">
        <v>451503.72</v>
      </c>
    </row>
    <row r="539" spans="1:4" x14ac:dyDescent="0.25">
      <c r="A539">
        <v>2016</v>
      </c>
      <c r="B539" t="s">
        <v>198</v>
      </c>
      <c r="C539" t="s">
        <v>323</v>
      </c>
      <c r="D539" s="17">
        <v>417888.11</v>
      </c>
    </row>
    <row r="540" spans="1:4" x14ac:dyDescent="0.25">
      <c r="A540">
        <v>2016</v>
      </c>
      <c r="B540" t="s">
        <v>199</v>
      </c>
      <c r="C540" t="s">
        <v>323</v>
      </c>
      <c r="D540" s="17">
        <v>367850.96</v>
      </c>
    </row>
    <row r="541" spans="1:4" x14ac:dyDescent="0.25">
      <c r="A541">
        <v>2016</v>
      </c>
      <c r="B541" t="s">
        <v>204</v>
      </c>
      <c r="C541" t="s">
        <v>323</v>
      </c>
      <c r="D541" s="17">
        <v>163231.18</v>
      </c>
    </row>
    <row r="542" spans="1:4" x14ac:dyDescent="0.25">
      <c r="A542">
        <v>2016</v>
      </c>
      <c r="B542" t="s">
        <v>244</v>
      </c>
      <c r="C542" t="s">
        <v>323</v>
      </c>
      <c r="D542" s="17">
        <v>17655422.739999998</v>
      </c>
    </row>
    <row r="543" spans="1:4" x14ac:dyDescent="0.25">
      <c r="A543">
        <v>2017</v>
      </c>
      <c r="B543" t="s">
        <v>175</v>
      </c>
      <c r="C543" t="s">
        <v>309</v>
      </c>
      <c r="D543" s="17">
        <v>635412.06999999995</v>
      </c>
    </row>
    <row r="544" spans="1:4" x14ac:dyDescent="0.25">
      <c r="A544">
        <v>2017</v>
      </c>
      <c r="B544" t="s">
        <v>176</v>
      </c>
      <c r="C544" t="s">
        <v>309</v>
      </c>
      <c r="D544" s="17">
        <v>5026811.74</v>
      </c>
    </row>
    <row r="545" spans="1:4" x14ac:dyDescent="0.25">
      <c r="A545">
        <v>2017</v>
      </c>
      <c r="B545" t="s">
        <v>179</v>
      </c>
      <c r="C545" t="s">
        <v>309</v>
      </c>
      <c r="D545" s="17">
        <v>7163435.0899999999</v>
      </c>
    </row>
    <row r="546" spans="1:4" x14ac:dyDescent="0.25">
      <c r="A546">
        <v>2017</v>
      </c>
      <c r="B546" t="s">
        <v>180</v>
      </c>
      <c r="C546" t="s">
        <v>309</v>
      </c>
      <c r="D546" s="17">
        <v>846941.1</v>
      </c>
    </row>
    <row r="547" spans="1:4" x14ac:dyDescent="0.25">
      <c r="A547">
        <v>2017</v>
      </c>
      <c r="B547" t="s">
        <v>181</v>
      </c>
      <c r="C547" t="s">
        <v>309</v>
      </c>
      <c r="D547" s="17">
        <v>159356.98000000001</v>
      </c>
    </row>
    <row r="548" spans="1:4" x14ac:dyDescent="0.25">
      <c r="A548">
        <v>2017</v>
      </c>
      <c r="B548" t="s">
        <v>184</v>
      </c>
      <c r="C548" t="s">
        <v>309</v>
      </c>
      <c r="D548" s="17">
        <v>3005623.86</v>
      </c>
    </row>
    <row r="549" spans="1:4" x14ac:dyDescent="0.25">
      <c r="A549">
        <v>2017</v>
      </c>
      <c r="B549" t="s">
        <v>243</v>
      </c>
      <c r="C549" t="s">
        <v>309</v>
      </c>
      <c r="D549" s="17">
        <v>14033325.15</v>
      </c>
    </row>
    <row r="550" spans="1:4" x14ac:dyDescent="0.25">
      <c r="A550">
        <v>2017</v>
      </c>
      <c r="B550" t="s">
        <v>197</v>
      </c>
      <c r="C550" t="s">
        <v>309</v>
      </c>
      <c r="D550" s="17">
        <v>286218.52</v>
      </c>
    </row>
    <row r="551" spans="1:4" x14ac:dyDescent="0.25">
      <c r="A551">
        <v>2017</v>
      </c>
      <c r="B551" t="s">
        <v>198</v>
      </c>
      <c r="C551" t="s">
        <v>309</v>
      </c>
      <c r="D551" s="17">
        <v>207035.23</v>
      </c>
    </row>
    <row r="552" spans="1:4" x14ac:dyDescent="0.25">
      <c r="A552">
        <v>2017</v>
      </c>
      <c r="B552" t="s">
        <v>199</v>
      </c>
      <c r="C552" t="s">
        <v>309</v>
      </c>
      <c r="D552" s="17">
        <v>843574.07</v>
      </c>
    </row>
    <row r="553" spans="1:4" x14ac:dyDescent="0.25">
      <c r="A553">
        <v>2017</v>
      </c>
      <c r="B553" t="s">
        <v>204</v>
      </c>
      <c r="C553" t="s">
        <v>309</v>
      </c>
      <c r="D553" s="17">
        <v>265543.02</v>
      </c>
    </row>
    <row r="554" spans="1:4" x14ac:dyDescent="0.25">
      <c r="A554">
        <v>2017</v>
      </c>
      <c r="B554" t="s">
        <v>244</v>
      </c>
      <c r="C554" t="s">
        <v>309</v>
      </c>
      <c r="D554" s="17">
        <v>21099086.91</v>
      </c>
    </row>
    <row r="555" spans="1:4" x14ac:dyDescent="0.25">
      <c r="A555">
        <v>2017</v>
      </c>
      <c r="B555" t="s">
        <v>175</v>
      </c>
      <c r="C555" t="s">
        <v>310</v>
      </c>
      <c r="D555" s="17">
        <v>418432.86</v>
      </c>
    </row>
    <row r="556" spans="1:4" x14ac:dyDescent="0.25">
      <c r="A556">
        <v>2017</v>
      </c>
      <c r="B556" t="s">
        <v>176</v>
      </c>
      <c r="C556" t="s">
        <v>310</v>
      </c>
      <c r="D556" s="17">
        <v>6500486.7800000003</v>
      </c>
    </row>
    <row r="557" spans="1:4" x14ac:dyDescent="0.25">
      <c r="A557">
        <v>2017</v>
      </c>
      <c r="B557" t="s">
        <v>179</v>
      </c>
      <c r="C557" t="s">
        <v>310</v>
      </c>
      <c r="D557" s="17">
        <v>6028136.1100000003</v>
      </c>
    </row>
    <row r="558" spans="1:4" x14ac:dyDescent="0.25">
      <c r="A558">
        <v>2017</v>
      </c>
      <c r="B558" t="s">
        <v>180</v>
      </c>
      <c r="C558" t="s">
        <v>310</v>
      </c>
      <c r="D558" s="17">
        <v>711925.15</v>
      </c>
    </row>
    <row r="559" spans="1:4" x14ac:dyDescent="0.25">
      <c r="A559">
        <v>2017</v>
      </c>
      <c r="B559" t="s">
        <v>181</v>
      </c>
      <c r="C559" t="s">
        <v>310</v>
      </c>
      <c r="D559" s="17">
        <v>169958.57</v>
      </c>
    </row>
    <row r="560" spans="1:4" x14ac:dyDescent="0.25">
      <c r="A560">
        <v>2017</v>
      </c>
      <c r="B560" t="s">
        <v>184</v>
      </c>
      <c r="C560" t="s">
        <v>310</v>
      </c>
      <c r="D560" s="17">
        <v>2358883.17</v>
      </c>
    </row>
    <row r="561" spans="1:4" x14ac:dyDescent="0.25">
      <c r="A561">
        <v>2017</v>
      </c>
      <c r="B561" t="s">
        <v>243</v>
      </c>
      <c r="C561" t="s">
        <v>310</v>
      </c>
      <c r="D561" s="17">
        <v>21050385.739999998</v>
      </c>
    </row>
    <row r="562" spans="1:4" x14ac:dyDescent="0.25">
      <c r="A562">
        <v>2017</v>
      </c>
      <c r="B562" t="s">
        <v>197</v>
      </c>
      <c r="C562" t="s">
        <v>310</v>
      </c>
      <c r="D562" s="17">
        <v>320096.75</v>
      </c>
    </row>
    <row r="563" spans="1:4" x14ac:dyDescent="0.25">
      <c r="A563">
        <v>2017</v>
      </c>
      <c r="B563" t="s">
        <v>198</v>
      </c>
      <c r="C563" t="s">
        <v>310</v>
      </c>
      <c r="D563" s="17">
        <v>170094.56</v>
      </c>
    </row>
    <row r="564" spans="1:4" x14ac:dyDescent="0.25">
      <c r="A564">
        <v>2017</v>
      </c>
      <c r="B564" t="s">
        <v>199</v>
      </c>
      <c r="C564" t="s">
        <v>310</v>
      </c>
      <c r="D564" s="17">
        <v>1059619.8799999999</v>
      </c>
    </row>
    <row r="565" spans="1:4" x14ac:dyDescent="0.25">
      <c r="A565">
        <v>2017</v>
      </c>
      <c r="B565" t="s">
        <v>204</v>
      </c>
      <c r="C565" t="s">
        <v>310</v>
      </c>
      <c r="D565" s="17">
        <v>216258.5</v>
      </c>
    </row>
    <row r="566" spans="1:4" x14ac:dyDescent="0.25">
      <c r="A566">
        <v>2017</v>
      </c>
      <c r="B566" t="s">
        <v>244</v>
      </c>
      <c r="C566" t="s">
        <v>310</v>
      </c>
      <c r="D566" s="17">
        <v>19086985.079999998</v>
      </c>
    </row>
    <row r="567" spans="1:4" x14ac:dyDescent="0.25">
      <c r="A567">
        <v>2017</v>
      </c>
      <c r="B567" t="s">
        <v>175</v>
      </c>
      <c r="C567" t="s">
        <v>311</v>
      </c>
      <c r="D567" s="17">
        <v>1708863.9</v>
      </c>
    </row>
    <row r="568" spans="1:4" x14ac:dyDescent="0.25">
      <c r="A568">
        <v>2017</v>
      </c>
      <c r="B568" t="s">
        <v>176</v>
      </c>
      <c r="C568" t="s">
        <v>311</v>
      </c>
      <c r="D568" s="17">
        <v>18365639.899999999</v>
      </c>
    </row>
    <row r="569" spans="1:4" x14ac:dyDescent="0.25">
      <c r="A569">
        <v>2017</v>
      </c>
      <c r="B569" t="s">
        <v>179</v>
      </c>
      <c r="C569" t="s">
        <v>311</v>
      </c>
      <c r="D569" s="17">
        <v>25181752.530000001</v>
      </c>
    </row>
    <row r="570" spans="1:4" x14ac:dyDescent="0.25">
      <c r="A570">
        <v>2017</v>
      </c>
      <c r="B570" t="s">
        <v>180</v>
      </c>
      <c r="C570" t="s">
        <v>311</v>
      </c>
      <c r="D570" s="17">
        <v>2910713.7</v>
      </c>
    </row>
    <row r="571" spans="1:4" x14ac:dyDescent="0.25">
      <c r="A571">
        <v>2017</v>
      </c>
      <c r="B571" t="s">
        <v>181</v>
      </c>
      <c r="C571" t="s">
        <v>311</v>
      </c>
      <c r="D571" s="17">
        <v>580160.4</v>
      </c>
    </row>
    <row r="572" spans="1:4" x14ac:dyDescent="0.25">
      <c r="A572">
        <v>2017</v>
      </c>
      <c r="B572" t="s">
        <v>184</v>
      </c>
      <c r="C572" t="s">
        <v>311</v>
      </c>
      <c r="D572" s="17">
        <v>11529080.609999999</v>
      </c>
    </row>
    <row r="573" spans="1:4" x14ac:dyDescent="0.25">
      <c r="A573">
        <v>2017</v>
      </c>
      <c r="B573" t="s">
        <v>243</v>
      </c>
      <c r="C573" t="s">
        <v>311</v>
      </c>
      <c r="D573" s="17">
        <v>50913374.710000001</v>
      </c>
    </row>
    <row r="574" spans="1:4" x14ac:dyDescent="0.25">
      <c r="A574">
        <v>2017</v>
      </c>
      <c r="B574" t="s">
        <v>197</v>
      </c>
      <c r="C574" t="s">
        <v>311</v>
      </c>
      <c r="D574" s="17">
        <v>997419.16</v>
      </c>
    </row>
    <row r="575" spans="1:4" x14ac:dyDescent="0.25">
      <c r="A575">
        <v>2017</v>
      </c>
      <c r="B575" t="s">
        <v>198</v>
      </c>
      <c r="C575" t="s">
        <v>311</v>
      </c>
      <c r="D575" s="17">
        <v>632395.09</v>
      </c>
    </row>
    <row r="576" spans="1:4" x14ac:dyDescent="0.25">
      <c r="A576">
        <v>2017</v>
      </c>
      <c r="B576" t="s">
        <v>199</v>
      </c>
      <c r="C576" t="s">
        <v>311</v>
      </c>
      <c r="D576" s="17">
        <v>6540207.0700000003</v>
      </c>
    </row>
    <row r="577" spans="1:4" x14ac:dyDescent="0.25">
      <c r="A577">
        <v>2017</v>
      </c>
      <c r="B577" t="s">
        <v>204</v>
      </c>
      <c r="C577" t="s">
        <v>311</v>
      </c>
      <c r="D577" s="17">
        <v>810742.34</v>
      </c>
    </row>
    <row r="578" spans="1:4" x14ac:dyDescent="0.25">
      <c r="A578">
        <v>2017</v>
      </c>
      <c r="B578" t="s">
        <v>244</v>
      </c>
      <c r="C578" t="s">
        <v>311</v>
      </c>
      <c r="D578" s="17">
        <v>76330550.239999995</v>
      </c>
    </row>
    <row r="579" spans="1:4" x14ac:dyDescent="0.25">
      <c r="A579">
        <v>2017</v>
      </c>
      <c r="B579" t="s">
        <v>175</v>
      </c>
      <c r="C579" t="s">
        <v>312</v>
      </c>
      <c r="D579" s="17">
        <v>3225884.55</v>
      </c>
    </row>
    <row r="580" spans="1:4" x14ac:dyDescent="0.25">
      <c r="A580">
        <v>2017</v>
      </c>
      <c r="B580" t="s">
        <v>176</v>
      </c>
      <c r="C580" t="s">
        <v>312</v>
      </c>
      <c r="D580" s="17">
        <v>39842571.240000002</v>
      </c>
    </row>
    <row r="581" spans="1:4" x14ac:dyDescent="0.25">
      <c r="A581">
        <v>2017</v>
      </c>
      <c r="B581" t="s">
        <v>179</v>
      </c>
      <c r="C581" t="s">
        <v>312</v>
      </c>
      <c r="D581" s="17">
        <v>45938093.020000003</v>
      </c>
    </row>
    <row r="582" spans="1:4" x14ac:dyDescent="0.25">
      <c r="A582">
        <v>2017</v>
      </c>
      <c r="B582" t="s">
        <v>180</v>
      </c>
      <c r="C582" t="s">
        <v>312</v>
      </c>
      <c r="D582" s="17">
        <v>5973823.1500000004</v>
      </c>
    </row>
    <row r="583" spans="1:4" x14ac:dyDescent="0.25">
      <c r="A583">
        <v>2017</v>
      </c>
      <c r="B583" t="s">
        <v>181</v>
      </c>
      <c r="C583" t="s">
        <v>312</v>
      </c>
      <c r="D583" s="17">
        <v>1231546.23</v>
      </c>
    </row>
    <row r="584" spans="1:4" x14ac:dyDescent="0.25">
      <c r="A584">
        <v>2017</v>
      </c>
      <c r="B584" t="s">
        <v>184</v>
      </c>
      <c r="C584" t="s">
        <v>312</v>
      </c>
      <c r="D584" s="17">
        <v>22170004.48</v>
      </c>
    </row>
    <row r="585" spans="1:4" x14ac:dyDescent="0.25">
      <c r="A585">
        <v>2017</v>
      </c>
      <c r="B585" t="s">
        <v>243</v>
      </c>
      <c r="C585" t="s">
        <v>312</v>
      </c>
      <c r="D585" s="17">
        <v>130004403.16</v>
      </c>
    </row>
    <row r="586" spans="1:4" x14ac:dyDescent="0.25">
      <c r="A586">
        <v>2017</v>
      </c>
      <c r="B586" t="s">
        <v>197</v>
      </c>
      <c r="C586" t="s">
        <v>312</v>
      </c>
      <c r="D586" s="17">
        <v>2253245.4900000002</v>
      </c>
    </row>
    <row r="587" spans="1:4" x14ac:dyDescent="0.25">
      <c r="A587">
        <v>2017</v>
      </c>
      <c r="B587" t="s">
        <v>198</v>
      </c>
      <c r="C587" t="s">
        <v>312</v>
      </c>
      <c r="D587" s="17">
        <v>1239725.18</v>
      </c>
    </row>
    <row r="588" spans="1:4" x14ac:dyDescent="0.25">
      <c r="A588">
        <v>2017</v>
      </c>
      <c r="B588" t="s">
        <v>199</v>
      </c>
      <c r="C588" t="s">
        <v>312</v>
      </c>
      <c r="D588" s="17">
        <v>12542779.83</v>
      </c>
    </row>
    <row r="589" spans="1:4" x14ac:dyDescent="0.25">
      <c r="A589">
        <v>2017</v>
      </c>
      <c r="B589" t="s">
        <v>204</v>
      </c>
      <c r="C589" t="s">
        <v>312</v>
      </c>
      <c r="D589" s="17">
        <v>1676487.92</v>
      </c>
    </row>
    <row r="590" spans="1:4" x14ac:dyDescent="0.25">
      <c r="A590">
        <v>2017</v>
      </c>
      <c r="B590" t="s">
        <v>244</v>
      </c>
      <c r="C590" t="s">
        <v>312</v>
      </c>
      <c r="D590" s="17">
        <v>158993136.44999999</v>
      </c>
    </row>
    <row r="591" spans="1:4" x14ac:dyDescent="0.25">
      <c r="A591">
        <v>2017</v>
      </c>
      <c r="B591" t="s">
        <v>175</v>
      </c>
      <c r="C591" t="s">
        <v>313</v>
      </c>
      <c r="D591" s="17">
        <v>2578624.14</v>
      </c>
    </row>
    <row r="592" spans="1:4" x14ac:dyDescent="0.25">
      <c r="A592">
        <v>2017</v>
      </c>
      <c r="B592" t="s">
        <v>176</v>
      </c>
      <c r="C592" t="s">
        <v>313</v>
      </c>
      <c r="D592" s="17">
        <v>32191648.879999999</v>
      </c>
    </row>
    <row r="593" spans="1:4" x14ac:dyDescent="0.25">
      <c r="A593">
        <v>2017</v>
      </c>
      <c r="B593" t="s">
        <v>179</v>
      </c>
      <c r="C593" t="s">
        <v>313</v>
      </c>
      <c r="D593" s="17">
        <v>32936566.309999999</v>
      </c>
    </row>
    <row r="594" spans="1:4" x14ac:dyDescent="0.25">
      <c r="A594">
        <v>2017</v>
      </c>
      <c r="B594" t="s">
        <v>180</v>
      </c>
      <c r="C594" t="s">
        <v>313</v>
      </c>
      <c r="D594" s="17">
        <v>4717711.37</v>
      </c>
    </row>
    <row r="595" spans="1:4" x14ac:dyDescent="0.25">
      <c r="A595">
        <v>2017</v>
      </c>
      <c r="B595" t="s">
        <v>181</v>
      </c>
      <c r="C595" t="s">
        <v>313</v>
      </c>
      <c r="D595" s="17">
        <v>1004423.74</v>
      </c>
    </row>
    <row r="596" spans="1:4" x14ac:dyDescent="0.25">
      <c r="A596">
        <v>2017</v>
      </c>
      <c r="B596" t="s">
        <v>184</v>
      </c>
      <c r="C596" t="s">
        <v>313</v>
      </c>
      <c r="D596" s="17">
        <v>15686088.460000001</v>
      </c>
    </row>
    <row r="597" spans="1:4" x14ac:dyDescent="0.25">
      <c r="A597">
        <v>2017</v>
      </c>
      <c r="B597" t="s">
        <v>243</v>
      </c>
      <c r="C597" t="s">
        <v>313</v>
      </c>
      <c r="D597" s="17">
        <v>109336704.31999999</v>
      </c>
    </row>
    <row r="598" spans="1:4" x14ac:dyDescent="0.25">
      <c r="A598">
        <v>2017</v>
      </c>
      <c r="B598" t="s">
        <v>197</v>
      </c>
      <c r="C598" t="s">
        <v>313</v>
      </c>
      <c r="D598" s="17">
        <v>1816162.65</v>
      </c>
    </row>
    <row r="599" spans="1:4" x14ac:dyDescent="0.25">
      <c r="A599">
        <v>2017</v>
      </c>
      <c r="B599" t="s">
        <v>198</v>
      </c>
      <c r="C599" t="s">
        <v>313</v>
      </c>
      <c r="D599" s="17">
        <v>1039394.28</v>
      </c>
    </row>
    <row r="600" spans="1:4" x14ac:dyDescent="0.25">
      <c r="A600">
        <v>2017</v>
      </c>
      <c r="B600" t="s">
        <v>199</v>
      </c>
      <c r="C600" t="s">
        <v>313</v>
      </c>
      <c r="D600" s="17">
        <v>7064443.96</v>
      </c>
    </row>
    <row r="601" spans="1:4" x14ac:dyDescent="0.25">
      <c r="A601">
        <v>2017</v>
      </c>
      <c r="B601" t="s">
        <v>204</v>
      </c>
      <c r="C601" t="s">
        <v>313</v>
      </c>
      <c r="D601" s="17">
        <v>1244718.0800000001</v>
      </c>
    </row>
    <row r="602" spans="1:4" x14ac:dyDescent="0.25">
      <c r="A602">
        <v>2017</v>
      </c>
      <c r="B602" t="s">
        <v>244</v>
      </c>
      <c r="C602" t="s">
        <v>313</v>
      </c>
      <c r="D602" s="17">
        <v>122433076.02</v>
      </c>
    </row>
    <row r="603" spans="1:4" x14ac:dyDescent="0.25">
      <c r="A603">
        <v>2017</v>
      </c>
      <c r="B603" t="s">
        <v>175</v>
      </c>
      <c r="C603" t="s">
        <v>314</v>
      </c>
      <c r="D603" s="17">
        <v>2999965.5</v>
      </c>
    </row>
    <row r="604" spans="1:4" x14ac:dyDescent="0.25">
      <c r="A604">
        <v>2017</v>
      </c>
      <c r="B604" t="s">
        <v>176</v>
      </c>
      <c r="C604" t="s">
        <v>314</v>
      </c>
      <c r="D604" s="5">
        <v>38436960</v>
      </c>
    </row>
    <row r="605" spans="1:4" x14ac:dyDescent="0.25">
      <c r="A605">
        <v>2017</v>
      </c>
      <c r="B605" t="s">
        <v>179</v>
      </c>
      <c r="C605" t="s">
        <v>314</v>
      </c>
      <c r="D605" s="17">
        <v>34444826.270000003</v>
      </c>
    </row>
    <row r="606" spans="1:4" x14ac:dyDescent="0.25">
      <c r="A606">
        <v>2017</v>
      </c>
      <c r="B606" t="s">
        <v>180</v>
      </c>
      <c r="C606" t="s">
        <v>314</v>
      </c>
      <c r="D606" s="17">
        <v>4964998.33</v>
      </c>
    </row>
    <row r="607" spans="1:4" x14ac:dyDescent="0.25">
      <c r="A607">
        <v>2017</v>
      </c>
      <c r="B607" t="s">
        <v>181</v>
      </c>
      <c r="C607" t="s">
        <v>314</v>
      </c>
      <c r="D607" s="17">
        <v>1151178.6399999999</v>
      </c>
    </row>
    <row r="608" spans="1:4" x14ac:dyDescent="0.25">
      <c r="A608">
        <v>2017</v>
      </c>
      <c r="B608" t="s">
        <v>184</v>
      </c>
      <c r="C608" t="s">
        <v>314</v>
      </c>
      <c r="D608" s="17">
        <v>14880454.050000001</v>
      </c>
    </row>
    <row r="609" spans="1:4" x14ac:dyDescent="0.25">
      <c r="A609">
        <v>2017</v>
      </c>
      <c r="B609" t="s">
        <v>243</v>
      </c>
      <c r="C609" t="s">
        <v>314</v>
      </c>
      <c r="D609" s="17">
        <v>130445122.52</v>
      </c>
    </row>
    <row r="610" spans="1:4" x14ac:dyDescent="0.25">
      <c r="A610">
        <v>2017</v>
      </c>
      <c r="B610" t="s">
        <v>197</v>
      </c>
      <c r="C610" t="s">
        <v>314</v>
      </c>
      <c r="D610" s="17">
        <v>1916355.55</v>
      </c>
    </row>
    <row r="611" spans="1:4" x14ac:dyDescent="0.25">
      <c r="A611">
        <v>2017</v>
      </c>
      <c r="B611" t="s">
        <v>198</v>
      </c>
      <c r="C611" t="s">
        <v>314</v>
      </c>
      <c r="D611" s="17">
        <v>1344917.82</v>
      </c>
    </row>
    <row r="612" spans="1:4" x14ac:dyDescent="0.25">
      <c r="A612">
        <v>2017</v>
      </c>
      <c r="B612" t="s">
        <v>199</v>
      </c>
      <c r="C612" t="s">
        <v>314</v>
      </c>
      <c r="D612" s="17">
        <v>4054880.51</v>
      </c>
    </row>
    <row r="613" spans="1:4" x14ac:dyDescent="0.25">
      <c r="A613">
        <v>2017</v>
      </c>
      <c r="B613" t="s">
        <v>204</v>
      </c>
      <c r="C613" t="s">
        <v>314</v>
      </c>
      <c r="D613" s="17">
        <v>1267264.93</v>
      </c>
    </row>
    <row r="614" spans="1:4" x14ac:dyDescent="0.25">
      <c r="A614">
        <v>2017</v>
      </c>
      <c r="B614" t="s">
        <v>244</v>
      </c>
      <c r="C614" t="s">
        <v>314</v>
      </c>
      <c r="D614" s="17">
        <v>119787602.27</v>
      </c>
    </row>
    <row r="615" spans="1:4" x14ac:dyDescent="0.25">
      <c r="A615">
        <v>2017</v>
      </c>
      <c r="B615" t="s">
        <v>175</v>
      </c>
      <c r="C615" t="s">
        <v>315</v>
      </c>
      <c r="D615" s="17">
        <v>3081218.12</v>
      </c>
    </row>
    <row r="616" spans="1:4" x14ac:dyDescent="0.25">
      <c r="A616">
        <v>2017</v>
      </c>
      <c r="B616" t="s">
        <v>176</v>
      </c>
      <c r="C616" t="s">
        <v>315</v>
      </c>
      <c r="D616" s="17">
        <v>41662315.159999996</v>
      </c>
    </row>
    <row r="617" spans="1:4" x14ac:dyDescent="0.25">
      <c r="A617">
        <v>2017</v>
      </c>
      <c r="B617" t="s">
        <v>179</v>
      </c>
      <c r="C617" t="s">
        <v>315</v>
      </c>
      <c r="D617" s="17">
        <v>33300938.280000001</v>
      </c>
    </row>
    <row r="618" spans="1:4" x14ac:dyDescent="0.25">
      <c r="A618">
        <v>2017</v>
      </c>
      <c r="B618" t="s">
        <v>180</v>
      </c>
      <c r="C618" t="s">
        <v>315</v>
      </c>
      <c r="D618" s="17">
        <v>4742738.8499999996</v>
      </c>
    </row>
    <row r="619" spans="1:4" x14ac:dyDescent="0.25">
      <c r="A619">
        <v>2017</v>
      </c>
      <c r="B619" t="s">
        <v>181</v>
      </c>
      <c r="C619" t="s">
        <v>315</v>
      </c>
      <c r="D619" s="17">
        <v>1184697.08</v>
      </c>
    </row>
    <row r="620" spans="1:4" x14ac:dyDescent="0.25">
      <c r="A620">
        <v>2017</v>
      </c>
      <c r="B620" t="s">
        <v>184</v>
      </c>
      <c r="C620" t="s">
        <v>315</v>
      </c>
      <c r="D620" s="17">
        <v>14092221.84</v>
      </c>
    </row>
    <row r="621" spans="1:4" x14ac:dyDescent="0.25">
      <c r="A621">
        <v>2017</v>
      </c>
      <c r="B621" t="s">
        <v>243</v>
      </c>
      <c r="C621" t="s">
        <v>315</v>
      </c>
      <c r="D621" s="17">
        <v>137691104.03999999</v>
      </c>
    </row>
    <row r="622" spans="1:4" x14ac:dyDescent="0.25">
      <c r="A622">
        <v>2017</v>
      </c>
      <c r="B622" t="s">
        <v>197</v>
      </c>
      <c r="C622" t="s">
        <v>315</v>
      </c>
      <c r="D622" s="17">
        <v>1914994.42</v>
      </c>
    </row>
    <row r="623" spans="1:4" x14ac:dyDescent="0.25">
      <c r="A623">
        <v>2017</v>
      </c>
      <c r="B623" t="s">
        <v>198</v>
      </c>
      <c r="C623" t="s">
        <v>315</v>
      </c>
      <c r="D623" s="17">
        <v>1257290.77</v>
      </c>
    </row>
    <row r="624" spans="1:4" x14ac:dyDescent="0.25">
      <c r="A624">
        <v>2017</v>
      </c>
      <c r="B624" t="s">
        <v>199</v>
      </c>
      <c r="C624" t="s">
        <v>315</v>
      </c>
      <c r="D624" s="17">
        <v>2720070.56</v>
      </c>
    </row>
    <row r="625" spans="1:4" x14ac:dyDescent="0.25">
      <c r="A625">
        <v>2017</v>
      </c>
      <c r="B625" t="s">
        <v>204</v>
      </c>
      <c r="C625" t="s">
        <v>315</v>
      </c>
      <c r="D625" s="17">
        <v>1159539.69</v>
      </c>
    </row>
    <row r="626" spans="1:4" x14ac:dyDescent="0.25">
      <c r="A626">
        <v>2017</v>
      </c>
      <c r="B626" t="s">
        <v>244</v>
      </c>
      <c r="C626" t="s">
        <v>315</v>
      </c>
      <c r="D626" s="17">
        <v>112419829.67</v>
      </c>
    </row>
    <row r="627" spans="1:4" x14ac:dyDescent="0.25">
      <c r="A627">
        <v>2017</v>
      </c>
      <c r="B627" t="s">
        <v>175</v>
      </c>
      <c r="C627" t="s">
        <v>316</v>
      </c>
      <c r="D627" s="17">
        <v>2542959.12</v>
      </c>
    </row>
    <row r="628" spans="1:4" x14ac:dyDescent="0.25">
      <c r="A628">
        <v>2017</v>
      </c>
      <c r="B628" t="s">
        <v>176</v>
      </c>
      <c r="C628" t="s">
        <v>316</v>
      </c>
      <c r="D628" s="17">
        <v>38328931.210000001</v>
      </c>
    </row>
    <row r="629" spans="1:4" x14ac:dyDescent="0.25">
      <c r="A629">
        <v>2017</v>
      </c>
      <c r="B629" t="s">
        <v>179</v>
      </c>
      <c r="C629" t="s">
        <v>316</v>
      </c>
      <c r="D629" s="17">
        <v>29020612.379999999</v>
      </c>
    </row>
    <row r="630" spans="1:4" x14ac:dyDescent="0.25">
      <c r="A630">
        <v>2017</v>
      </c>
      <c r="B630" t="s">
        <v>180</v>
      </c>
      <c r="C630" t="s">
        <v>316</v>
      </c>
      <c r="D630" s="17">
        <v>4183170.09</v>
      </c>
    </row>
    <row r="631" spans="1:4" x14ac:dyDescent="0.25">
      <c r="A631">
        <v>2017</v>
      </c>
      <c r="B631" t="s">
        <v>181</v>
      </c>
      <c r="C631" t="s">
        <v>316</v>
      </c>
      <c r="D631" s="17">
        <v>1063835.02</v>
      </c>
    </row>
    <row r="632" spans="1:4" x14ac:dyDescent="0.25">
      <c r="A632">
        <v>2017</v>
      </c>
      <c r="B632" t="s">
        <v>184</v>
      </c>
      <c r="C632" t="s">
        <v>316</v>
      </c>
      <c r="D632" s="17">
        <v>11860535.279999999</v>
      </c>
    </row>
    <row r="633" spans="1:4" x14ac:dyDescent="0.25">
      <c r="A633">
        <v>2017</v>
      </c>
      <c r="B633" t="s">
        <v>243</v>
      </c>
      <c r="C633" t="s">
        <v>316</v>
      </c>
      <c r="D633" s="17">
        <v>127440845.43000001</v>
      </c>
    </row>
    <row r="634" spans="1:4" x14ac:dyDescent="0.25">
      <c r="A634">
        <v>2017</v>
      </c>
      <c r="B634" t="s">
        <v>197</v>
      </c>
      <c r="C634" t="s">
        <v>316</v>
      </c>
      <c r="D634" s="17">
        <v>1752737.71</v>
      </c>
    </row>
    <row r="635" spans="1:4" x14ac:dyDescent="0.25">
      <c r="A635">
        <v>2017</v>
      </c>
      <c r="B635" t="s">
        <v>198</v>
      </c>
      <c r="C635" t="s">
        <v>316</v>
      </c>
      <c r="D635" s="17">
        <v>1054020.26</v>
      </c>
    </row>
    <row r="636" spans="1:4" x14ac:dyDescent="0.25">
      <c r="A636">
        <v>2017</v>
      </c>
      <c r="B636" t="s">
        <v>199</v>
      </c>
      <c r="C636" t="s">
        <v>316</v>
      </c>
      <c r="D636" s="17">
        <v>2531880.23</v>
      </c>
    </row>
    <row r="637" spans="1:4" x14ac:dyDescent="0.25">
      <c r="A637">
        <v>2017</v>
      </c>
      <c r="B637" t="s">
        <v>204</v>
      </c>
      <c r="C637" t="s">
        <v>316</v>
      </c>
      <c r="D637" s="17">
        <v>985317.4</v>
      </c>
    </row>
    <row r="638" spans="1:4" x14ac:dyDescent="0.25">
      <c r="A638">
        <v>2017</v>
      </c>
      <c r="B638" t="s">
        <v>244</v>
      </c>
      <c r="C638" t="s">
        <v>316</v>
      </c>
      <c r="D638" s="17">
        <v>94605817.159999996</v>
      </c>
    </row>
    <row r="639" spans="1:4" x14ac:dyDescent="0.25">
      <c r="A639">
        <v>2017</v>
      </c>
      <c r="B639" t="s">
        <v>175</v>
      </c>
      <c r="C639" t="s">
        <v>317</v>
      </c>
      <c r="D639" s="17">
        <v>1747110.03</v>
      </c>
    </row>
    <row r="640" spans="1:4" x14ac:dyDescent="0.25">
      <c r="A640">
        <v>2017</v>
      </c>
      <c r="B640" t="s">
        <v>176</v>
      </c>
      <c r="C640" t="s">
        <v>317</v>
      </c>
      <c r="D640" s="17">
        <v>30334048.27</v>
      </c>
    </row>
    <row r="641" spans="1:4" x14ac:dyDescent="0.25">
      <c r="A641">
        <v>2017</v>
      </c>
      <c r="B641" t="s">
        <v>179</v>
      </c>
      <c r="C641" t="s">
        <v>317</v>
      </c>
      <c r="D641" s="17">
        <v>21051090.800000001</v>
      </c>
    </row>
    <row r="642" spans="1:4" x14ac:dyDescent="0.25">
      <c r="A642">
        <v>2017</v>
      </c>
      <c r="B642" t="s">
        <v>180</v>
      </c>
      <c r="C642" t="s">
        <v>317</v>
      </c>
      <c r="D642" s="17">
        <v>3176485.95</v>
      </c>
    </row>
    <row r="643" spans="1:4" x14ac:dyDescent="0.25">
      <c r="A643">
        <v>2017</v>
      </c>
      <c r="B643" t="s">
        <v>181</v>
      </c>
      <c r="C643" t="s">
        <v>317</v>
      </c>
      <c r="D643" s="17">
        <v>820988.32</v>
      </c>
    </row>
    <row r="644" spans="1:4" x14ac:dyDescent="0.25">
      <c r="A644">
        <v>2017</v>
      </c>
      <c r="B644" t="s">
        <v>184</v>
      </c>
      <c r="C644" t="s">
        <v>317</v>
      </c>
      <c r="D644" s="17">
        <v>9413160.9700000007</v>
      </c>
    </row>
    <row r="645" spans="1:4" x14ac:dyDescent="0.25">
      <c r="A645">
        <v>2017</v>
      </c>
      <c r="B645" t="s">
        <v>243</v>
      </c>
      <c r="C645" t="s">
        <v>317</v>
      </c>
      <c r="D645" s="17">
        <v>100030048.12</v>
      </c>
    </row>
    <row r="646" spans="1:4" x14ac:dyDescent="0.25">
      <c r="A646">
        <v>2017</v>
      </c>
      <c r="B646" t="s">
        <v>197</v>
      </c>
      <c r="C646" t="s">
        <v>317</v>
      </c>
      <c r="D646" s="17">
        <v>1334507.47</v>
      </c>
    </row>
    <row r="647" spans="1:4" x14ac:dyDescent="0.25">
      <c r="A647">
        <v>2017</v>
      </c>
      <c r="B647" t="s">
        <v>198</v>
      </c>
      <c r="C647" t="s">
        <v>317</v>
      </c>
      <c r="D647" s="17">
        <v>760174.1</v>
      </c>
    </row>
    <row r="648" spans="1:4" x14ac:dyDescent="0.25">
      <c r="A648">
        <v>2017</v>
      </c>
      <c r="B648" t="s">
        <v>199</v>
      </c>
      <c r="C648" t="s">
        <v>317</v>
      </c>
      <c r="D648" s="17">
        <v>2203732.34</v>
      </c>
    </row>
    <row r="649" spans="1:4" x14ac:dyDescent="0.25">
      <c r="A649">
        <v>2017</v>
      </c>
      <c r="B649" t="s">
        <v>204</v>
      </c>
      <c r="C649" t="s">
        <v>317</v>
      </c>
      <c r="D649" s="17">
        <v>791627.87</v>
      </c>
    </row>
    <row r="650" spans="1:4" x14ac:dyDescent="0.25">
      <c r="A650">
        <v>2017</v>
      </c>
      <c r="B650" t="s">
        <v>244</v>
      </c>
      <c r="C650" t="s">
        <v>317</v>
      </c>
      <c r="D650" s="17">
        <v>69732496.640000001</v>
      </c>
    </row>
    <row r="651" spans="1:4" x14ac:dyDescent="0.25">
      <c r="A651">
        <v>2017</v>
      </c>
      <c r="B651" t="s">
        <v>175</v>
      </c>
      <c r="C651" t="s">
        <v>318</v>
      </c>
      <c r="D651" s="17">
        <v>1662344.23</v>
      </c>
    </row>
    <row r="652" spans="1:4" x14ac:dyDescent="0.25">
      <c r="A652">
        <v>2017</v>
      </c>
      <c r="B652" t="s">
        <v>176</v>
      </c>
      <c r="C652" t="s">
        <v>318</v>
      </c>
      <c r="D652" s="17">
        <v>29821156.829999998</v>
      </c>
    </row>
    <row r="653" spans="1:4" x14ac:dyDescent="0.25">
      <c r="A653">
        <v>2017</v>
      </c>
      <c r="B653" t="s">
        <v>179</v>
      </c>
      <c r="C653" t="s">
        <v>318</v>
      </c>
      <c r="D653" s="17">
        <v>20969880.629999999</v>
      </c>
    </row>
    <row r="654" spans="1:4" x14ac:dyDescent="0.25">
      <c r="A654">
        <v>2017</v>
      </c>
      <c r="B654" t="s">
        <v>180</v>
      </c>
      <c r="C654" t="s">
        <v>318</v>
      </c>
      <c r="D654" s="17">
        <v>3155888.68</v>
      </c>
    </row>
    <row r="655" spans="1:4" x14ac:dyDescent="0.25">
      <c r="A655">
        <v>2017</v>
      </c>
      <c r="B655" t="s">
        <v>181</v>
      </c>
      <c r="C655" t="s">
        <v>318</v>
      </c>
      <c r="D655" s="17">
        <v>761811.43</v>
      </c>
    </row>
    <row r="656" spans="1:4" x14ac:dyDescent="0.25">
      <c r="A656">
        <v>2017</v>
      </c>
      <c r="B656" t="s">
        <v>184</v>
      </c>
      <c r="C656" t="s">
        <v>318</v>
      </c>
      <c r="D656" s="17">
        <v>9317021.3200000003</v>
      </c>
    </row>
    <row r="657" spans="1:4" x14ac:dyDescent="0.25">
      <c r="A657">
        <v>2017</v>
      </c>
      <c r="B657" t="s">
        <v>243</v>
      </c>
      <c r="C657" t="s">
        <v>318</v>
      </c>
      <c r="D657" s="17">
        <v>100905418.8</v>
      </c>
    </row>
    <row r="658" spans="1:4" x14ac:dyDescent="0.25">
      <c r="A658">
        <v>2017</v>
      </c>
      <c r="B658" t="s">
        <v>197</v>
      </c>
      <c r="C658" t="s">
        <v>318</v>
      </c>
      <c r="D658" s="17">
        <v>1369539.03</v>
      </c>
    </row>
    <row r="659" spans="1:4" x14ac:dyDescent="0.25">
      <c r="A659">
        <v>2017</v>
      </c>
      <c r="B659" t="s">
        <v>198</v>
      </c>
      <c r="C659" t="s">
        <v>318</v>
      </c>
      <c r="D659" s="17">
        <v>682787.78</v>
      </c>
    </row>
    <row r="660" spans="1:4" x14ac:dyDescent="0.25">
      <c r="A660">
        <v>2017</v>
      </c>
      <c r="B660" t="s">
        <v>199</v>
      </c>
      <c r="C660" t="s">
        <v>318</v>
      </c>
      <c r="D660" s="17">
        <v>2031404.96</v>
      </c>
    </row>
    <row r="661" spans="1:4" x14ac:dyDescent="0.25">
      <c r="A661">
        <v>2017</v>
      </c>
      <c r="B661" t="s">
        <v>204</v>
      </c>
      <c r="C661" t="s">
        <v>318</v>
      </c>
      <c r="D661" s="17">
        <v>788658.71</v>
      </c>
    </row>
    <row r="662" spans="1:4" x14ac:dyDescent="0.25">
      <c r="A662">
        <v>2017</v>
      </c>
      <c r="B662" t="s">
        <v>244</v>
      </c>
      <c r="C662" t="s">
        <v>318</v>
      </c>
      <c r="D662" s="17">
        <v>69925076.400000006</v>
      </c>
    </row>
    <row r="663" spans="1:4" x14ac:dyDescent="0.25">
      <c r="A663">
        <v>2017</v>
      </c>
      <c r="B663" t="s">
        <v>175</v>
      </c>
      <c r="C663" t="s">
        <v>319</v>
      </c>
      <c r="D663" s="17">
        <v>1218315.18</v>
      </c>
    </row>
    <row r="664" spans="1:4" x14ac:dyDescent="0.25">
      <c r="A664">
        <v>2017</v>
      </c>
      <c r="B664" t="s">
        <v>176</v>
      </c>
      <c r="C664" t="s">
        <v>319</v>
      </c>
      <c r="D664" s="17">
        <v>23948163.68</v>
      </c>
    </row>
    <row r="665" spans="1:4" x14ac:dyDescent="0.25">
      <c r="A665">
        <v>2017</v>
      </c>
      <c r="B665" t="s">
        <v>179</v>
      </c>
      <c r="C665" t="s">
        <v>319</v>
      </c>
      <c r="D665" s="17">
        <v>16752502.300000001</v>
      </c>
    </row>
    <row r="666" spans="1:4" x14ac:dyDescent="0.25">
      <c r="A666">
        <v>2017</v>
      </c>
      <c r="B666" t="s">
        <v>180</v>
      </c>
      <c r="C666" t="s">
        <v>319</v>
      </c>
      <c r="D666" s="17">
        <v>2433288.54</v>
      </c>
    </row>
    <row r="667" spans="1:4" x14ac:dyDescent="0.25">
      <c r="A667">
        <v>2017</v>
      </c>
      <c r="B667" t="s">
        <v>181</v>
      </c>
      <c r="C667" t="s">
        <v>319</v>
      </c>
      <c r="D667" s="17">
        <v>527966.75</v>
      </c>
    </row>
    <row r="668" spans="1:4" x14ac:dyDescent="0.25">
      <c r="A668">
        <v>2017</v>
      </c>
      <c r="B668" t="s">
        <v>184</v>
      </c>
      <c r="C668" t="s">
        <v>319</v>
      </c>
      <c r="D668" s="17">
        <v>6704499.29</v>
      </c>
    </row>
    <row r="669" spans="1:4" x14ac:dyDescent="0.25">
      <c r="A669">
        <v>2017</v>
      </c>
      <c r="B669" t="s">
        <v>243</v>
      </c>
      <c r="C669" t="s">
        <v>319</v>
      </c>
      <c r="D669" s="17">
        <v>85194824.079999998</v>
      </c>
    </row>
    <row r="670" spans="1:4" x14ac:dyDescent="0.25">
      <c r="A670">
        <v>2017</v>
      </c>
      <c r="B670" t="s">
        <v>197</v>
      </c>
      <c r="C670" t="s">
        <v>319</v>
      </c>
      <c r="D670" s="17">
        <v>1044711.59</v>
      </c>
    </row>
    <row r="671" spans="1:4" x14ac:dyDescent="0.25">
      <c r="A671">
        <v>2017</v>
      </c>
      <c r="B671" t="s">
        <v>198</v>
      </c>
      <c r="C671" t="s">
        <v>319</v>
      </c>
      <c r="D671" s="17">
        <v>593380.74</v>
      </c>
    </row>
    <row r="672" spans="1:4" x14ac:dyDescent="0.25">
      <c r="A672">
        <v>2017</v>
      </c>
      <c r="B672" t="s">
        <v>199</v>
      </c>
      <c r="C672" t="s">
        <v>319</v>
      </c>
      <c r="D672" s="5">
        <v>1188387</v>
      </c>
    </row>
    <row r="673" spans="1:4" x14ac:dyDescent="0.25">
      <c r="A673">
        <v>2017</v>
      </c>
      <c r="B673" t="s">
        <v>204</v>
      </c>
      <c r="C673" t="s">
        <v>319</v>
      </c>
      <c r="D673" s="17">
        <v>538492.78</v>
      </c>
    </row>
    <row r="674" spans="1:4" x14ac:dyDescent="0.25">
      <c r="A674">
        <v>2017</v>
      </c>
      <c r="B674" t="s">
        <v>244</v>
      </c>
      <c r="C674" t="s">
        <v>319</v>
      </c>
      <c r="D674" s="5">
        <v>53779592</v>
      </c>
    </row>
    <row r="675" spans="1:4" x14ac:dyDescent="0.25">
      <c r="A675">
        <v>2017</v>
      </c>
      <c r="B675" t="s">
        <v>175</v>
      </c>
      <c r="C675" t="s">
        <v>320</v>
      </c>
      <c r="D675" s="17">
        <v>883605.65</v>
      </c>
    </row>
    <row r="676" spans="1:4" x14ac:dyDescent="0.25">
      <c r="A676">
        <v>2017</v>
      </c>
      <c r="B676" t="s">
        <v>176</v>
      </c>
      <c r="C676" t="s">
        <v>320</v>
      </c>
      <c r="D676" s="17">
        <v>18379509.030000001</v>
      </c>
    </row>
    <row r="677" spans="1:4" x14ac:dyDescent="0.25">
      <c r="A677">
        <v>2017</v>
      </c>
      <c r="B677" t="s">
        <v>179</v>
      </c>
      <c r="C677" t="s">
        <v>320</v>
      </c>
      <c r="D677" s="17">
        <v>13092572.23</v>
      </c>
    </row>
    <row r="678" spans="1:4" x14ac:dyDescent="0.25">
      <c r="A678">
        <v>2017</v>
      </c>
      <c r="B678" t="s">
        <v>180</v>
      </c>
      <c r="C678" t="s">
        <v>320</v>
      </c>
      <c r="D678" s="17">
        <v>1807707.09</v>
      </c>
    </row>
    <row r="679" spans="1:4" x14ac:dyDescent="0.25">
      <c r="A679">
        <v>2017</v>
      </c>
      <c r="B679" t="s">
        <v>181</v>
      </c>
      <c r="C679" t="s">
        <v>320</v>
      </c>
      <c r="D679" s="17">
        <v>413708.81</v>
      </c>
    </row>
    <row r="680" spans="1:4" x14ac:dyDescent="0.25">
      <c r="A680">
        <v>2017</v>
      </c>
      <c r="B680" t="s">
        <v>184</v>
      </c>
      <c r="C680" t="s">
        <v>320</v>
      </c>
      <c r="D680" s="17">
        <v>5004020.83</v>
      </c>
    </row>
    <row r="681" spans="1:4" x14ac:dyDescent="0.25">
      <c r="A681">
        <v>2017</v>
      </c>
      <c r="B681" t="s">
        <v>243</v>
      </c>
      <c r="C681" t="s">
        <v>320</v>
      </c>
      <c r="D681" s="17">
        <v>65678330.210000001</v>
      </c>
    </row>
    <row r="682" spans="1:4" x14ac:dyDescent="0.25">
      <c r="A682">
        <v>2017</v>
      </c>
      <c r="B682" t="s">
        <v>197</v>
      </c>
      <c r="C682" t="s">
        <v>320</v>
      </c>
      <c r="D682" s="17">
        <v>785913.39</v>
      </c>
    </row>
    <row r="683" spans="1:4" x14ac:dyDescent="0.25">
      <c r="A683">
        <v>2017</v>
      </c>
      <c r="B683" t="s">
        <v>198</v>
      </c>
      <c r="C683" t="s">
        <v>320</v>
      </c>
      <c r="D683" s="17">
        <v>390634.57</v>
      </c>
    </row>
    <row r="684" spans="1:4" x14ac:dyDescent="0.25">
      <c r="A684">
        <v>2017</v>
      </c>
      <c r="B684" t="s">
        <v>199</v>
      </c>
      <c r="C684" t="s">
        <v>320</v>
      </c>
      <c r="D684" s="17">
        <v>727512.93</v>
      </c>
    </row>
    <row r="685" spans="1:4" x14ac:dyDescent="0.25">
      <c r="A685">
        <v>2017</v>
      </c>
      <c r="B685" t="s">
        <v>204</v>
      </c>
      <c r="C685" t="s">
        <v>320</v>
      </c>
      <c r="D685" s="17">
        <v>398167.6</v>
      </c>
    </row>
    <row r="686" spans="1:4" x14ac:dyDescent="0.25">
      <c r="A686">
        <v>2017</v>
      </c>
      <c r="B686" t="s">
        <v>244</v>
      </c>
      <c r="C686" t="s">
        <v>320</v>
      </c>
      <c r="D686" s="17">
        <v>40258316.420000002</v>
      </c>
    </row>
    <row r="687" spans="1:4" x14ac:dyDescent="0.25">
      <c r="A687">
        <v>2017</v>
      </c>
      <c r="B687" t="s">
        <v>175</v>
      </c>
      <c r="C687" t="s">
        <v>321</v>
      </c>
      <c r="D687" s="17">
        <v>403382.95</v>
      </c>
    </row>
    <row r="688" spans="1:4" x14ac:dyDescent="0.25">
      <c r="A688">
        <v>2017</v>
      </c>
      <c r="B688" t="s">
        <v>176</v>
      </c>
      <c r="C688" t="s">
        <v>321</v>
      </c>
      <c r="D688" s="17">
        <v>10666060.77</v>
      </c>
    </row>
    <row r="689" spans="1:4" x14ac:dyDescent="0.25">
      <c r="A689">
        <v>2017</v>
      </c>
      <c r="B689" t="s">
        <v>179</v>
      </c>
      <c r="C689" t="s">
        <v>321</v>
      </c>
      <c r="D689" s="17">
        <v>7200384.5899999999</v>
      </c>
    </row>
    <row r="690" spans="1:4" x14ac:dyDescent="0.25">
      <c r="A690">
        <v>2017</v>
      </c>
      <c r="B690" t="s">
        <v>180</v>
      </c>
      <c r="C690" t="s">
        <v>321</v>
      </c>
      <c r="D690" s="17">
        <v>918888.43</v>
      </c>
    </row>
    <row r="691" spans="1:4" x14ac:dyDescent="0.25">
      <c r="A691">
        <v>2017</v>
      </c>
      <c r="B691" t="s">
        <v>181</v>
      </c>
      <c r="C691" t="s">
        <v>321</v>
      </c>
      <c r="D691" s="17">
        <v>206018.5</v>
      </c>
    </row>
    <row r="692" spans="1:4" x14ac:dyDescent="0.25">
      <c r="A692">
        <v>2017</v>
      </c>
      <c r="B692" t="s">
        <v>184</v>
      </c>
      <c r="C692" t="s">
        <v>321</v>
      </c>
      <c r="D692" s="17">
        <v>2534270.4500000002</v>
      </c>
    </row>
    <row r="693" spans="1:4" x14ac:dyDescent="0.25">
      <c r="A693">
        <v>2017</v>
      </c>
      <c r="B693" t="s">
        <v>243</v>
      </c>
      <c r="C693" t="s">
        <v>321</v>
      </c>
      <c r="D693" s="17">
        <v>38117052.270000003</v>
      </c>
    </row>
    <row r="694" spans="1:4" x14ac:dyDescent="0.25">
      <c r="A694">
        <v>2017</v>
      </c>
      <c r="B694" t="s">
        <v>197</v>
      </c>
      <c r="C694" t="s">
        <v>321</v>
      </c>
      <c r="D694" s="17">
        <v>414151.32</v>
      </c>
    </row>
    <row r="695" spans="1:4" x14ac:dyDescent="0.25">
      <c r="A695">
        <v>2017</v>
      </c>
      <c r="B695" t="s">
        <v>198</v>
      </c>
      <c r="C695" t="s">
        <v>321</v>
      </c>
      <c r="D695" s="17">
        <v>200897.75</v>
      </c>
    </row>
    <row r="696" spans="1:4" x14ac:dyDescent="0.25">
      <c r="A696">
        <v>2017</v>
      </c>
      <c r="B696" t="s">
        <v>199</v>
      </c>
      <c r="C696" t="s">
        <v>321</v>
      </c>
      <c r="D696" s="17">
        <v>206500.49</v>
      </c>
    </row>
    <row r="697" spans="1:4" x14ac:dyDescent="0.25">
      <c r="A697">
        <v>2017</v>
      </c>
      <c r="B697" t="s">
        <v>204</v>
      </c>
      <c r="C697" t="s">
        <v>321</v>
      </c>
      <c r="D697" s="17">
        <v>188109.2</v>
      </c>
    </row>
    <row r="698" spans="1:4" x14ac:dyDescent="0.25">
      <c r="A698">
        <v>2017</v>
      </c>
      <c r="B698" t="s">
        <v>244</v>
      </c>
      <c r="C698" t="s">
        <v>321</v>
      </c>
      <c r="D698" s="17">
        <v>20642041.039999999</v>
      </c>
    </row>
    <row r="699" spans="1:4" x14ac:dyDescent="0.25">
      <c r="A699">
        <v>2017</v>
      </c>
      <c r="B699" t="s">
        <v>175</v>
      </c>
      <c r="C699" t="s">
        <v>322</v>
      </c>
      <c r="D699" s="17">
        <v>247917.29</v>
      </c>
    </row>
    <row r="700" spans="1:4" x14ac:dyDescent="0.25">
      <c r="A700">
        <v>2017</v>
      </c>
      <c r="B700" t="s">
        <v>176</v>
      </c>
      <c r="C700" t="s">
        <v>322</v>
      </c>
      <c r="D700" s="17">
        <v>6412749.2300000004</v>
      </c>
    </row>
    <row r="701" spans="1:4" x14ac:dyDescent="0.25">
      <c r="A701">
        <v>2017</v>
      </c>
      <c r="B701" t="s">
        <v>179</v>
      </c>
      <c r="C701" t="s">
        <v>322</v>
      </c>
      <c r="D701" s="17">
        <v>4572807.38</v>
      </c>
    </row>
    <row r="702" spans="1:4" x14ac:dyDescent="0.25">
      <c r="A702">
        <v>2017</v>
      </c>
      <c r="B702" t="s">
        <v>180</v>
      </c>
      <c r="C702" t="s">
        <v>322</v>
      </c>
      <c r="D702" s="17">
        <v>580529.68999999994</v>
      </c>
    </row>
    <row r="703" spans="1:4" x14ac:dyDescent="0.25">
      <c r="A703">
        <v>2017</v>
      </c>
      <c r="B703" t="s">
        <v>181</v>
      </c>
      <c r="C703" t="s">
        <v>322</v>
      </c>
      <c r="D703" s="17">
        <v>137687.35999999999</v>
      </c>
    </row>
    <row r="704" spans="1:4" x14ac:dyDescent="0.25">
      <c r="A704">
        <v>2017</v>
      </c>
      <c r="B704" t="s">
        <v>184</v>
      </c>
      <c r="C704" t="s">
        <v>322</v>
      </c>
      <c r="D704" s="17">
        <v>1493244.88</v>
      </c>
    </row>
    <row r="705" spans="1:4" x14ac:dyDescent="0.25">
      <c r="A705">
        <v>2017</v>
      </c>
      <c r="B705" t="s">
        <v>243</v>
      </c>
      <c r="C705" t="s">
        <v>322</v>
      </c>
      <c r="D705" s="17">
        <v>23133759.32</v>
      </c>
    </row>
    <row r="706" spans="1:4" x14ac:dyDescent="0.25">
      <c r="A706">
        <v>2017</v>
      </c>
      <c r="B706" t="s">
        <v>197</v>
      </c>
      <c r="C706" t="s">
        <v>322</v>
      </c>
      <c r="D706" s="17">
        <v>241754.56</v>
      </c>
    </row>
    <row r="707" spans="1:4" x14ac:dyDescent="0.25">
      <c r="A707">
        <v>2017</v>
      </c>
      <c r="B707" t="s">
        <v>198</v>
      </c>
      <c r="C707" t="s">
        <v>322</v>
      </c>
      <c r="D707" s="17">
        <v>128636.5</v>
      </c>
    </row>
    <row r="708" spans="1:4" x14ac:dyDescent="0.25">
      <c r="A708">
        <v>2017</v>
      </c>
      <c r="B708" t="s">
        <v>199</v>
      </c>
      <c r="C708" t="s">
        <v>322</v>
      </c>
      <c r="D708" s="17">
        <v>145786.78</v>
      </c>
    </row>
    <row r="709" spans="1:4" x14ac:dyDescent="0.25">
      <c r="A709">
        <v>2017</v>
      </c>
      <c r="B709" t="s">
        <v>204</v>
      </c>
      <c r="C709" t="s">
        <v>322</v>
      </c>
      <c r="D709" s="17">
        <v>118414.71</v>
      </c>
    </row>
    <row r="710" spans="1:4" x14ac:dyDescent="0.25">
      <c r="A710">
        <v>2017</v>
      </c>
      <c r="B710" t="s">
        <v>244</v>
      </c>
      <c r="C710" t="s">
        <v>322</v>
      </c>
      <c r="D710" s="17">
        <v>12931506.470000001</v>
      </c>
    </row>
    <row r="711" spans="1:4" x14ac:dyDescent="0.25">
      <c r="A711">
        <v>2017</v>
      </c>
      <c r="B711" t="s">
        <v>175</v>
      </c>
      <c r="C711" t="s">
        <v>323</v>
      </c>
      <c r="D711" s="17">
        <v>898942.76</v>
      </c>
    </row>
    <row r="712" spans="1:4" x14ac:dyDescent="0.25">
      <c r="A712">
        <v>2017</v>
      </c>
      <c r="B712" t="s">
        <v>176</v>
      </c>
      <c r="C712" t="s">
        <v>323</v>
      </c>
      <c r="D712" s="17">
        <v>11696206.01</v>
      </c>
    </row>
    <row r="713" spans="1:4" x14ac:dyDescent="0.25">
      <c r="A713">
        <v>2017</v>
      </c>
      <c r="B713" t="s">
        <v>179</v>
      </c>
      <c r="C713" t="s">
        <v>323</v>
      </c>
      <c r="D713" s="17">
        <v>9246682.4700000007</v>
      </c>
    </row>
    <row r="714" spans="1:4" x14ac:dyDescent="0.25">
      <c r="A714">
        <v>2017</v>
      </c>
      <c r="B714" t="s">
        <v>180</v>
      </c>
      <c r="C714" t="s">
        <v>323</v>
      </c>
      <c r="D714" s="17">
        <v>1489463.71</v>
      </c>
    </row>
    <row r="715" spans="1:4" x14ac:dyDescent="0.25">
      <c r="A715">
        <v>2017</v>
      </c>
      <c r="B715" t="s">
        <v>181</v>
      </c>
      <c r="C715" t="s">
        <v>323</v>
      </c>
      <c r="D715" s="17">
        <v>320717.15999999997</v>
      </c>
    </row>
    <row r="716" spans="1:4" x14ac:dyDescent="0.25">
      <c r="A716">
        <v>2017</v>
      </c>
      <c r="B716" t="s">
        <v>184</v>
      </c>
      <c r="C716" t="s">
        <v>323</v>
      </c>
      <c r="D716" s="17">
        <v>3618604.92</v>
      </c>
    </row>
    <row r="717" spans="1:4" x14ac:dyDescent="0.25">
      <c r="A717">
        <v>2017</v>
      </c>
      <c r="B717" t="s">
        <v>243</v>
      </c>
      <c r="C717" t="s">
        <v>323</v>
      </c>
      <c r="D717" s="17">
        <v>45421977.960000001</v>
      </c>
    </row>
    <row r="718" spans="1:4" x14ac:dyDescent="0.25">
      <c r="A718">
        <v>2017</v>
      </c>
      <c r="B718" t="s">
        <v>197</v>
      </c>
      <c r="C718" t="s">
        <v>323</v>
      </c>
      <c r="D718" s="17">
        <v>587615.52</v>
      </c>
    </row>
    <row r="719" spans="1:4" x14ac:dyDescent="0.25">
      <c r="A719">
        <v>2017</v>
      </c>
      <c r="B719" t="s">
        <v>198</v>
      </c>
      <c r="C719" t="s">
        <v>323</v>
      </c>
      <c r="D719" s="17">
        <v>481088.53</v>
      </c>
    </row>
    <row r="720" spans="1:4" x14ac:dyDescent="0.25">
      <c r="A720">
        <v>2017</v>
      </c>
      <c r="B720" t="s">
        <v>199</v>
      </c>
      <c r="C720" t="s">
        <v>323</v>
      </c>
      <c r="D720" s="17">
        <v>1171932.3400000001</v>
      </c>
    </row>
    <row r="721" spans="1:4" x14ac:dyDescent="0.25">
      <c r="A721">
        <v>2017</v>
      </c>
      <c r="B721" t="s">
        <v>204</v>
      </c>
      <c r="C721" t="s">
        <v>323</v>
      </c>
      <c r="D721" s="17">
        <v>267320.43</v>
      </c>
    </row>
    <row r="722" spans="1:4" x14ac:dyDescent="0.25">
      <c r="A722">
        <v>2017</v>
      </c>
      <c r="B722" t="s">
        <v>244</v>
      </c>
      <c r="C722" t="s">
        <v>323</v>
      </c>
      <c r="D722" s="17">
        <v>27829410.149999999</v>
      </c>
    </row>
    <row r="723" spans="1:4" x14ac:dyDescent="0.25">
      <c r="A723">
        <v>2018</v>
      </c>
      <c r="B723" t="s">
        <v>175</v>
      </c>
      <c r="C723" t="s">
        <v>309</v>
      </c>
      <c r="D723" s="17">
        <v>988696.82</v>
      </c>
    </row>
    <row r="724" spans="1:4" x14ac:dyDescent="0.25">
      <c r="A724">
        <v>2018</v>
      </c>
      <c r="B724" t="s">
        <v>176</v>
      </c>
      <c r="C724" t="s">
        <v>309</v>
      </c>
      <c r="D724" s="17">
        <v>7519492.0099999998</v>
      </c>
    </row>
    <row r="725" spans="1:4" x14ac:dyDescent="0.25">
      <c r="A725">
        <v>2018</v>
      </c>
      <c r="B725" t="s">
        <v>179</v>
      </c>
      <c r="C725" t="s">
        <v>309</v>
      </c>
      <c r="D725" s="17">
        <v>10152526.689999999</v>
      </c>
    </row>
    <row r="726" spans="1:4" x14ac:dyDescent="0.25">
      <c r="A726">
        <v>2018</v>
      </c>
      <c r="B726" t="s">
        <v>180</v>
      </c>
      <c r="C726" t="s">
        <v>309</v>
      </c>
      <c r="D726" s="17">
        <v>972090.05</v>
      </c>
    </row>
    <row r="727" spans="1:4" x14ac:dyDescent="0.25">
      <c r="A727">
        <v>2018</v>
      </c>
      <c r="B727" t="s">
        <v>181</v>
      </c>
      <c r="C727" t="s">
        <v>309</v>
      </c>
      <c r="D727" s="17">
        <v>226912.52</v>
      </c>
    </row>
    <row r="728" spans="1:4" x14ac:dyDescent="0.25">
      <c r="A728">
        <v>2018</v>
      </c>
      <c r="B728" t="s">
        <v>184</v>
      </c>
      <c r="C728" t="s">
        <v>309</v>
      </c>
      <c r="D728" s="17">
        <v>4835077.62</v>
      </c>
    </row>
    <row r="729" spans="1:4" x14ac:dyDescent="0.25">
      <c r="A729">
        <v>2018</v>
      </c>
      <c r="B729" t="s">
        <v>243</v>
      </c>
      <c r="C729" t="s">
        <v>309</v>
      </c>
      <c r="D729" s="17">
        <v>22475270.530000001</v>
      </c>
    </row>
    <row r="730" spans="1:4" x14ac:dyDescent="0.25">
      <c r="A730">
        <v>2018</v>
      </c>
      <c r="B730" t="s">
        <v>197</v>
      </c>
      <c r="C730" t="s">
        <v>309</v>
      </c>
      <c r="D730" s="17">
        <v>491084.85</v>
      </c>
    </row>
    <row r="731" spans="1:4" x14ac:dyDescent="0.25">
      <c r="A731">
        <v>2018</v>
      </c>
      <c r="B731" t="s">
        <v>198</v>
      </c>
      <c r="C731" t="s">
        <v>309</v>
      </c>
      <c r="D731" s="17">
        <v>325702.83</v>
      </c>
    </row>
    <row r="732" spans="1:4" x14ac:dyDescent="0.25">
      <c r="A732">
        <v>2018</v>
      </c>
      <c r="B732" t="s">
        <v>199</v>
      </c>
      <c r="C732" t="s">
        <v>309</v>
      </c>
      <c r="D732" s="17">
        <v>1218308.33</v>
      </c>
    </row>
    <row r="733" spans="1:4" x14ac:dyDescent="0.25">
      <c r="A733">
        <v>2018</v>
      </c>
      <c r="B733" t="s">
        <v>204</v>
      </c>
      <c r="C733" t="s">
        <v>309</v>
      </c>
      <c r="D733" s="17">
        <v>430859.15</v>
      </c>
    </row>
    <row r="734" spans="1:4" x14ac:dyDescent="0.25">
      <c r="A734">
        <v>2018</v>
      </c>
      <c r="B734" t="s">
        <v>244</v>
      </c>
      <c r="C734" t="s">
        <v>309</v>
      </c>
      <c r="D734" s="17">
        <v>38142338.280000001</v>
      </c>
    </row>
    <row r="735" spans="1:4" x14ac:dyDescent="0.25">
      <c r="A735">
        <v>2018</v>
      </c>
      <c r="B735" t="s">
        <v>175</v>
      </c>
      <c r="C735" t="s">
        <v>310</v>
      </c>
      <c r="D735" s="17">
        <v>578006.61</v>
      </c>
    </row>
    <row r="736" spans="1:4" x14ac:dyDescent="0.25">
      <c r="A736">
        <v>2018</v>
      </c>
      <c r="B736" t="s">
        <v>176</v>
      </c>
      <c r="C736" t="s">
        <v>310</v>
      </c>
      <c r="D736" s="17">
        <v>9813105.2699999996</v>
      </c>
    </row>
    <row r="737" spans="1:4" x14ac:dyDescent="0.25">
      <c r="A737">
        <v>2018</v>
      </c>
      <c r="B737" t="s">
        <v>179</v>
      </c>
      <c r="C737" t="s">
        <v>310</v>
      </c>
      <c r="D737" s="17">
        <v>9264023.1500000004</v>
      </c>
    </row>
    <row r="738" spans="1:4" x14ac:dyDescent="0.25">
      <c r="A738">
        <v>2018</v>
      </c>
      <c r="B738" t="s">
        <v>180</v>
      </c>
      <c r="C738" t="s">
        <v>310</v>
      </c>
      <c r="D738" s="17">
        <v>803913.11</v>
      </c>
    </row>
    <row r="739" spans="1:4" x14ac:dyDescent="0.25">
      <c r="A739">
        <v>2018</v>
      </c>
      <c r="B739" t="s">
        <v>181</v>
      </c>
      <c r="C739" t="s">
        <v>310</v>
      </c>
      <c r="D739" s="17">
        <v>249547.43</v>
      </c>
    </row>
    <row r="740" spans="1:4" x14ac:dyDescent="0.25">
      <c r="A740">
        <v>2018</v>
      </c>
      <c r="B740" t="s">
        <v>184</v>
      </c>
      <c r="C740" t="s">
        <v>310</v>
      </c>
      <c r="D740" s="17">
        <v>3622694.9</v>
      </c>
    </row>
    <row r="741" spans="1:4" x14ac:dyDescent="0.25">
      <c r="A741">
        <v>2018</v>
      </c>
      <c r="B741" t="s">
        <v>243</v>
      </c>
      <c r="C741" t="s">
        <v>310</v>
      </c>
      <c r="D741" s="17">
        <v>37508227.229999997</v>
      </c>
    </row>
    <row r="742" spans="1:4" x14ac:dyDescent="0.25">
      <c r="A742">
        <v>2018</v>
      </c>
      <c r="B742" t="s">
        <v>197</v>
      </c>
      <c r="C742" t="s">
        <v>310</v>
      </c>
      <c r="D742" s="17">
        <v>560221.52</v>
      </c>
    </row>
    <row r="743" spans="1:4" x14ac:dyDescent="0.25">
      <c r="A743">
        <v>2018</v>
      </c>
      <c r="B743" t="s">
        <v>198</v>
      </c>
      <c r="C743" t="s">
        <v>310</v>
      </c>
      <c r="D743" s="17">
        <v>253869.79</v>
      </c>
    </row>
    <row r="744" spans="1:4" x14ac:dyDescent="0.25">
      <c r="A744">
        <v>2018</v>
      </c>
      <c r="B744" t="s">
        <v>199</v>
      </c>
      <c r="C744" t="s">
        <v>310</v>
      </c>
      <c r="D744" s="17">
        <v>1152294.32</v>
      </c>
    </row>
    <row r="745" spans="1:4" x14ac:dyDescent="0.25">
      <c r="A745">
        <v>2018</v>
      </c>
      <c r="B745" t="s">
        <v>204</v>
      </c>
      <c r="C745" t="s">
        <v>310</v>
      </c>
      <c r="D745" s="17">
        <v>350768.98</v>
      </c>
    </row>
    <row r="746" spans="1:4" x14ac:dyDescent="0.25">
      <c r="A746">
        <v>2018</v>
      </c>
      <c r="B746" t="s">
        <v>244</v>
      </c>
      <c r="C746" t="s">
        <v>310</v>
      </c>
      <c r="D746" s="17">
        <v>32191933.18</v>
      </c>
    </row>
    <row r="747" spans="1:4" x14ac:dyDescent="0.25">
      <c r="A747">
        <v>2018</v>
      </c>
      <c r="B747" t="s">
        <v>175</v>
      </c>
      <c r="C747" t="s">
        <v>311</v>
      </c>
      <c r="D747" s="17">
        <v>1892550.55</v>
      </c>
    </row>
    <row r="748" spans="1:4" x14ac:dyDescent="0.25">
      <c r="A748">
        <v>2018</v>
      </c>
      <c r="B748" t="s">
        <v>176</v>
      </c>
      <c r="C748" t="s">
        <v>311</v>
      </c>
      <c r="D748" s="17">
        <v>23551896.120000001</v>
      </c>
    </row>
    <row r="749" spans="1:4" x14ac:dyDescent="0.25">
      <c r="A749">
        <v>2018</v>
      </c>
      <c r="B749" t="s">
        <v>179</v>
      </c>
      <c r="C749" t="s">
        <v>311</v>
      </c>
      <c r="D749" s="17">
        <v>30505167.100000001</v>
      </c>
    </row>
    <row r="750" spans="1:4" x14ac:dyDescent="0.25">
      <c r="A750">
        <v>2018</v>
      </c>
      <c r="B750" t="s">
        <v>180</v>
      </c>
      <c r="C750" t="s">
        <v>311</v>
      </c>
      <c r="D750" s="17">
        <v>2752116.52</v>
      </c>
    </row>
    <row r="751" spans="1:4" x14ac:dyDescent="0.25">
      <c r="A751">
        <v>2018</v>
      </c>
      <c r="B751" t="s">
        <v>181</v>
      </c>
      <c r="C751" t="s">
        <v>311</v>
      </c>
      <c r="D751" s="17">
        <v>698910.11</v>
      </c>
    </row>
    <row r="752" spans="1:4" x14ac:dyDescent="0.25">
      <c r="A752">
        <v>2018</v>
      </c>
      <c r="B752" t="s">
        <v>184</v>
      </c>
      <c r="C752" t="s">
        <v>311</v>
      </c>
      <c r="D752" s="17">
        <v>15776859.91</v>
      </c>
    </row>
    <row r="753" spans="1:4" x14ac:dyDescent="0.25">
      <c r="A753">
        <v>2018</v>
      </c>
      <c r="B753" t="s">
        <v>243</v>
      </c>
      <c r="C753" t="s">
        <v>311</v>
      </c>
      <c r="D753" s="17">
        <v>71522638.209999993</v>
      </c>
    </row>
    <row r="754" spans="1:4" x14ac:dyDescent="0.25">
      <c r="A754">
        <v>2018</v>
      </c>
      <c r="B754" t="s">
        <v>197</v>
      </c>
      <c r="C754" t="s">
        <v>311</v>
      </c>
      <c r="D754" s="17">
        <v>1486827.75</v>
      </c>
    </row>
    <row r="755" spans="1:4" x14ac:dyDescent="0.25">
      <c r="A755">
        <v>2018</v>
      </c>
      <c r="B755" t="s">
        <v>198</v>
      </c>
      <c r="C755" t="s">
        <v>311</v>
      </c>
      <c r="D755" s="17">
        <v>715880.84</v>
      </c>
    </row>
    <row r="756" spans="1:4" x14ac:dyDescent="0.25">
      <c r="A756">
        <v>2018</v>
      </c>
      <c r="B756" t="s">
        <v>199</v>
      </c>
      <c r="C756" t="s">
        <v>311</v>
      </c>
      <c r="D756" s="17">
        <v>7700995.5300000003</v>
      </c>
    </row>
    <row r="757" spans="1:4" x14ac:dyDescent="0.25">
      <c r="A757">
        <v>2018</v>
      </c>
      <c r="B757" t="s">
        <v>204</v>
      </c>
      <c r="C757" t="s">
        <v>311</v>
      </c>
      <c r="D757" s="17">
        <v>1104831.4099999999</v>
      </c>
    </row>
    <row r="758" spans="1:4" x14ac:dyDescent="0.25">
      <c r="A758">
        <v>2018</v>
      </c>
      <c r="B758" t="s">
        <v>244</v>
      </c>
      <c r="C758" t="s">
        <v>311</v>
      </c>
      <c r="D758" s="17">
        <v>118770681.45</v>
      </c>
    </row>
    <row r="759" spans="1:4" x14ac:dyDescent="0.25">
      <c r="A759">
        <v>2018</v>
      </c>
      <c r="B759" t="s">
        <v>175</v>
      </c>
      <c r="C759" t="s">
        <v>312</v>
      </c>
      <c r="D759" s="17">
        <v>3223338.09</v>
      </c>
    </row>
    <row r="760" spans="1:4" x14ac:dyDescent="0.25">
      <c r="A760">
        <v>2018</v>
      </c>
      <c r="B760" t="s">
        <v>176</v>
      </c>
      <c r="C760" t="s">
        <v>312</v>
      </c>
      <c r="D760" s="17">
        <v>46695513.270000003</v>
      </c>
    </row>
    <row r="761" spans="1:4" x14ac:dyDescent="0.25">
      <c r="A761">
        <v>2018</v>
      </c>
      <c r="B761" t="s">
        <v>179</v>
      </c>
      <c r="C761" t="s">
        <v>312</v>
      </c>
      <c r="D761" s="17">
        <v>51835429.630000003</v>
      </c>
    </row>
    <row r="762" spans="1:4" x14ac:dyDescent="0.25">
      <c r="A762">
        <v>2018</v>
      </c>
      <c r="B762" t="s">
        <v>180</v>
      </c>
      <c r="C762" t="s">
        <v>312</v>
      </c>
      <c r="D762" s="17">
        <v>5138555.79</v>
      </c>
    </row>
    <row r="763" spans="1:4" x14ac:dyDescent="0.25">
      <c r="A763">
        <v>2018</v>
      </c>
      <c r="B763" t="s">
        <v>181</v>
      </c>
      <c r="C763" t="s">
        <v>312</v>
      </c>
      <c r="D763" s="17">
        <v>1409941.57</v>
      </c>
    </row>
    <row r="764" spans="1:4" x14ac:dyDescent="0.25">
      <c r="A764">
        <v>2018</v>
      </c>
      <c r="B764" t="s">
        <v>184</v>
      </c>
      <c r="C764" t="s">
        <v>312</v>
      </c>
      <c r="D764" s="17">
        <v>26940364.420000002</v>
      </c>
    </row>
    <row r="765" spans="1:4" x14ac:dyDescent="0.25">
      <c r="A765">
        <v>2018</v>
      </c>
      <c r="B765" t="s">
        <v>243</v>
      </c>
      <c r="C765" t="s">
        <v>312</v>
      </c>
      <c r="D765" s="17">
        <v>168875271.53999999</v>
      </c>
    </row>
    <row r="766" spans="1:4" x14ac:dyDescent="0.25">
      <c r="A766">
        <v>2018</v>
      </c>
      <c r="B766" t="s">
        <v>197</v>
      </c>
      <c r="C766" t="s">
        <v>312</v>
      </c>
      <c r="D766" s="17">
        <v>3106183.73</v>
      </c>
    </row>
    <row r="767" spans="1:4" x14ac:dyDescent="0.25">
      <c r="A767">
        <v>2018</v>
      </c>
      <c r="B767" t="s">
        <v>198</v>
      </c>
      <c r="C767" t="s">
        <v>312</v>
      </c>
      <c r="D767" s="17">
        <v>1303049.6100000001</v>
      </c>
    </row>
    <row r="768" spans="1:4" x14ac:dyDescent="0.25">
      <c r="A768">
        <v>2018</v>
      </c>
      <c r="B768" t="s">
        <v>199</v>
      </c>
      <c r="C768" t="s">
        <v>312</v>
      </c>
      <c r="D768" s="17">
        <v>12930258.25</v>
      </c>
    </row>
    <row r="769" spans="1:4" x14ac:dyDescent="0.25">
      <c r="A769">
        <v>2018</v>
      </c>
      <c r="B769" t="s">
        <v>204</v>
      </c>
      <c r="C769" t="s">
        <v>312</v>
      </c>
      <c r="D769" s="17">
        <v>2074721.94</v>
      </c>
    </row>
    <row r="770" spans="1:4" x14ac:dyDescent="0.25">
      <c r="A770">
        <v>2018</v>
      </c>
      <c r="B770" t="s">
        <v>244</v>
      </c>
      <c r="C770" t="s">
        <v>312</v>
      </c>
      <c r="D770" s="17">
        <v>214327031.87</v>
      </c>
    </row>
    <row r="771" spans="1:4" x14ac:dyDescent="0.25">
      <c r="A771">
        <v>2018</v>
      </c>
      <c r="B771" t="s">
        <v>175</v>
      </c>
      <c r="C771" t="s">
        <v>313</v>
      </c>
      <c r="D771" s="17">
        <v>2507736.5499999998</v>
      </c>
    </row>
    <row r="772" spans="1:4" x14ac:dyDescent="0.25">
      <c r="A772">
        <v>2018</v>
      </c>
      <c r="B772" t="s">
        <v>176</v>
      </c>
      <c r="C772" t="s">
        <v>313</v>
      </c>
      <c r="D772" s="17">
        <v>36628374.57</v>
      </c>
    </row>
    <row r="773" spans="1:4" x14ac:dyDescent="0.25">
      <c r="A773">
        <v>2018</v>
      </c>
      <c r="B773" t="s">
        <v>179</v>
      </c>
      <c r="C773" t="s">
        <v>313</v>
      </c>
      <c r="D773" s="17">
        <v>36900906.840000004</v>
      </c>
    </row>
    <row r="774" spans="1:4" x14ac:dyDescent="0.25">
      <c r="A774">
        <v>2018</v>
      </c>
      <c r="B774" t="s">
        <v>180</v>
      </c>
      <c r="C774" t="s">
        <v>313</v>
      </c>
      <c r="D774" s="17">
        <v>3837511.01</v>
      </c>
    </row>
    <row r="775" spans="1:4" x14ac:dyDescent="0.25">
      <c r="A775">
        <v>2018</v>
      </c>
      <c r="B775" t="s">
        <v>181</v>
      </c>
      <c r="C775" t="s">
        <v>313</v>
      </c>
      <c r="D775" s="17">
        <v>1112860.8700000001</v>
      </c>
    </row>
    <row r="776" spans="1:4" x14ac:dyDescent="0.25">
      <c r="A776">
        <v>2018</v>
      </c>
      <c r="B776" t="s">
        <v>184</v>
      </c>
      <c r="C776" t="s">
        <v>313</v>
      </c>
      <c r="D776" s="17">
        <v>18166641.100000001</v>
      </c>
    </row>
    <row r="777" spans="1:4" x14ac:dyDescent="0.25">
      <c r="A777">
        <v>2018</v>
      </c>
      <c r="B777" t="s">
        <v>243</v>
      </c>
      <c r="C777" t="s">
        <v>313</v>
      </c>
      <c r="D777" s="17">
        <v>137691020.61000001</v>
      </c>
    </row>
    <row r="778" spans="1:4" x14ac:dyDescent="0.25">
      <c r="A778">
        <v>2018</v>
      </c>
      <c r="B778" t="s">
        <v>197</v>
      </c>
      <c r="C778" t="s">
        <v>313</v>
      </c>
      <c r="D778" s="17">
        <v>2348502.1</v>
      </c>
    </row>
    <row r="779" spans="1:4" x14ac:dyDescent="0.25">
      <c r="A779">
        <v>2018</v>
      </c>
      <c r="B779" t="s">
        <v>198</v>
      </c>
      <c r="C779" t="s">
        <v>313</v>
      </c>
      <c r="D779" s="17">
        <v>1092848.24</v>
      </c>
    </row>
    <row r="780" spans="1:4" x14ac:dyDescent="0.25">
      <c r="A780">
        <v>2018</v>
      </c>
      <c r="B780" t="s">
        <v>199</v>
      </c>
      <c r="C780" t="s">
        <v>313</v>
      </c>
      <c r="D780" s="17">
        <v>6990382.5599999996</v>
      </c>
    </row>
    <row r="781" spans="1:4" x14ac:dyDescent="0.25">
      <c r="A781">
        <v>2018</v>
      </c>
      <c r="B781" t="s">
        <v>204</v>
      </c>
      <c r="C781" t="s">
        <v>313</v>
      </c>
      <c r="D781" s="17">
        <v>1513185.73</v>
      </c>
    </row>
    <row r="782" spans="1:4" x14ac:dyDescent="0.25">
      <c r="A782">
        <v>2018</v>
      </c>
      <c r="B782" t="s">
        <v>244</v>
      </c>
      <c r="C782" t="s">
        <v>313</v>
      </c>
      <c r="D782" s="17">
        <v>156797639.84</v>
      </c>
    </row>
    <row r="783" spans="1:4" x14ac:dyDescent="0.25">
      <c r="A783">
        <v>2018</v>
      </c>
      <c r="B783" t="s">
        <v>175</v>
      </c>
      <c r="C783" t="s">
        <v>314</v>
      </c>
      <c r="D783" s="17">
        <v>2868026.95</v>
      </c>
    </row>
    <row r="784" spans="1:4" x14ac:dyDescent="0.25">
      <c r="A784">
        <v>2018</v>
      </c>
      <c r="B784" t="s">
        <v>176</v>
      </c>
      <c r="C784" t="s">
        <v>314</v>
      </c>
      <c r="D784" s="17">
        <v>45230524.280000001</v>
      </c>
    </row>
    <row r="785" spans="1:4" x14ac:dyDescent="0.25">
      <c r="A785">
        <v>2018</v>
      </c>
      <c r="B785" t="s">
        <v>179</v>
      </c>
      <c r="C785" t="s">
        <v>314</v>
      </c>
      <c r="D785" s="17">
        <v>39445152.100000001</v>
      </c>
    </row>
    <row r="786" spans="1:4" x14ac:dyDescent="0.25">
      <c r="A786">
        <v>2018</v>
      </c>
      <c r="B786" t="s">
        <v>180</v>
      </c>
      <c r="C786" t="s">
        <v>314</v>
      </c>
      <c r="D786" s="17">
        <v>3921981.21</v>
      </c>
    </row>
    <row r="787" spans="1:4" x14ac:dyDescent="0.25">
      <c r="A787">
        <v>2018</v>
      </c>
      <c r="B787" t="s">
        <v>181</v>
      </c>
      <c r="C787" t="s">
        <v>314</v>
      </c>
      <c r="D787" s="17">
        <v>1294248.55</v>
      </c>
    </row>
    <row r="788" spans="1:4" x14ac:dyDescent="0.25">
      <c r="A788">
        <v>2018</v>
      </c>
      <c r="B788" t="s">
        <v>184</v>
      </c>
      <c r="C788" t="s">
        <v>314</v>
      </c>
      <c r="D788" s="17">
        <v>17618277.210000001</v>
      </c>
    </row>
    <row r="789" spans="1:4" x14ac:dyDescent="0.25">
      <c r="A789">
        <v>2018</v>
      </c>
      <c r="B789" t="s">
        <v>243</v>
      </c>
      <c r="C789" t="s">
        <v>314</v>
      </c>
      <c r="D789" s="17">
        <v>166958276.52000001</v>
      </c>
    </row>
    <row r="790" spans="1:4" x14ac:dyDescent="0.25">
      <c r="A790">
        <v>2018</v>
      </c>
      <c r="B790" t="s">
        <v>197</v>
      </c>
      <c r="C790" t="s">
        <v>314</v>
      </c>
      <c r="D790" s="17">
        <v>2468108.23</v>
      </c>
    </row>
    <row r="791" spans="1:4" x14ac:dyDescent="0.25">
      <c r="A791">
        <v>2018</v>
      </c>
      <c r="B791" t="s">
        <v>198</v>
      </c>
      <c r="C791" t="s">
        <v>314</v>
      </c>
      <c r="D791" s="17">
        <v>1286389.6299999999</v>
      </c>
    </row>
    <row r="792" spans="1:4" x14ac:dyDescent="0.25">
      <c r="A792">
        <v>2018</v>
      </c>
      <c r="B792" t="s">
        <v>199</v>
      </c>
      <c r="C792" t="s">
        <v>314</v>
      </c>
      <c r="D792" s="17">
        <v>3981833.06</v>
      </c>
    </row>
    <row r="793" spans="1:4" x14ac:dyDescent="0.25">
      <c r="A793">
        <v>2018</v>
      </c>
      <c r="B793" t="s">
        <v>204</v>
      </c>
      <c r="C793" t="s">
        <v>314</v>
      </c>
      <c r="D793" s="17">
        <v>1555809.17</v>
      </c>
    </row>
    <row r="794" spans="1:4" x14ac:dyDescent="0.25">
      <c r="A794">
        <v>2018</v>
      </c>
      <c r="B794" t="s">
        <v>244</v>
      </c>
      <c r="C794" t="s">
        <v>314</v>
      </c>
      <c r="D794" s="17">
        <v>152621626.93000001</v>
      </c>
    </row>
    <row r="795" spans="1:4" x14ac:dyDescent="0.25">
      <c r="A795">
        <v>2018</v>
      </c>
      <c r="B795" t="s">
        <v>175</v>
      </c>
      <c r="C795" t="s">
        <v>315</v>
      </c>
      <c r="D795" s="17">
        <v>2772727.52</v>
      </c>
    </row>
    <row r="796" spans="1:4" x14ac:dyDescent="0.25">
      <c r="A796">
        <v>2018</v>
      </c>
      <c r="B796" t="s">
        <v>176</v>
      </c>
      <c r="C796" t="s">
        <v>315</v>
      </c>
      <c r="D796" s="17">
        <v>46601053.549999997</v>
      </c>
    </row>
    <row r="797" spans="1:4" x14ac:dyDescent="0.25">
      <c r="A797">
        <v>2018</v>
      </c>
      <c r="B797" t="s">
        <v>179</v>
      </c>
      <c r="C797" t="s">
        <v>315</v>
      </c>
      <c r="D797" s="17">
        <v>35964571.630000003</v>
      </c>
    </row>
    <row r="798" spans="1:4" x14ac:dyDescent="0.25">
      <c r="A798">
        <v>2018</v>
      </c>
      <c r="B798" t="s">
        <v>180</v>
      </c>
      <c r="C798" t="s">
        <v>315</v>
      </c>
      <c r="D798" s="17">
        <v>3553666.6</v>
      </c>
    </row>
    <row r="799" spans="1:4" x14ac:dyDescent="0.25">
      <c r="A799">
        <v>2018</v>
      </c>
      <c r="B799" t="s">
        <v>181</v>
      </c>
      <c r="C799" t="s">
        <v>315</v>
      </c>
      <c r="D799" s="17">
        <v>1244342.8400000001</v>
      </c>
    </row>
    <row r="800" spans="1:4" x14ac:dyDescent="0.25">
      <c r="A800">
        <v>2018</v>
      </c>
      <c r="B800" t="s">
        <v>184</v>
      </c>
      <c r="C800" t="s">
        <v>315</v>
      </c>
      <c r="D800" s="17">
        <v>15965913.529999999</v>
      </c>
    </row>
    <row r="801" spans="1:4" x14ac:dyDescent="0.25">
      <c r="A801">
        <v>2018</v>
      </c>
      <c r="B801" t="s">
        <v>243</v>
      </c>
      <c r="C801" t="s">
        <v>315</v>
      </c>
      <c r="D801" s="17">
        <v>167819795.72</v>
      </c>
    </row>
    <row r="802" spans="1:4" x14ac:dyDescent="0.25">
      <c r="A802">
        <v>2018</v>
      </c>
      <c r="B802" t="s">
        <v>197</v>
      </c>
      <c r="C802" t="s">
        <v>315</v>
      </c>
      <c r="D802" s="17">
        <v>2390359.84</v>
      </c>
    </row>
    <row r="803" spans="1:4" x14ac:dyDescent="0.25">
      <c r="A803">
        <v>2018</v>
      </c>
      <c r="B803" t="s">
        <v>198</v>
      </c>
      <c r="C803" t="s">
        <v>315</v>
      </c>
      <c r="D803" s="17">
        <v>1219055.02</v>
      </c>
    </row>
    <row r="804" spans="1:4" x14ac:dyDescent="0.25">
      <c r="A804">
        <v>2018</v>
      </c>
      <c r="B804" t="s">
        <v>199</v>
      </c>
      <c r="C804" t="s">
        <v>315</v>
      </c>
      <c r="D804" s="17">
        <v>2542000.6800000002</v>
      </c>
    </row>
    <row r="805" spans="1:4" x14ac:dyDescent="0.25">
      <c r="A805">
        <v>2018</v>
      </c>
      <c r="B805" t="s">
        <v>204</v>
      </c>
      <c r="C805" t="s">
        <v>315</v>
      </c>
      <c r="D805" s="17">
        <v>1378324.04</v>
      </c>
    </row>
    <row r="806" spans="1:4" x14ac:dyDescent="0.25">
      <c r="A806">
        <v>2018</v>
      </c>
      <c r="B806" t="s">
        <v>244</v>
      </c>
      <c r="C806" t="s">
        <v>315</v>
      </c>
      <c r="D806" s="17">
        <v>136324568.47</v>
      </c>
    </row>
    <row r="807" spans="1:4" x14ac:dyDescent="0.25">
      <c r="A807">
        <v>2018</v>
      </c>
      <c r="B807" t="s">
        <v>175</v>
      </c>
      <c r="C807" t="s">
        <v>316</v>
      </c>
      <c r="D807" s="17">
        <v>2367181.9700000002</v>
      </c>
    </row>
    <row r="808" spans="1:4" x14ac:dyDescent="0.25">
      <c r="A808">
        <v>2018</v>
      </c>
      <c r="B808" t="s">
        <v>176</v>
      </c>
      <c r="C808" t="s">
        <v>316</v>
      </c>
      <c r="D808" s="17">
        <v>45547679.18</v>
      </c>
    </row>
    <row r="809" spans="1:4" x14ac:dyDescent="0.25">
      <c r="A809">
        <v>2018</v>
      </c>
      <c r="B809" t="s">
        <v>179</v>
      </c>
      <c r="C809" t="s">
        <v>316</v>
      </c>
      <c r="D809" s="17">
        <v>33492378.199999999</v>
      </c>
    </row>
    <row r="810" spans="1:4" x14ac:dyDescent="0.25">
      <c r="A810">
        <v>2018</v>
      </c>
      <c r="B810" t="s">
        <v>180</v>
      </c>
      <c r="C810" t="s">
        <v>316</v>
      </c>
      <c r="D810" s="17">
        <v>3318144.33</v>
      </c>
    </row>
    <row r="811" spans="1:4" x14ac:dyDescent="0.25">
      <c r="A811">
        <v>2018</v>
      </c>
      <c r="B811" t="s">
        <v>181</v>
      </c>
      <c r="C811" t="s">
        <v>316</v>
      </c>
      <c r="D811" s="17">
        <v>1189990.95</v>
      </c>
    </row>
    <row r="812" spans="1:4" x14ac:dyDescent="0.25">
      <c r="A812">
        <v>2018</v>
      </c>
      <c r="B812" t="s">
        <v>184</v>
      </c>
      <c r="C812" t="s">
        <v>316</v>
      </c>
      <c r="D812" s="17">
        <v>14165251.85</v>
      </c>
    </row>
    <row r="813" spans="1:4" x14ac:dyDescent="0.25">
      <c r="A813">
        <v>2018</v>
      </c>
      <c r="B813" t="s">
        <v>243</v>
      </c>
      <c r="C813" t="s">
        <v>316</v>
      </c>
      <c r="D813" s="17">
        <v>167250698.24000001</v>
      </c>
    </row>
    <row r="814" spans="1:4" x14ac:dyDescent="0.25">
      <c r="A814">
        <v>2018</v>
      </c>
      <c r="B814" t="s">
        <v>197</v>
      </c>
      <c r="C814" t="s">
        <v>316</v>
      </c>
      <c r="D814" s="17">
        <v>2268774.54</v>
      </c>
    </row>
    <row r="815" spans="1:4" x14ac:dyDescent="0.25">
      <c r="A815">
        <v>2018</v>
      </c>
      <c r="B815" t="s">
        <v>198</v>
      </c>
      <c r="C815" t="s">
        <v>316</v>
      </c>
      <c r="D815" s="17">
        <v>1199995.44</v>
      </c>
    </row>
    <row r="816" spans="1:4" x14ac:dyDescent="0.25">
      <c r="A816">
        <v>2018</v>
      </c>
      <c r="B816" t="s">
        <v>199</v>
      </c>
      <c r="C816" t="s">
        <v>316</v>
      </c>
      <c r="D816" s="17">
        <v>2549898.7599999998</v>
      </c>
    </row>
    <row r="817" spans="1:4" x14ac:dyDescent="0.25">
      <c r="A817">
        <v>2018</v>
      </c>
      <c r="B817" t="s">
        <v>204</v>
      </c>
      <c r="C817" t="s">
        <v>316</v>
      </c>
      <c r="D817" s="17">
        <v>1212465.22</v>
      </c>
    </row>
    <row r="818" spans="1:4" x14ac:dyDescent="0.25">
      <c r="A818">
        <v>2018</v>
      </c>
      <c r="B818" t="s">
        <v>244</v>
      </c>
      <c r="C818" t="s">
        <v>316</v>
      </c>
      <c r="D818" s="17">
        <v>119710970.31999999</v>
      </c>
    </row>
    <row r="819" spans="1:4" x14ac:dyDescent="0.25">
      <c r="A819">
        <v>2018</v>
      </c>
      <c r="B819" t="s">
        <v>175</v>
      </c>
      <c r="C819" t="s">
        <v>317</v>
      </c>
      <c r="D819" s="17">
        <v>1522189.33</v>
      </c>
    </row>
    <row r="820" spans="1:4" x14ac:dyDescent="0.25">
      <c r="A820">
        <v>2018</v>
      </c>
      <c r="B820" t="s">
        <v>176</v>
      </c>
      <c r="C820" t="s">
        <v>317</v>
      </c>
      <c r="D820" s="17">
        <v>33862193.899999999</v>
      </c>
    </row>
    <row r="821" spans="1:4" x14ac:dyDescent="0.25">
      <c r="A821">
        <v>2018</v>
      </c>
      <c r="B821" t="s">
        <v>179</v>
      </c>
      <c r="C821" t="s">
        <v>317</v>
      </c>
      <c r="D821" s="17">
        <v>23529349.170000002</v>
      </c>
    </row>
    <row r="822" spans="1:4" x14ac:dyDescent="0.25">
      <c r="A822">
        <v>2018</v>
      </c>
      <c r="B822" t="s">
        <v>180</v>
      </c>
      <c r="C822" t="s">
        <v>317</v>
      </c>
      <c r="D822" s="17">
        <v>2396903.62</v>
      </c>
    </row>
    <row r="823" spans="1:4" x14ac:dyDescent="0.25">
      <c r="A823">
        <v>2018</v>
      </c>
      <c r="B823" t="s">
        <v>181</v>
      </c>
      <c r="C823" t="s">
        <v>317</v>
      </c>
      <c r="D823" s="17">
        <v>892549.92</v>
      </c>
    </row>
    <row r="824" spans="1:4" x14ac:dyDescent="0.25">
      <c r="A824">
        <v>2018</v>
      </c>
      <c r="B824" t="s">
        <v>184</v>
      </c>
      <c r="C824" t="s">
        <v>317</v>
      </c>
      <c r="D824" s="17">
        <v>10813530.640000001</v>
      </c>
    </row>
    <row r="825" spans="1:4" x14ac:dyDescent="0.25">
      <c r="A825">
        <v>2018</v>
      </c>
      <c r="B825" t="s">
        <v>243</v>
      </c>
      <c r="C825" t="s">
        <v>317</v>
      </c>
      <c r="D825" s="17">
        <v>128357500.91</v>
      </c>
    </row>
    <row r="826" spans="1:4" x14ac:dyDescent="0.25">
      <c r="A826">
        <v>2018</v>
      </c>
      <c r="B826" t="s">
        <v>197</v>
      </c>
      <c r="C826" t="s">
        <v>317</v>
      </c>
      <c r="D826" s="17">
        <v>1656572.55</v>
      </c>
    </row>
    <row r="827" spans="1:4" x14ac:dyDescent="0.25">
      <c r="A827">
        <v>2018</v>
      </c>
      <c r="B827" t="s">
        <v>198</v>
      </c>
      <c r="C827" t="s">
        <v>317</v>
      </c>
      <c r="D827" s="17">
        <v>769190.06</v>
      </c>
    </row>
    <row r="828" spans="1:4" x14ac:dyDescent="0.25">
      <c r="A828">
        <v>2018</v>
      </c>
      <c r="B828" t="s">
        <v>199</v>
      </c>
      <c r="C828" t="s">
        <v>317</v>
      </c>
      <c r="D828" s="17">
        <v>2194170.14</v>
      </c>
    </row>
    <row r="829" spans="1:4" x14ac:dyDescent="0.25">
      <c r="A829">
        <v>2018</v>
      </c>
      <c r="B829" t="s">
        <v>204</v>
      </c>
      <c r="C829" t="s">
        <v>317</v>
      </c>
      <c r="D829" s="17">
        <v>953556.36</v>
      </c>
    </row>
    <row r="830" spans="1:4" x14ac:dyDescent="0.25">
      <c r="A830">
        <v>2018</v>
      </c>
      <c r="B830" t="s">
        <v>244</v>
      </c>
      <c r="C830" t="s">
        <v>317</v>
      </c>
      <c r="D830" s="17">
        <v>85018080.390000001</v>
      </c>
    </row>
    <row r="831" spans="1:4" x14ac:dyDescent="0.25">
      <c r="A831">
        <v>2018</v>
      </c>
      <c r="B831" t="s">
        <v>175</v>
      </c>
      <c r="C831" t="s">
        <v>318</v>
      </c>
      <c r="D831" s="17">
        <v>1421249.13</v>
      </c>
    </row>
    <row r="832" spans="1:4" x14ac:dyDescent="0.25">
      <c r="A832">
        <v>2018</v>
      </c>
      <c r="B832" t="s">
        <v>176</v>
      </c>
      <c r="C832" t="s">
        <v>318</v>
      </c>
      <c r="D832" s="17">
        <v>33955261.689999998</v>
      </c>
    </row>
    <row r="833" spans="1:4" x14ac:dyDescent="0.25">
      <c r="A833">
        <v>2018</v>
      </c>
      <c r="B833" t="s">
        <v>179</v>
      </c>
      <c r="C833" t="s">
        <v>318</v>
      </c>
      <c r="D833" s="17">
        <v>23975655.039999999</v>
      </c>
    </row>
    <row r="834" spans="1:4" x14ac:dyDescent="0.25">
      <c r="A834">
        <v>2018</v>
      </c>
      <c r="B834" t="s">
        <v>180</v>
      </c>
      <c r="C834" t="s">
        <v>318</v>
      </c>
      <c r="D834" s="17">
        <v>2413624.0699999998</v>
      </c>
    </row>
    <row r="835" spans="1:4" x14ac:dyDescent="0.25">
      <c r="A835">
        <v>2018</v>
      </c>
      <c r="B835" t="s">
        <v>181</v>
      </c>
      <c r="C835" t="s">
        <v>318</v>
      </c>
      <c r="D835" s="17">
        <v>815966.42</v>
      </c>
    </row>
    <row r="836" spans="1:4" x14ac:dyDescent="0.25">
      <c r="A836">
        <v>2018</v>
      </c>
      <c r="B836" t="s">
        <v>184</v>
      </c>
      <c r="C836" t="s">
        <v>318</v>
      </c>
      <c r="D836" s="17">
        <v>10491648.189999999</v>
      </c>
    </row>
    <row r="837" spans="1:4" x14ac:dyDescent="0.25">
      <c r="A837">
        <v>2018</v>
      </c>
      <c r="B837" t="s">
        <v>243</v>
      </c>
      <c r="C837" t="s">
        <v>318</v>
      </c>
      <c r="D837" s="17">
        <v>132007210.47</v>
      </c>
    </row>
    <row r="838" spans="1:4" x14ac:dyDescent="0.25">
      <c r="A838">
        <v>2018</v>
      </c>
      <c r="B838" t="s">
        <v>197</v>
      </c>
      <c r="C838" t="s">
        <v>318</v>
      </c>
      <c r="D838" s="17">
        <v>1683721.84</v>
      </c>
    </row>
    <row r="839" spans="1:4" x14ac:dyDescent="0.25">
      <c r="A839">
        <v>2018</v>
      </c>
      <c r="B839" t="s">
        <v>198</v>
      </c>
      <c r="C839" t="s">
        <v>318</v>
      </c>
      <c r="D839" s="17">
        <v>709726.15</v>
      </c>
    </row>
    <row r="840" spans="1:4" x14ac:dyDescent="0.25">
      <c r="A840">
        <v>2018</v>
      </c>
      <c r="B840" t="s">
        <v>199</v>
      </c>
      <c r="C840" t="s">
        <v>318</v>
      </c>
      <c r="D840" s="17">
        <v>1944785.76</v>
      </c>
    </row>
    <row r="841" spans="1:4" x14ac:dyDescent="0.25">
      <c r="A841">
        <v>2018</v>
      </c>
      <c r="B841" t="s">
        <v>204</v>
      </c>
      <c r="C841" t="s">
        <v>318</v>
      </c>
      <c r="D841" s="17">
        <v>930937.24</v>
      </c>
    </row>
    <row r="842" spans="1:4" x14ac:dyDescent="0.25">
      <c r="A842">
        <v>2018</v>
      </c>
      <c r="B842" t="s">
        <v>244</v>
      </c>
      <c r="C842" t="s">
        <v>318</v>
      </c>
      <c r="D842" s="17">
        <v>84226934.5</v>
      </c>
    </row>
    <row r="843" spans="1:4" x14ac:dyDescent="0.25">
      <c r="A843">
        <v>2018</v>
      </c>
      <c r="B843" t="s">
        <v>175</v>
      </c>
      <c r="C843" t="s">
        <v>319</v>
      </c>
      <c r="D843" s="17">
        <v>1008225.44</v>
      </c>
    </row>
    <row r="844" spans="1:4" x14ac:dyDescent="0.25">
      <c r="A844">
        <v>2018</v>
      </c>
      <c r="B844" t="s">
        <v>176</v>
      </c>
      <c r="C844" t="s">
        <v>319</v>
      </c>
      <c r="D844" s="17">
        <v>26913814.579999998</v>
      </c>
    </row>
    <row r="845" spans="1:4" x14ac:dyDescent="0.25">
      <c r="A845">
        <v>2018</v>
      </c>
      <c r="B845" t="s">
        <v>179</v>
      </c>
      <c r="C845" t="s">
        <v>319</v>
      </c>
      <c r="D845" s="17">
        <v>18405070.18</v>
      </c>
    </row>
    <row r="846" spans="1:4" x14ac:dyDescent="0.25">
      <c r="A846">
        <v>2018</v>
      </c>
      <c r="B846" t="s">
        <v>180</v>
      </c>
      <c r="C846" t="s">
        <v>319</v>
      </c>
      <c r="D846" s="17">
        <v>1779397.45</v>
      </c>
    </row>
    <row r="847" spans="1:4" x14ac:dyDescent="0.25">
      <c r="A847">
        <v>2018</v>
      </c>
      <c r="B847" t="s">
        <v>181</v>
      </c>
      <c r="C847" t="s">
        <v>319</v>
      </c>
      <c r="D847" s="17">
        <v>596699.01</v>
      </c>
    </row>
    <row r="848" spans="1:4" x14ac:dyDescent="0.25">
      <c r="A848">
        <v>2018</v>
      </c>
      <c r="B848" t="s">
        <v>184</v>
      </c>
      <c r="C848" t="s">
        <v>319</v>
      </c>
      <c r="D848" s="17">
        <v>7477987.0199999996</v>
      </c>
    </row>
    <row r="849" spans="1:4" x14ac:dyDescent="0.25">
      <c r="A849">
        <v>2018</v>
      </c>
      <c r="B849" t="s">
        <v>243</v>
      </c>
      <c r="C849" t="s">
        <v>319</v>
      </c>
      <c r="D849" s="17">
        <v>106045519.17</v>
      </c>
    </row>
    <row r="850" spans="1:4" x14ac:dyDescent="0.25">
      <c r="A850">
        <v>2018</v>
      </c>
      <c r="B850" t="s">
        <v>197</v>
      </c>
      <c r="C850" t="s">
        <v>319</v>
      </c>
      <c r="D850" s="17">
        <v>1293577.8500000001</v>
      </c>
    </row>
    <row r="851" spans="1:4" x14ac:dyDescent="0.25">
      <c r="A851">
        <v>2018</v>
      </c>
      <c r="B851" t="s">
        <v>198</v>
      </c>
      <c r="C851" t="s">
        <v>319</v>
      </c>
      <c r="D851" s="17">
        <v>527883.56000000006</v>
      </c>
    </row>
    <row r="852" spans="1:4" x14ac:dyDescent="0.25">
      <c r="A852">
        <v>2018</v>
      </c>
      <c r="B852" t="s">
        <v>199</v>
      </c>
      <c r="C852" t="s">
        <v>319</v>
      </c>
      <c r="D852" s="17">
        <v>1042481.74</v>
      </c>
    </row>
    <row r="853" spans="1:4" x14ac:dyDescent="0.25">
      <c r="A853">
        <v>2018</v>
      </c>
      <c r="B853" t="s">
        <v>204</v>
      </c>
      <c r="C853" t="s">
        <v>319</v>
      </c>
      <c r="D853" s="17">
        <v>629026.73</v>
      </c>
    </row>
    <row r="854" spans="1:4" x14ac:dyDescent="0.25">
      <c r="A854">
        <v>2018</v>
      </c>
      <c r="B854" t="s">
        <v>244</v>
      </c>
      <c r="C854" t="s">
        <v>319</v>
      </c>
      <c r="D854" s="17">
        <v>61859594.829999998</v>
      </c>
    </row>
    <row r="855" spans="1:4" x14ac:dyDescent="0.25">
      <c r="A855">
        <v>2018</v>
      </c>
      <c r="B855" t="s">
        <v>175</v>
      </c>
      <c r="C855" t="s">
        <v>320</v>
      </c>
      <c r="D855" s="17">
        <v>727292.5</v>
      </c>
    </row>
    <row r="856" spans="1:4" x14ac:dyDescent="0.25">
      <c r="A856">
        <v>2018</v>
      </c>
      <c r="B856" t="s">
        <v>176</v>
      </c>
      <c r="C856" t="s">
        <v>320</v>
      </c>
      <c r="D856" s="17">
        <v>19776912.649999999</v>
      </c>
    </row>
    <row r="857" spans="1:4" x14ac:dyDescent="0.25">
      <c r="A857">
        <v>2018</v>
      </c>
      <c r="B857" t="s">
        <v>179</v>
      </c>
      <c r="C857" t="s">
        <v>320</v>
      </c>
      <c r="D857" s="17">
        <v>13798498.18</v>
      </c>
    </row>
    <row r="858" spans="1:4" x14ac:dyDescent="0.25">
      <c r="A858">
        <v>2018</v>
      </c>
      <c r="B858" t="s">
        <v>180</v>
      </c>
      <c r="C858" t="s">
        <v>320</v>
      </c>
      <c r="D858" s="17">
        <v>1252868.73</v>
      </c>
    </row>
    <row r="859" spans="1:4" x14ac:dyDescent="0.25">
      <c r="A859">
        <v>2018</v>
      </c>
      <c r="B859" t="s">
        <v>181</v>
      </c>
      <c r="C859" t="s">
        <v>320</v>
      </c>
      <c r="D859" s="17">
        <v>399211.02</v>
      </c>
    </row>
    <row r="860" spans="1:4" x14ac:dyDescent="0.25">
      <c r="A860">
        <v>2018</v>
      </c>
      <c r="B860" t="s">
        <v>184</v>
      </c>
      <c r="C860" t="s">
        <v>320</v>
      </c>
      <c r="D860" s="17">
        <v>5309360.38</v>
      </c>
    </row>
    <row r="861" spans="1:4" x14ac:dyDescent="0.25">
      <c r="A861">
        <v>2018</v>
      </c>
      <c r="B861" t="s">
        <v>243</v>
      </c>
      <c r="C861" t="s">
        <v>320</v>
      </c>
      <c r="D861" s="17">
        <v>79708906.019999996</v>
      </c>
    </row>
    <row r="862" spans="1:4" x14ac:dyDescent="0.25">
      <c r="A862">
        <v>2018</v>
      </c>
      <c r="B862" t="s">
        <v>197</v>
      </c>
      <c r="C862" t="s">
        <v>320</v>
      </c>
      <c r="D862" s="5">
        <v>936526</v>
      </c>
    </row>
    <row r="863" spans="1:4" x14ac:dyDescent="0.25">
      <c r="A863">
        <v>2018</v>
      </c>
      <c r="B863" t="s">
        <v>198</v>
      </c>
      <c r="C863" t="s">
        <v>320</v>
      </c>
      <c r="D863" s="17">
        <v>365198.3</v>
      </c>
    </row>
    <row r="864" spans="1:4" x14ac:dyDescent="0.25">
      <c r="A864">
        <v>2018</v>
      </c>
      <c r="B864" t="s">
        <v>199</v>
      </c>
      <c r="C864" t="s">
        <v>320</v>
      </c>
      <c r="D864" s="17">
        <v>618235.72</v>
      </c>
    </row>
    <row r="865" spans="1:4" x14ac:dyDescent="0.25">
      <c r="A865">
        <v>2018</v>
      </c>
      <c r="B865" t="s">
        <v>204</v>
      </c>
      <c r="C865" t="s">
        <v>320</v>
      </c>
      <c r="D865" s="17">
        <v>450941.28</v>
      </c>
    </row>
    <row r="866" spans="1:4" x14ac:dyDescent="0.25">
      <c r="A866">
        <v>2018</v>
      </c>
      <c r="B866" t="s">
        <v>244</v>
      </c>
      <c r="C866" t="s">
        <v>320</v>
      </c>
      <c r="D866" s="17">
        <v>44880011.740000002</v>
      </c>
    </row>
    <row r="867" spans="1:4" x14ac:dyDescent="0.25">
      <c r="A867">
        <v>2018</v>
      </c>
      <c r="B867" t="s">
        <v>175</v>
      </c>
      <c r="C867" t="s">
        <v>321</v>
      </c>
      <c r="D867" s="17">
        <v>310029.81</v>
      </c>
    </row>
    <row r="868" spans="1:4" x14ac:dyDescent="0.25">
      <c r="A868">
        <v>2018</v>
      </c>
      <c r="B868" t="s">
        <v>176</v>
      </c>
      <c r="C868" t="s">
        <v>321</v>
      </c>
      <c r="D868" s="17">
        <v>11238813.09</v>
      </c>
    </row>
    <row r="869" spans="1:4" x14ac:dyDescent="0.25">
      <c r="A869">
        <v>2018</v>
      </c>
      <c r="B869" t="s">
        <v>179</v>
      </c>
      <c r="C869" t="s">
        <v>321</v>
      </c>
      <c r="D869" s="17">
        <v>7485969.0099999998</v>
      </c>
    </row>
    <row r="870" spans="1:4" x14ac:dyDescent="0.25">
      <c r="A870">
        <v>2018</v>
      </c>
      <c r="B870" t="s">
        <v>180</v>
      </c>
      <c r="C870" t="s">
        <v>321</v>
      </c>
      <c r="D870" s="17">
        <v>640657.64</v>
      </c>
    </row>
    <row r="871" spans="1:4" x14ac:dyDescent="0.25">
      <c r="A871">
        <v>2018</v>
      </c>
      <c r="B871" t="s">
        <v>181</v>
      </c>
      <c r="C871" t="s">
        <v>321</v>
      </c>
      <c r="D871" s="17">
        <v>204179.28</v>
      </c>
    </row>
    <row r="872" spans="1:4" x14ac:dyDescent="0.25">
      <c r="A872">
        <v>2018</v>
      </c>
      <c r="B872" t="s">
        <v>184</v>
      </c>
      <c r="C872" t="s">
        <v>321</v>
      </c>
      <c r="D872" s="17">
        <v>2620704.4700000002</v>
      </c>
    </row>
    <row r="873" spans="1:4" x14ac:dyDescent="0.25">
      <c r="A873">
        <v>2018</v>
      </c>
      <c r="B873" t="s">
        <v>243</v>
      </c>
      <c r="C873" t="s">
        <v>321</v>
      </c>
      <c r="D873" s="17">
        <v>43835598.579999998</v>
      </c>
    </row>
    <row r="874" spans="1:4" x14ac:dyDescent="0.25">
      <c r="A874">
        <v>2018</v>
      </c>
      <c r="B874" t="s">
        <v>197</v>
      </c>
      <c r="C874" t="s">
        <v>321</v>
      </c>
      <c r="D874" s="17">
        <v>503619.98</v>
      </c>
    </row>
    <row r="875" spans="1:4" x14ac:dyDescent="0.25">
      <c r="A875">
        <v>2018</v>
      </c>
      <c r="B875" t="s">
        <v>198</v>
      </c>
      <c r="C875" t="s">
        <v>321</v>
      </c>
      <c r="D875" s="17">
        <v>167095.94</v>
      </c>
    </row>
    <row r="876" spans="1:4" x14ac:dyDescent="0.25">
      <c r="A876">
        <v>2018</v>
      </c>
      <c r="B876" t="s">
        <v>199</v>
      </c>
      <c r="C876" t="s">
        <v>321</v>
      </c>
      <c r="D876" s="17">
        <v>186710.25</v>
      </c>
    </row>
    <row r="877" spans="1:4" x14ac:dyDescent="0.25">
      <c r="A877">
        <v>2018</v>
      </c>
      <c r="B877" t="s">
        <v>204</v>
      </c>
      <c r="C877" t="s">
        <v>321</v>
      </c>
      <c r="D877" s="17">
        <v>212470.05</v>
      </c>
    </row>
    <row r="878" spans="1:4" x14ac:dyDescent="0.25">
      <c r="A878">
        <v>2018</v>
      </c>
      <c r="B878" t="s">
        <v>244</v>
      </c>
      <c r="C878" t="s">
        <v>321</v>
      </c>
      <c r="D878" s="17">
        <v>22983744.960000001</v>
      </c>
    </row>
    <row r="879" spans="1:4" x14ac:dyDescent="0.25">
      <c r="A879">
        <v>2018</v>
      </c>
      <c r="B879" t="s">
        <v>175</v>
      </c>
      <c r="C879" t="s">
        <v>322</v>
      </c>
      <c r="D879" s="17">
        <v>187193.35</v>
      </c>
    </row>
    <row r="880" spans="1:4" x14ac:dyDescent="0.25">
      <c r="A880">
        <v>2018</v>
      </c>
      <c r="B880" t="s">
        <v>176</v>
      </c>
      <c r="C880" t="s">
        <v>322</v>
      </c>
      <c r="D880" s="17">
        <v>6493541.2199999997</v>
      </c>
    </row>
    <row r="881" spans="1:4" x14ac:dyDescent="0.25">
      <c r="A881">
        <v>2018</v>
      </c>
      <c r="B881" t="s">
        <v>179</v>
      </c>
      <c r="C881" t="s">
        <v>322</v>
      </c>
      <c r="D881" s="17">
        <v>4486549.6399999997</v>
      </c>
    </row>
    <row r="882" spans="1:4" x14ac:dyDescent="0.25">
      <c r="A882">
        <v>2018</v>
      </c>
      <c r="B882" t="s">
        <v>180</v>
      </c>
      <c r="C882" t="s">
        <v>322</v>
      </c>
      <c r="D882" s="17">
        <v>405952.18</v>
      </c>
    </row>
    <row r="883" spans="1:4" x14ac:dyDescent="0.25">
      <c r="A883">
        <v>2018</v>
      </c>
      <c r="B883" t="s">
        <v>181</v>
      </c>
      <c r="C883" t="s">
        <v>322</v>
      </c>
      <c r="D883" s="17">
        <v>130565.99</v>
      </c>
    </row>
    <row r="884" spans="1:4" x14ac:dyDescent="0.25">
      <c r="A884">
        <v>2018</v>
      </c>
      <c r="B884" t="s">
        <v>184</v>
      </c>
      <c r="C884" t="s">
        <v>322</v>
      </c>
      <c r="D884" s="17">
        <v>1518286.92</v>
      </c>
    </row>
    <row r="885" spans="1:4" x14ac:dyDescent="0.25">
      <c r="A885">
        <v>2018</v>
      </c>
      <c r="B885" t="s">
        <v>243</v>
      </c>
      <c r="C885" t="s">
        <v>322</v>
      </c>
      <c r="D885" s="17">
        <v>25751571.449999999</v>
      </c>
    </row>
    <row r="886" spans="1:4" x14ac:dyDescent="0.25">
      <c r="A886">
        <v>2018</v>
      </c>
      <c r="B886" t="s">
        <v>197</v>
      </c>
      <c r="C886" t="s">
        <v>322</v>
      </c>
      <c r="D886" s="17">
        <v>298541.52</v>
      </c>
    </row>
    <row r="887" spans="1:4" x14ac:dyDescent="0.25">
      <c r="A887">
        <v>2018</v>
      </c>
      <c r="B887" t="s">
        <v>198</v>
      </c>
      <c r="C887" t="s">
        <v>322</v>
      </c>
      <c r="D887" s="17">
        <v>102512.38</v>
      </c>
    </row>
    <row r="888" spans="1:4" x14ac:dyDescent="0.25">
      <c r="A888">
        <v>2018</v>
      </c>
      <c r="B888" t="s">
        <v>199</v>
      </c>
      <c r="C888" t="s">
        <v>322</v>
      </c>
      <c r="D888" s="17">
        <v>135406.18</v>
      </c>
    </row>
    <row r="889" spans="1:4" x14ac:dyDescent="0.25">
      <c r="A889">
        <v>2018</v>
      </c>
      <c r="B889" t="s">
        <v>204</v>
      </c>
      <c r="C889" t="s">
        <v>322</v>
      </c>
      <c r="D889" s="17">
        <v>122625.51</v>
      </c>
    </row>
    <row r="890" spans="1:4" x14ac:dyDescent="0.25">
      <c r="A890">
        <v>2018</v>
      </c>
      <c r="B890" t="s">
        <v>244</v>
      </c>
      <c r="C890" t="s">
        <v>322</v>
      </c>
      <c r="D890" s="17">
        <v>13656023.49</v>
      </c>
    </row>
    <row r="891" spans="1:4" x14ac:dyDescent="0.25">
      <c r="A891">
        <v>2018</v>
      </c>
      <c r="B891" t="s">
        <v>175</v>
      </c>
      <c r="C891" t="s">
        <v>323</v>
      </c>
      <c r="D891" s="17">
        <v>755947.47</v>
      </c>
    </row>
    <row r="892" spans="1:4" x14ac:dyDescent="0.25">
      <c r="A892">
        <v>2018</v>
      </c>
      <c r="B892" t="s">
        <v>176</v>
      </c>
      <c r="C892" t="s">
        <v>323</v>
      </c>
      <c r="D892" s="17">
        <v>13028627.619999999</v>
      </c>
    </row>
    <row r="893" spans="1:4" x14ac:dyDescent="0.25">
      <c r="A893">
        <v>2018</v>
      </c>
      <c r="B893" t="s">
        <v>179</v>
      </c>
      <c r="C893" t="s">
        <v>323</v>
      </c>
      <c r="D893" s="17">
        <v>10756574.67</v>
      </c>
    </row>
    <row r="894" spans="1:4" x14ac:dyDescent="0.25">
      <c r="A894">
        <v>2018</v>
      </c>
      <c r="B894" t="s">
        <v>180</v>
      </c>
      <c r="C894" t="s">
        <v>323</v>
      </c>
      <c r="D894" s="17">
        <v>1144132.21</v>
      </c>
    </row>
    <row r="895" spans="1:4" x14ac:dyDescent="0.25">
      <c r="A895">
        <v>2018</v>
      </c>
      <c r="B895" t="s">
        <v>181</v>
      </c>
      <c r="C895" t="s">
        <v>323</v>
      </c>
      <c r="D895" s="17">
        <v>346411.79</v>
      </c>
    </row>
    <row r="896" spans="1:4" x14ac:dyDescent="0.25">
      <c r="A896">
        <v>2018</v>
      </c>
      <c r="B896" t="s">
        <v>184</v>
      </c>
      <c r="C896" t="s">
        <v>323</v>
      </c>
      <c r="D896" s="17">
        <v>4518819.29</v>
      </c>
    </row>
    <row r="897" spans="1:4" x14ac:dyDescent="0.25">
      <c r="A897">
        <v>2018</v>
      </c>
      <c r="B897" t="s">
        <v>243</v>
      </c>
      <c r="C897" t="s">
        <v>323</v>
      </c>
      <c r="D897" s="17">
        <v>75703522.370000005</v>
      </c>
    </row>
    <row r="898" spans="1:4" x14ac:dyDescent="0.25">
      <c r="A898">
        <v>2018</v>
      </c>
      <c r="B898" t="s">
        <v>197</v>
      </c>
      <c r="C898" t="s">
        <v>323</v>
      </c>
      <c r="D898" s="17">
        <v>674627.11</v>
      </c>
    </row>
    <row r="899" spans="1:4" x14ac:dyDescent="0.25">
      <c r="A899">
        <v>2018</v>
      </c>
      <c r="B899" t="s">
        <v>198</v>
      </c>
      <c r="C899" t="s">
        <v>323</v>
      </c>
      <c r="D899" s="17">
        <v>393937.18</v>
      </c>
    </row>
    <row r="900" spans="1:4" x14ac:dyDescent="0.25">
      <c r="A900">
        <v>2018</v>
      </c>
      <c r="B900" t="s">
        <v>199</v>
      </c>
      <c r="C900" t="s">
        <v>323</v>
      </c>
      <c r="D900" s="17">
        <v>1640606.84</v>
      </c>
    </row>
    <row r="901" spans="1:4" x14ac:dyDescent="0.25">
      <c r="A901">
        <v>2018</v>
      </c>
      <c r="B901" t="s">
        <v>204</v>
      </c>
      <c r="C901" t="s">
        <v>323</v>
      </c>
      <c r="D901" s="17">
        <v>361314.09</v>
      </c>
    </row>
    <row r="902" spans="1:4" x14ac:dyDescent="0.25">
      <c r="A902">
        <v>2018</v>
      </c>
      <c r="B902" t="s">
        <v>244</v>
      </c>
      <c r="C902" t="s">
        <v>323</v>
      </c>
      <c r="D902" s="17">
        <v>37271082.590000004</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70"/>
  <sheetViews>
    <sheetView topLeftCell="A142" zoomScaleSheetLayoutView="100" workbookViewId="0">
      <selection activeCell="E157" sqref="E157"/>
    </sheetView>
  </sheetViews>
  <sheetFormatPr defaultColWidth="9" defaultRowHeight="15.6" x14ac:dyDescent="0.25"/>
  <cols>
    <col min="1" max="1" width="27.19921875" customWidth="1"/>
    <col min="2" max="2" width="23.09765625" customWidth="1"/>
    <col min="3" max="3" width="24.19921875" customWidth="1"/>
    <col min="4" max="4" width="14.3984375" bestFit="1" customWidth="1"/>
    <col min="5" max="5" width="28.09765625" bestFit="1" customWidth="1"/>
    <col min="6" max="6" width="24.59765625" bestFit="1" customWidth="1"/>
    <col min="7" max="7" width="13.69921875" bestFit="1" customWidth="1"/>
    <col min="8" max="8" width="11.5" bestFit="1" customWidth="1"/>
    <col min="9" max="9" width="18.19921875" bestFit="1" customWidth="1"/>
    <col min="10" max="10" width="12.59765625" customWidth="1"/>
    <col min="11" max="14" width="12.59765625" bestFit="1" customWidth="1"/>
  </cols>
  <sheetData>
    <row r="1" spans="1:14" x14ac:dyDescent="0.25">
      <c r="A1" s="6" t="s">
        <v>7</v>
      </c>
      <c r="D1" s="126" t="s">
        <v>38</v>
      </c>
      <c r="E1" s="126" t="s">
        <v>304</v>
      </c>
      <c r="H1" s="64" t="s">
        <v>327</v>
      </c>
      <c r="I1" s="79" t="s">
        <v>38</v>
      </c>
      <c r="J1" s="125" t="s">
        <v>326</v>
      </c>
      <c r="K1" s="64" t="s">
        <v>324</v>
      </c>
      <c r="L1" s="126" t="s">
        <v>38</v>
      </c>
      <c r="M1" s="126" t="s">
        <v>325</v>
      </c>
    </row>
    <row r="2" spans="1:14" x14ac:dyDescent="0.25">
      <c r="A2" s="241" t="s">
        <v>32</v>
      </c>
      <c r="B2" t="s">
        <v>11</v>
      </c>
      <c r="C2" s="5">
        <v>6724313</v>
      </c>
      <c r="D2" s="126"/>
      <c r="E2" s="126"/>
      <c r="F2">
        <f>C2/SUM(C2:C3)</f>
        <v>0.1773971888814074</v>
      </c>
      <c r="G2" s="19" t="s">
        <v>33</v>
      </c>
      <c r="H2" s="89">
        <v>12402505</v>
      </c>
      <c r="I2" s="80">
        <v>1111681683.46</v>
      </c>
      <c r="J2" s="128">
        <v>89.63</v>
      </c>
      <c r="K2" s="5">
        <v>31181096</v>
      </c>
      <c r="L2" s="127">
        <v>1510223832</v>
      </c>
      <c r="M2" s="129">
        <f>L2/K2</f>
        <v>48.433956009756677</v>
      </c>
    </row>
    <row r="3" spans="1:14" x14ac:dyDescent="0.25">
      <c r="A3" s="242"/>
      <c r="B3" t="s">
        <v>13</v>
      </c>
      <c r="C3" s="5">
        <v>31181096</v>
      </c>
      <c r="D3" s="127">
        <v>1510223832</v>
      </c>
      <c r="E3" s="129">
        <f>D3/C3</f>
        <v>48.433956009756677</v>
      </c>
      <c r="G3" s="19" t="s">
        <v>34</v>
      </c>
      <c r="H3" s="89">
        <v>3994925</v>
      </c>
      <c r="I3" s="80">
        <v>362354263.05000001</v>
      </c>
      <c r="J3" s="128">
        <v>90.7</v>
      </c>
      <c r="K3" s="5">
        <v>15801009</v>
      </c>
      <c r="L3" s="127">
        <v>785402585.83000004</v>
      </c>
      <c r="M3" s="129">
        <f>L3/K3</f>
        <v>49.705850166277358</v>
      </c>
    </row>
    <row r="4" spans="1:14" x14ac:dyDescent="0.25">
      <c r="A4" s="241" t="s">
        <v>34</v>
      </c>
      <c r="B4" t="s">
        <v>11</v>
      </c>
      <c r="C4" s="5">
        <v>3470690</v>
      </c>
      <c r="D4" s="127"/>
      <c r="E4" s="127"/>
      <c r="F4">
        <f>C4/(C4+C5)</f>
        <v>0.18009258031686776</v>
      </c>
      <c r="H4" s="135">
        <f>H2/(H2+K2)</f>
        <v>0.2845681567248195</v>
      </c>
      <c r="I4" s="135">
        <f>H3/(H3+K3)</f>
        <v>0.20180533032692471</v>
      </c>
      <c r="J4" s="125">
        <f>J2/M2</f>
        <v>1.8505612050757254</v>
      </c>
      <c r="K4">
        <f>(K2-H2)/H2</f>
        <v>1.5140966280602184</v>
      </c>
    </row>
    <row r="5" spans="1:14" x14ac:dyDescent="0.25">
      <c r="A5" s="242"/>
      <c r="B5" s="64" t="s">
        <v>324</v>
      </c>
      <c r="C5" s="5">
        <v>15801009</v>
      </c>
      <c r="D5" s="127">
        <v>785402585.83000004</v>
      </c>
      <c r="E5" s="129">
        <f>D5/C5</f>
        <v>49.705850166277358</v>
      </c>
      <c r="G5" s="88" t="s">
        <v>230</v>
      </c>
      <c r="H5" s="89">
        <v>59522685</v>
      </c>
      <c r="I5" s="5"/>
      <c r="J5" s="125">
        <f>J3/M3</f>
        <v>1.8247349094037806</v>
      </c>
    </row>
    <row r="6" spans="1:14" x14ac:dyDescent="0.25">
      <c r="G6" s="88" t="s">
        <v>231</v>
      </c>
      <c r="H6" s="89">
        <v>30816559</v>
      </c>
    </row>
    <row r="8" spans="1:14" x14ac:dyDescent="0.25">
      <c r="A8" s="6" t="s">
        <v>18</v>
      </c>
    </row>
    <row r="9" spans="1:14" x14ac:dyDescent="0.25">
      <c r="A9" s="242" t="s">
        <v>19</v>
      </c>
      <c r="B9" s="243">
        <v>6724313</v>
      </c>
      <c r="C9" s="19" t="s">
        <v>35</v>
      </c>
      <c r="D9" s="5">
        <v>4445950</v>
      </c>
      <c r="F9" s="20" t="s">
        <v>36</v>
      </c>
      <c r="G9" s="45" t="s">
        <v>303</v>
      </c>
      <c r="L9" s="34" t="s">
        <v>8</v>
      </c>
      <c r="M9" s="23" t="s">
        <v>9</v>
      </c>
      <c r="N9" s="23" t="s">
        <v>10</v>
      </c>
    </row>
    <row r="10" spans="1:14" x14ac:dyDescent="0.25">
      <c r="A10" s="242"/>
      <c r="B10" s="243"/>
      <c r="C10" s="19" t="s">
        <v>37</v>
      </c>
      <c r="D10" s="5">
        <f>B9-D9</f>
        <v>2278363</v>
      </c>
      <c r="E10" s="19" t="s">
        <v>33</v>
      </c>
      <c r="F10" s="5">
        <v>4445950</v>
      </c>
      <c r="G10" s="5">
        <v>2278363</v>
      </c>
      <c r="L10" s="10" t="s">
        <v>63</v>
      </c>
      <c r="M10" s="21">
        <v>125.644091859554</v>
      </c>
      <c r="N10" s="35">
        <v>1.2527950000000001</v>
      </c>
    </row>
    <row r="11" spans="1:14" x14ac:dyDescent="0.25">
      <c r="A11" s="242" t="s">
        <v>20</v>
      </c>
      <c r="B11" s="243">
        <v>3470690</v>
      </c>
      <c r="C11" t="s">
        <v>21</v>
      </c>
      <c r="D11" s="13">
        <v>2226568</v>
      </c>
      <c r="E11" s="19" t="s">
        <v>34</v>
      </c>
      <c r="F11" s="5">
        <v>2226568</v>
      </c>
      <c r="G11" s="5">
        <v>1244122</v>
      </c>
      <c r="L11" s="10" t="s">
        <v>64</v>
      </c>
      <c r="M11" s="21">
        <v>136.91325144414799</v>
      </c>
      <c r="N11" s="35">
        <v>1.286932</v>
      </c>
    </row>
    <row r="12" spans="1:14" x14ac:dyDescent="0.25">
      <c r="A12" s="242"/>
      <c r="B12" s="243"/>
      <c r="C12" t="s">
        <v>22</v>
      </c>
      <c r="D12" s="5">
        <f>B11-D11</f>
        <v>1244122</v>
      </c>
      <c r="E12" s="95">
        <f>F12-G12</f>
        <v>0.32235069961793866</v>
      </c>
      <c r="F12" s="95">
        <f>F10/(F10+G10)</f>
        <v>0.6611753498089693</v>
      </c>
      <c r="G12" s="95">
        <f>G10/(F10+G10)</f>
        <v>0.33882465019103064</v>
      </c>
      <c r="L12" s="10" t="s">
        <v>65</v>
      </c>
      <c r="M12" s="21">
        <v>125.096004101563</v>
      </c>
      <c r="N12" s="35">
        <v>1.353972</v>
      </c>
    </row>
    <row r="13" spans="1:14" x14ac:dyDescent="0.25">
      <c r="A13" s="94" t="s">
        <v>235</v>
      </c>
      <c r="B13" s="89">
        <v>12402505</v>
      </c>
      <c r="D13" s="5"/>
      <c r="F13" s="5"/>
      <c r="G13">
        <f>(F10-G10)/G10</f>
        <v>0.95137912615329512</v>
      </c>
      <c r="L13" s="10" t="s">
        <v>66</v>
      </c>
      <c r="M13" s="21">
        <v>119.613101504781</v>
      </c>
      <c r="N13" s="35">
        <v>1.3622719999999999</v>
      </c>
    </row>
    <row r="14" spans="1:14" x14ac:dyDescent="0.25">
      <c r="A14" s="94" t="s">
        <v>234</v>
      </c>
      <c r="B14" s="89">
        <v>3994925</v>
      </c>
      <c r="D14" s="5"/>
      <c r="F14" s="5"/>
      <c r="L14" s="10" t="s">
        <v>67</v>
      </c>
      <c r="M14" s="21">
        <v>119.75680689756901</v>
      </c>
      <c r="N14" s="35">
        <v>1.3968959999999999</v>
      </c>
    </row>
    <row r="15" spans="1:14" x14ac:dyDescent="0.25">
      <c r="D15" s="5"/>
      <c r="F15" s="5"/>
      <c r="L15" s="10" t="s">
        <v>68</v>
      </c>
      <c r="M15" s="21">
        <v>132.036879881277</v>
      </c>
      <c r="N15" s="35">
        <v>1.4257010000000001</v>
      </c>
    </row>
    <row r="16" spans="1:14" x14ac:dyDescent="0.25">
      <c r="A16" s="88" t="s">
        <v>230</v>
      </c>
      <c r="B16" s="89">
        <v>59522685</v>
      </c>
      <c r="C16" s="5"/>
      <c r="D16" s="5"/>
      <c r="F16" s="5"/>
      <c r="L16" s="10" t="s">
        <v>69</v>
      </c>
      <c r="M16" s="21">
        <v>122.58974621412401</v>
      </c>
      <c r="N16" s="35">
        <v>1.417422</v>
      </c>
    </row>
    <row r="17" spans="1:14" x14ac:dyDescent="0.25">
      <c r="A17" s="88" t="s">
        <v>231</v>
      </c>
      <c r="B17" s="89">
        <v>30816559</v>
      </c>
      <c r="D17" s="5"/>
      <c r="F17" s="5"/>
      <c r="L17" s="10" t="s">
        <v>70</v>
      </c>
      <c r="M17" s="21">
        <v>121.843121101325</v>
      </c>
      <c r="N17" s="35">
        <v>1.4343969999999999</v>
      </c>
    </row>
    <row r="18" spans="1:14" x14ac:dyDescent="0.25">
      <c r="A18" s="9"/>
      <c r="B18" s="12"/>
      <c r="D18" s="5"/>
      <c r="L18" s="10" t="s">
        <v>71</v>
      </c>
      <c r="M18" s="21">
        <v>128.40015918858799</v>
      </c>
      <c r="N18" s="35">
        <v>1.448493</v>
      </c>
    </row>
    <row r="19" spans="1:14" x14ac:dyDescent="0.25">
      <c r="A19" s="27" t="s">
        <v>46</v>
      </c>
      <c r="B19" s="7" t="s">
        <v>8</v>
      </c>
      <c r="C19" s="8" t="s">
        <v>9</v>
      </c>
      <c r="D19" s="8" t="s">
        <v>10</v>
      </c>
      <c r="L19" s="10" t="s">
        <v>72</v>
      </c>
      <c r="M19" s="21">
        <v>127.577032227591</v>
      </c>
      <c r="N19" s="35">
        <v>1.4519390000000001</v>
      </c>
    </row>
    <row r="20" spans="1:14" x14ac:dyDescent="0.25">
      <c r="B20" s="10" t="s">
        <v>12</v>
      </c>
      <c r="C20" s="21">
        <v>130.14052261009101</v>
      </c>
      <c r="D20" s="22">
        <v>1.2578020000000001</v>
      </c>
      <c r="L20" s="10" t="s">
        <v>73</v>
      </c>
      <c r="M20" s="21">
        <v>135.86401681607001</v>
      </c>
      <c r="N20" s="35">
        <v>1.492683</v>
      </c>
    </row>
    <row r="21" spans="1:14" x14ac:dyDescent="0.25">
      <c r="B21" s="10" t="s">
        <v>14</v>
      </c>
      <c r="C21" s="21">
        <v>125.625074860141</v>
      </c>
      <c r="D21" s="22">
        <v>1.2250019999999999</v>
      </c>
      <c r="L21" s="10" t="s">
        <v>74</v>
      </c>
      <c r="M21" s="21">
        <v>135.570511576955</v>
      </c>
      <c r="N21" s="35">
        <v>1.5235259999999999</v>
      </c>
    </row>
    <row r="22" spans="1:14" x14ac:dyDescent="0.25">
      <c r="B22" s="10" t="s">
        <v>15</v>
      </c>
      <c r="C22" s="21">
        <v>121.366516265454</v>
      </c>
      <c r="D22" s="22">
        <v>1.3308549999999999</v>
      </c>
    </row>
    <row r="23" spans="1:14" x14ac:dyDescent="0.25">
      <c r="B23" s="10" t="s">
        <v>16</v>
      </c>
      <c r="C23" s="21">
        <v>116.20744756923099</v>
      </c>
      <c r="D23" s="22">
        <v>1.3514079999999999</v>
      </c>
    </row>
    <row r="24" spans="1:14" x14ac:dyDescent="0.25">
      <c r="B24" s="10" t="s">
        <v>17</v>
      </c>
      <c r="C24" s="21">
        <v>116.45958251838201</v>
      </c>
      <c r="D24" s="22">
        <v>1.3916729999999999</v>
      </c>
    </row>
    <row r="25" spans="1:14" x14ac:dyDescent="0.25">
      <c r="B25" s="2"/>
      <c r="C25" s="3"/>
      <c r="D25" s="3"/>
    </row>
    <row r="26" spans="1:14" x14ac:dyDescent="0.25">
      <c r="A26" s="239" t="s">
        <v>45</v>
      </c>
      <c r="B26" s="239"/>
      <c r="C26" s="239"/>
      <c r="D26" s="239"/>
      <c r="E26" s="58" t="s">
        <v>156</v>
      </c>
    </row>
    <row r="27" spans="1:14" x14ac:dyDescent="0.25">
      <c r="A27" s="8" t="s">
        <v>23</v>
      </c>
      <c r="B27" s="8" t="s">
        <v>24</v>
      </c>
      <c r="C27" s="23" t="s">
        <v>36</v>
      </c>
      <c r="D27" s="23" t="s">
        <v>39</v>
      </c>
      <c r="E27" s="59" t="s">
        <v>23</v>
      </c>
      <c r="F27" s="59" t="s">
        <v>38</v>
      </c>
      <c r="G27" s="59" t="s">
        <v>157</v>
      </c>
      <c r="H27" s="59" t="s">
        <v>158</v>
      </c>
      <c r="I27" s="59" t="s">
        <v>159</v>
      </c>
      <c r="J27" s="8" t="s">
        <v>381</v>
      </c>
    </row>
    <row r="28" spans="1:14" x14ac:dyDescent="0.25">
      <c r="A28" s="11">
        <v>2016</v>
      </c>
      <c r="B28" s="14">
        <v>4084934</v>
      </c>
      <c r="C28" s="14">
        <v>2988209</v>
      </c>
      <c r="D28" s="28">
        <v>815001401.71000004</v>
      </c>
      <c r="E28" s="11">
        <v>2016</v>
      </c>
      <c r="F28" s="60">
        <v>815001401.71000004</v>
      </c>
      <c r="G28" s="14">
        <v>2988209</v>
      </c>
      <c r="H28" s="14">
        <v>9819187</v>
      </c>
      <c r="I28" s="21">
        <v>272.73908943785301</v>
      </c>
      <c r="J28" s="22">
        <v>3.2859769999999999</v>
      </c>
    </row>
    <row r="29" spans="1:14" x14ac:dyDescent="0.25">
      <c r="A29" s="11">
        <v>2017</v>
      </c>
      <c r="B29" s="14">
        <v>4272679</v>
      </c>
      <c r="C29" s="14">
        <v>3222811</v>
      </c>
      <c r="D29" s="28">
        <v>879281743.02999997</v>
      </c>
      <c r="E29" s="11">
        <v>2017</v>
      </c>
      <c r="F29" s="60">
        <v>879281743.02999997</v>
      </c>
      <c r="G29" s="14">
        <v>3222811</v>
      </c>
      <c r="H29" s="14">
        <v>9278724</v>
      </c>
      <c r="I29" s="21">
        <v>272.83068818804401</v>
      </c>
      <c r="J29" s="22">
        <v>2.8790770000000001</v>
      </c>
    </row>
    <row r="30" spans="1:14" x14ac:dyDescent="0.25">
      <c r="A30" s="11">
        <v>2018</v>
      </c>
      <c r="B30" s="14">
        <v>6724313</v>
      </c>
      <c r="C30" s="14">
        <v>4445950</v>
      </c>
      <c r="D30" s="28">
        <v>1111681683.46</v>
      </c>
      <c r="E30" s="11">
        <v>2018</v>
      </c>
      <c r="F30" s="60">
        <v>1111681683.46</v>
      </c>
      <c r="G30" s="14">
        <v>4445950</v>
      </c>
      <c r="H30" s="14">
        <v>12402505</v>
      </c>
      <c r="I30" s="21">
        <v>250.04367648309099</v>
      </c>
      <c r="J30" s="22">
        <v>2.7896179999999999</v>
      </c>
    </row>
    <row r="31" spans="1:14" x14ac:dyDescent="0.25">
      <c r="A31" s="11">
        <v>2019</v>
      </c>
      <c r="B31" s="14">
        <v>3470690</v>
      </c>
      <c r="C31" s="14">
        <v>2226568</v>
      </c>
      <c r="D31" s="28">
        <v>362354263.05000001</v>
      </c>
      <c r="G31">
        <f>(G29-G28)/G29</f>
        <v>7.2794215981017818E-2</v>
      </c>
      <c r="I31" s="61">
        <v>8.4249084249084255E-2</v>
      </c>
      <c r="J31" s="63">
        <f>0.4/3.3</f>
        <v>0.12121212121212123</v>
      </c>
    </row>
    <row r="32" spans="1:14" x14ac:dyDescent="0.25">
      <c r="B32" s="5"/>
      <c r="C32">
        <f>(C29-C28)/C29</f>
        <v>7.2794215981017818E-2</v>
      </c>
      <c r="D32" s="116">
        <f>(D29-D28)/D29</f>
        <v>7.3105511207920956E-2</v>
      </c>
      <c r="G32">
        <f>(G30-G29)/G30</f>
        <v>0.27511308044399957</v>
      </c>
      <c r="I32" s="62"/>
      <c r="J32" s="62">
        <f>0.1/2.9</f>
        <v>3.4482758620689655E-2</v>
      </c>
    </row>
    <row r="33" spans="1:10" x14ac:dyDescent="0.25">
      <c r="B33" s="5">
        <f>1.17*C30</f>
        <v>5201761.5</v>
      </c>
      <c r="C33">
        <f>(C30-C29)/C30</f>
        <v>0.27511308044399957</v>
      </c>
      <c r="D33" s="26">
        <f>(D30-D29)/D30</f>
        <v>0.20905259471999041</v>
      </c>
      <c r="E33" s="3"/>
      <c r="F33" s="3"/>
      <c r="G33" s="3"/>
      <c r="H33" s="3"/>
      <c r="I33" s="3"/>
      <c r="J33" s="62"/>
    </row>
    <row r="34" spans="1:10" x14ac:dyDescent="0.25">
      <c r="B34" s="26">
        <f>C31/B33</f>
        <v>0.42804115490492978</v>
      </c>
      <c r="D34" s="90"/>
      <c r="E34" s="91"/>
      <c r="F34" s="91"/>
      <c r="G34" s="91"/>
      <c r="H34" s="91"/>
      <c r="I34" s="91"/>
    </row>
    <row r="35" spans="1:10" x14ac:dyDescent="0.25">
      <c r="D35" s="91"/>
      <c r="E35" s="92"/>
      <c r="F35" s="4"/>
      <c r="G35" s="4"/>
      <c r="H35" s="3"/>
      <c r="I35" s="3"/>
    </row>
    <row r="36" spans="1:10" x14ac:dyDescent="0.25">
      <c r="D36" s="3"/>
      <c r="E36" s="92"/>
      <c r="F36" s="4"/>
      <c r="G36" s="4"/>
      <c r="H36" s="3"/>
      <c r="I36" s="3"/>
    </row>
    <row r="37" spans="1:10" x14ac:dyDescent="0.25">
      <c r="D37" s="3"/>
      <c r="E37" s="92"/>
      <c r="F37" s="4"/>
      <c r="G37" s="4"/>
      <c r="H37" s="3"/>
      <c r="I37" s="3"/>
    </row>
    <row r="38" spans="1:10" x14ac:dyDescent="0.25">
      <c r="A38" s="6" t="s">
        <v>47</v>
      </c>
      <c r="D38" s="3"/>
      <c r="E38" s="92"/>
      <c r="F38" s="4"/>
    </row>
    <row r="39" spans="1:10" x14ac:dyDescent="0.25">
      <c r="A39" s="23"/>
      <c r="B39" s="11" t="s">
        <v>2</v>
      </c>
      <c r="C39" s="11" t="s">
        <v>38</v>
      </c>
      <c r="D39" s="59" t="s">
        <v>158</v>
      </c>
      <c r="E39" s="59" t="s">
        <v>159</v>
      </c>
      <c r="F39" s="8" t="s">
        <v>381</v>
      </c>
      <c r="G39" s="8" t="s">
        <v>279</v>
      </c>
      <c r="H39" s="8" t="s">
        <v>280</v>
      </c>
    </row>
    <row r="40" spans="1:10" x14ac:dyDescent="0.25">
      <c r="A40" s="29">
        <v>2016</v>
      </c>
      <c r="B40" s="14">
        <v>3163136</v>
      </c>
      <c r="C40" s="14">
        <v>2099487060.04</v>
      </c>
      <c r="D40" s="14">
        <v>26030674</v>
      </c>
      <c r="E40" s="21">
        <f>C40/B40</f>
        <v>663.73594434131189</v>
      </c>
      <c r="F40" s="22">
        <f>D40/B40</f>
        <v>8.2293881767966983</v>
      </c>
      <c r="G40" s="14">
        <v>6765698</v>
      </c>
      <c r="H40" s="114">
        <v>0.46752544970230714</v>
      </c>
    </row>
    <row r="41" spans="1:10" x14ac:dyDescent="0.25">
      <c r="A41" s="29">
        <v>2017</v>
      </c>
      <c r="B41" s="14">
        <v>4515152</v>
      </c>
      <c r="C41" s="14">
        <v>3027902075.5999999</v>
      </c>
      <c r="D41" s="14">
        <v>36419764</v>
      </c>
      <c r="E41" s="21">
        <f>C41/B41</f>
        <v>670.60911251714231</v>
      </c>
      <c r="F41" s="22">
        <f>D41/B41</f>
        <v>8.0661213620272356</v>
      </c>
      <c r="G41" s="14">
        <v>8544074</v>
      </c>
      <c r="H41" s="114">
        <v>0.52845422453035873</v>
      </c>
    </row>
    <row r="42" spans="1:10" x14ac:dyDescent="0.25">
      <c r="A42" s="29">
        <v>2018</v>
      </c>
      <c r="B42" s="14">
        <v>5672235</v>
      </c>
      <c r="C42" s="14">
        <v>3685991389.4200001</v>
      </c>
      <c r="D42" s="14">
        <v>44207770</v>
      </c>
      <c r="E42" s="21">
        <f>C42/B42</f>
        <v>649.8305146771952</v>
      </c>
      <c r="F42" s="22">
        <f>D42/B42</f>
        <v>7.7937127076011485</v>
      </c>
      <c r="G42" s="14">
        <v>11159521</v>
      </c>
      <c r="H42" s="114">
        <v>0.50828660119014069</v>
      </c>
    </row>
    <row r="43" spans="1:10" x14ac:dyDescent="0.25">
      <c r="A43" s="29">
        <v>2019</v>
      </c>
      <c r="B43" s="14">
        <v>6035350</v>
      </c>
      <c r="C43" s="14">
        <v>2058634795.99</v>
      </c>
      <c r="D43" s="14">
        <v>25277977</v>
      </c>
      <c r="E43" s="21">
        <f>C43/B43</f>
        <v>341.09617437099752</v>
      </c>
      <c r="F43" s="22">
        <f>D43/B43</f>
        <v>4.1883199814426666</v>
      </c>
      <c r="G43" s="14">
        <v>9128037</v>
      </c>
      <c r="H43" s="114">
        <v>0.66118816126621749</v>
      </c>
    </row>
    <row r="44" spans="1:10" x14ac:dyDescent="0.25">
      <c r="A44" s="43"/>
      <c r="B44" s="115">
        <f>B41-B40</f>
        <v>1352016</v>
      </c>
      <c r="C44" s="44">
        <f>(C41-C40)/C41</f>
        <v>0.30661989469260759</v>
      </c>
    </row>
    <row r="45" spans="1:10" x14ac:dyDescent="0.25">
      <c r="A45" s="43"/>
      <c r="B45" s="115">
        <f>B42-B41</f>
        <v>1157083</v>
      </c>
      <c r="C45" s="44">
        <f>(C42-C41)/C42</f>
        <v>0.17853794116528096</v>
      </c>
    </row>
    <row r="46" spans="1:10" x14ac:dyDescent="0.25">
      <c r="A46" s="43"/>
      <c r="B46" s="4">
        <f>1.25*B42</f>
        <v>7090293.75</v>
      </c>
      <c r="C46" s="4">
        <f>1.24*C42</f>
        <v>4570629322.8808002</v>
      </c>
    </row>
    <row r="47" spans="1:10" x14ac:dyDescent="0.25">
      <c r="A47" s="43"/>
      <c r="B47" s="44">
        <f>B43/B46</f>
        <v>0.85121296984345673</v>
      </c>
      <c r="C47" s="44">
        <f>C43/C46</f>
        <v>0.45040510847912579</v>
      </c>
    </row>
    <row r="48" spans="1:10" x14ac:dyDescent="0.25">
      <c r="A48" s="43"/>
      <c r="B48" s="4"/>
      <c r="C48" s="4"/>
    </row>
    <row r="49" spans="1:10" x14ac:dyDescent="0.25">
      <c r="A49" s="43"/>
      <c r="B49" s="4"/>
      <c r="C49" s="4"/>
    </row>
    <row r="50" spans="1:10" x14ac:dyDescent="0.25">
      <c r="A50" s="43"/>
      <c r="B50" s="4"/>
      <c r="C50" s="4"/>
      <c r="F50" s="1"/>
      <c r="G50" s="5"/>
    </row>
    <row r="51" spans="1:10" x14ac:dyDescent="0.25">
      <c r="F51" s="1"/>
      <c r="G51" s="5"/>
      <c r="H51" s="5"/>
      <c r="I51" s="17"/>
      <c r="J51" s="5"/>
    </row>
    <row r="52" spans="1:10" x14ac:dyDescent="0.25">
      <c r="A52" s="23" t="s">
        <v>48</v>
      </c>
      <c r="B52" s="11"/>
      <c r="C52" s="5"/>
      <c r="F52" s="1"/>
      <c r="G52" s="5"/>
      <c r="H52" s="5"/>
      <c r="I52" s="17"/>
      <c r="J52" s="5"/>
    </row>
    <row r="53" spans="1:10" x14ac:dyDescent="0.25">
      <c r="A53" s="7" t="s">
        <v>8</v>
      </c>
      <c r="B53" s="8" t="s">
        <v>25</v>
      </c>
      <c r="C53" s="5"/>
      <c r="F53" s="1"/>
      <c r="G53" s="5"/>
      <c r="H53" s="5"/>
      <c r="I53" s="17"/>
      <c r="J53" s="5"/>
    </row>
    <row r="54" spans="1:10" x14ac:dyDescent="0.25">
      <c r="A54" s="10" t="s">
        <v>12</v>
      </c>
      <c r="B54" s="14">
        <v>3168065</v>
      </c>
      <c r="C54" s="5"/>
      <c r="F54" s="1"/>
      <c r="G54" s="5"/>
      <c r="H54" s="5"/>
      <c r="I54" s="17"/>
      <c r="J54" s="5"/>
    </row>
    <row r="55" spans="1:10" x14ac:dyDescent="0.25">
      <c r="A55" s="10" t="s">
        <v>14</v>
      </c>
      <c r="B55" s="14">
        <v>2542878</v>
      </c>
      <c r="C55" s="5"/>
      <c r="F55" s="1"/>
      <c r="G55" s="5"/>
      <c r="H55" s="5"/>
      <c r="I55" s="17"/>
      <c r="J55" s="5"/>
    </row>
    <row r="56" spans="1:10" x14ac:dyDescent="0.25">
      <c r="A56" s="10" t="s">
        <v>15</v>
      </c>
      <c r="B56" s="14">
        <v>2963173</v>
      </c>
      <c r="F56" s="1"/>
    </row>
    <row r="57" spans="1:10" x14ac:dyDescent="0.25">
      <c r="A57" s="10" t="s">
        <v>16</v>
      </c>
      <c r="B57" s="14">
        <v>2802023</v>
      </c>
    </row>
    <row r="58" spans="1:10" x14ac:dyDescent="0.25">
      <c r="A58" s="10" t="s">
        <v>17</v>
      </c>
      <c r="B58" s="14">
        <v>2816262</v>
      </c>
    </row>
    <row r="62" spans="1:10" x14ac:dyDescent="0.25">
      <c r="A62" s="6" t="s">
        <v>26</v>
      </c>
      <c r="E62" s="11" t="s">
        <v>30</v>
      </c>
      <c r="F62" s="29" t="s">
        <v>51</v>
      </c>
      <c r="G62" s="11" t="s">
        <v>29</v>
      </c>
      <c r="H62" s="118" t="s">
        <v>98</v>
      </c>
    </row>
    <row r="63" spans="1:10" x14ac:dyDescent="0.25">
      <c r="A63" s="6"/>
      <c r="D63" s="11">
        <v>2018</v>
      </c>
      <c r="E63" s="62">
        <f>E66/$E$69</f>
        <v>0.60250675422158373</v>
      </c>
      <c r="F63" s="62">
        <f>F66/$E$69</f>
        <v>0.24514548921205781</v>
      </c>
      <c r="G63" s="62">
        <f>G66/$E$69</f>
        <v>0.12877850867441773</v>
      </c>
      <c r="H63" s="62">
        <f>H66/$E$69</f>
        <v>2.3569247891940783E-2</v>
      </c>
      <c r="I63">
        <f>I66/$E$69</f>
        <v>0</v>
      </c>
    </row>
    <row r="64" spans="1:10" x14ac:dyDescent="0.25">
      <c r="A64" s="240" t="s">
        <v>49</v>
      </c>
      <c r="B64" s="239"/>
      <c r="C64" s="239"/>
      <c r="D64" s="11">
        <v>2019</v>
      </c>
      <c r="E64" s="62">
        <f>E67/$E$70</f>
        <v>0.45112508283083935</v>
      </c>
      <c r="F64" s="62">
        <f>F67/$E$70</f>
        <v>0.422647013918729</v>
      </c>
      <c r="G64" s="62">
        <f>G67/$E$70</f>
        <v>0.10154706759153889</v>
      </c>
      <c r="H64" s="62">
        <f>H67/$E$70</f>
        <v>2.4680835658892765E-2</v>
      </c>
    </row>
    <row r="65" spans="1:9" x14ac:dyDescent="0.25">
      <c r="A65" s="8" t="s">
        <v>1</v>
      </c>
      <c r="B65" s="23" t="s">
        <v>52</v>
      </c>
      <c r="C65" s="30" t="s">
        <v>50</v>
      </c>
      <c r="D65" s="11"/>
      <c r="E65" s="11" t="s">
        <v>30</v>
      </c>
      <c r="F65" s="29" t="s">
        <v>51</v>
      </c>
      <c r="G65" s="11" t="s">
        <v>29</v>
      </c>
      <c r="H65" s="118" t="s">
        <v>287</v>
      </c>
      <c r="I65" s="119" t="s">
        <v>286</v>
      </c>
    </row>
    <row r="66" spans="1:9" x14ac:dyDescent="0.25">
      <c r="A66" s="29" t="s">
        <v>51</v>
      </c>
      <c r="B66" s="14">
        <v>1074083</v>
      </c>
      <c r="C66" s="31">
        <v>1648435</v>
      </c>
      <c r="D66" s="11">
        <v>2018</v>
      </c>
      <c r="E66" s="14">
        <v>4051444</v>
      </c>
      <c r="F66" s="14">
        <v>1648435</v>
      </c>
      <c r="G66" s="14">
        <v>865947</v>
      </c>
      <c r="H66" s="14">
        <v>158487</v>
      </c>
      <c r="I66" s="120">
        <v>0</v>
      </c>
    </row>
    <row r="67" spans="1:9" x14ac:dyDescent="0.25">
      <c r="A67" s="11" t="s">
        <v>29</v>
      </c>
      <c r="B67" s="14">
        <v>258064</v>
      </c>
      <c r="C67" s="31">
        <v>865947</v>
      </c>
      <c r="D67" s="11">
        <v>2019</v>
      </c>
      <c r="E67" s="14">
        <v>1146455</v>
      </c>
      <c r="F67" s="14">
        <v>1074083</v>
      </c>
      <c r="G67" s="14">
        <v>258064</v>
      </c>
      <c r="H67" s="14">
        <v>62722</v>
      </c>
      <c r="I67" s="120">
        <v>929366</v>
      </c>
    </row>
    <row r="68" spans="1:9" x14ac:dyDescent="0.25">
      <c r="A68" s="11" t="s">
        <v>30</v>
      </c>
      <c r="B68" s="14">
        <v>1146455</v>
      </c>
      <c r="C68" s="16">
        <v>4051444</v>
      </c>
    </row>
    <row r="69" spans="1:9" x14ac:dyDescent="0.25">
      <c r="A69" s="11" t="s">
        <v>28</v>
      </c>
      <c r="B69" s="14">
        <v>992088</v>
      </c>
      <c r="C69" s="15">
        <v>158487</v>
      </c>
      <c r="E69" s="5">
        <f>SUM(E66:I66)</f>
        <v>6724313</v>
      </c>
      <c r="F69" s="62"/>
      <c r="G69" s="62"/>
    </row>
    <row r="70" spans="1:9" x14ac:dyDescent="0.25">
      <c r="B70" s="5"/>
      <c r="E70" s="5">
        <f>SUM(E67:H67)</f>
        <v>2541324</v>
      </c>
      <c r="F70" s="62"/>
      <c r="G70" s="62"/>
    </row>
    <row r="71" spans="1:9" x14ac:dyDescent="0.25">
      <c r="F71" s="62"/>
      <c r="G71" s="62"/>
    </row>
    <row r="72" spans="1:9" x14ac:dyDescent="0.25">
      <c r="A72" s="23" t="s">
        <v>54</v>
      </c>
      <c r="B72" s="11"/>
      <c r="C72" s="11"/>
    </row>
    <row r="73" spans="1:9" x14ac:dyDescent="0.25">
      <c r="A73" s="7" t="s">
        <v>8</v>
      </c>
      <c r="B73" s="8" t="s">
        <v>1</v>
      </c>
      <c r="C73" s="8" t="s">
        <v>2</v>
      </c>
      <c r="E73" s="11" t="s">
        <v>30</v>
      </c>
      <c r="F73" s="29" t="s">
        <v>51</v>
      </c>
      <c r="G73" s="11" t="s">
        <v>29</v>
      </c>
      <c r="H73" s="11" t="s">
        <v>28</v>
      </c>
    </row>
    <row r="74" spans="1:9" x14ac:dyDescent="0.25">
      <c r="A74" s="10" t="s">
        <v>12</v>
      </c>
      <c r="B74" s="29" t="s">
        <v>53</v>
      </c>
      <c r="C74" s="14">
        <v>277376</v>
      </c>
      <c r="D74" s="10" t="s">
        <v>12</v>
      </c>
      <c r="E74" s="14">
        <v>277376</v>
      </c>
      <c r="F74" s="14">
        <v>214369</v>
      </c>
      <c r="G74" s="14">
        <v>56945</v>
      </c>
      <c r="H74" s="14">
        <v>14699</v>
      </c>
    </row>
    <row r="75" spans="1:9" x14ac:dyDescent="0.25">
      <c r="A75" s="10" t="s">
        <v>14</v>
      </c>
      <c r="B75" s="11" t="s">
        <v>30</v>
      </c>
      <c r="C75" s="14">
        <v>153835</v>
      </c>
      <c r="D75" s="10" t="s">
        <v>14</v>
      </c>
      <c r="E75" s="14">
        <v>153835</v>
      </c>
      <c r="F75" s="14">
        <v>176158</v>
      </c>
      <c r="G75" s="14">
        <v>46383</v>
      </c>
      <c r="H75" s="14">
        <v>8514</v>
      </c>
    </row>
    <row r="76" spans="1:9" x14ac:dyDescent="0.25">
      <c r="A76" s="10" t="s">
        <v>15</v>
      </c>
      <c r="B76" s="11" t="s">
        <v>30</v>
      </c>
      <c r="C76" s="14">
        <v>257129</v>
      </c>
      <c r="D76" s="10" t="s">
        <v>15</v>
      </c>
      <c r="E76" s="14">
        <v>257129</v>
      </c>
      <c r="F76" s="14">
        <v>233717</v>
      </c>
      <c r="G76" s="14">
        <v>59304</v>
      </c>
      <c r="H76" s="14">
        <v>343910</v>
      </c>
    </row>
    <row r="77" spans="1:9" x14ac:dyDescent="0.25">
      <c r="A77" s="10" t="s">
        <v>16</v>
      </c>
      <c r="B77" s="11" t="s">
        <v>30</v>
      </c>
      <c r="C77" s="14">
        <v>237362</v>
      </c>
      <c r="D77" s="10" t="s">
        <v>16</v>
      </c>
      <c r="E77" s="14">
        <v>237362</v>
      </c>
      <c r="F77" s="14">
        <v>220231</v>
      </c>
      <c r="G77" s="14">
        <v>53811</v>
      </c>
      <c r="H77" s="14">
        <v>541925</v>
      </c>
    </row>
    <row r="78" spans="1:9" x14ac:dyDescent="0.25">
      <c r="A78" s="10" t="s">
        <v>17</v>
      </c>
      <c r="B78" s="11" t="s">
        <v>30</v>
      </c>
      <c r="C78" s="14">
        <v>220753</v>
      </c>
      <c r="D78" s="10" t="s">
        <v>17</v>
      </c>
      <c r="E78" s="14">
        <v>220753</v>
      </c>
      <c r="F78" s="14">
        <v>229608</v>
      </c>
      <c r="G78" s="14">
        <v>41621</v>
      </c>
      <c r="H78" s="14">
        <v>83040</v>
      </c>
    </row>
    <row r="79" spans="1:9" x14ac:dyDescent="0.25">
      <c r="A79" s="10" t="s">
        <v>12</v>
      </c>
      <c r="B79" s="11" t="s">
        <v>28</v>
      </c>
      <c r="C79" s="14">
        <v>14699</v>
      </c>
    </row>
    <row r="80" spans="1:9" x14ac:dyDescent="0.25">
      <c r="A80" s="10" t="s">
        <v>14</v>
      </c>
      <c r="B80" s="11" t="s">
        <v>28</v>
      </c>
      <c r="C80" s="14">
        <v>8514</v>
      </c>
    </row>
    <row r="81" spans="1:3" x14ac:dyDescent="0.25">
      <c r="A81" s="10" t="s">
        <v>15</v>
      </c>
      <c r="B81" s="11" t="s">
        <v>28</v>
      </c>
      <c r="C81" s="14">
        <v>343910</v>
      </c>
    </row>
    <row r="82" spans="1:3" x14ac:dyDescent="0.25">
      <c r="A82" s="10" t="s">
        <v>16</v>
      </c>
      <c r="B82" s="11" t="s">
        <v>28</v>
      </c>
      <c r="C82" s="14">
        <v>541925</v>
      </c>
    </row>
    <row r="83" spans="1:3" x14ac:dyDescent="0.25">
      <c r="A83" s="10" t="s">
        <v>17</v>
      </c>
      <c r="B83" s="11" t="s">
        <v>28</v>
      </c>
      <c r="C83" s="14">
        <v>83040</v>
      </c>
    </row>
    <row r="84" spans="1:3" x14ac:dyDescent="0.25">
      <c r="A84" s="10" t="s">
        <v>12</v>
      </c>
      <c r="B84" s="11" t="s">
        <v>29</v>
      </c>
      <c r="C84" s="14">
        <v>56945</v>
      </c>
    </row>
    <row r="85" spans="1:3" x14ac:dyDescent="0.25">
      <c r="A85" s="10" t="s">
        <v>14</v>
      </c>
      <c r="B85" s="11" t="s">
        <v>29</v>
      </c>
      <c r="C85" s="14">
        <v>46383</v>
      </c>
    </row>
    <row r="86" spans="1:3" x14ac:dyDescent="0.25">
      <c r="A86" s="10" t="s">
        <v>15</v>
      </c>
      <c r="B86" s="11" t="s">
        <v>29</v>
      </c>
      <c r="C86" s="14">
        <v>59304</v>
      </c>
    </row>
    <row r="87" spans="1:3" x14ac:dyDescent="0.25">
      <c r="A87" s="10" t="s">
        <v>16</v>
      </c>
      <c r="B87" s="11" t="s">
        <v>29</v>
      </c>
      <c r="C87" s="14">
        <v>53811</v>
      </c>
    </row>
    <row r="88" spans="1:3" x14ac:dyDescent="0.25">
      <c r="A88" s="10" t="s">
        <v>17</v>
      </c>
      <c r="B88" s="11" t="s">
        <v>29</v>
      </c>
      <c r="C88" s="14">
        <v>41621</v>
      </c>
    </row>
    <row r="89" spans="1:3" x14ac:dyDescent="0.25">
      <c r="A89" s="10" t="s">
        <v>12</v>
      </c>
      <c r="B89" s="11" t="s">
        <v>27</v>
      </c>
      <c r="C89" s="14">
        <v>214369</v>
      </c>
    </row>
    <row r="90" spans="1:3" x14ac:dyDescent="0.25">
      <c r="A90" s="10" t="s">
        <v>14</v>
      </c>
      <c r="B90" s="11" t="s">
        <v>27</v>
      </c>
      <c r="C90" s="14">
        <v>176158</v>
      </c>
    </row>
    <row r="91" spans="1:3" x14ac:dyDescent="0.25">
      <c r="A91" s="10" t="s">
        <v>15</v>
      </c>
      <c r="B91" s="11" t="s">
        <v>27</v>
      </c>
      <c r="C91" s="14">
        <v>233717</v>
      </c>
    </row>
    <row r="92" spans="1:3" x14ac:dyDescent="0.25">
      <c r="A92" s="10" t="s">
        <v>16</v>
      </c>
      <c r="B92" s="11" t="s">
        <v>27</v>
      </c>
      <c r="C92" s="14">
        <v>220231</v>
      </c>
    </row>
    <row r="93" spans="1:3" x14ac:dyDescent="0.25">
      <c r="A93" s="10" t="s">
        <v>17</v>
      </c>
      <c r="B93" s="11" t="s">
        <v>27</v>
      </c>
      <c r="C93" s="14">
        <v>229608</v>
      </c>
    </row>
    <row r="97" spans="1:7" x14ac:dyDescent="0.25">
      <c r="A97" s="113" t="s">
        <v>256</v>
      </c>
    </row>
    <row r="98" spans="1:7" x14ac:dyDescent="0.25">
      <c r="A98" s="8" t="s">
        <v>257</v>
      </c>
      <c r="B98" s="8" t="s">
        <v>258</v>
      </c>
      <c r="C98" s="8" t="s">
        <v>86</v>
      </c>
      <c r="F98" s="23" t="s">
        <v>52</v>
      </c>
      <c r="G98" s="23" t="s">
        <v>50</v>
      </c>
    </row>
    <row r="99" spans="1:7" x14ac:dyDescent="0.25">
      <c r="A99" s="11" t="s">
        <v>272</v>
      </c>
      <c r="B99" s="11" t="s">
        <v>30</v>
      </c>
      <c r="C99" s="14">
        <v>1146455</v>
      </c>
      <c r="D99" s="5">
        <f>SUM(C99:C120)</f>
        <v>3470690</v>
      </c>
      <c r="E99" s="64" t="s">
        <v>282</v>
      </c>
      <c r="F99" s="11">
        <v>1146455</v>
      </c>
      <c r="G99" s="14">
        <v>1648435</v>
      </c>
    </row>
    <row r="100" spans="1:7" x14ac:dyDescent="0.25">
      <c r="A100" s="11" t="s">
        <v>146</v>
      </c>
      <c r="B100" s="11" t="s">
        <v>271</v>
      </c>
      <c r="C100" s="14">
        <v>885580</v>
      </c>
      <c r="E100" s="64" t="s">
        <v>285</v>
      </c>
      <c r="F100" s="14">
        <f>SUM(C100:C101)</f>
        <v>929366</v>
      </c>
      <c r="G100" s="14">
        <v>865947</v>
      </c>
    </row>
    <row r="101" spans="1:7" x14ac:dyDescent="0.25">
      <c r="A101" s="11" t="s">
        <v>140</v>
      </c>
      <c r="B101" s="11" t="s">
        <v>268</v>
      </c>
      <c r="C101" s="14">
        <v>43786</v>
      </c>
      <c r="E101" s="64" t="s">
        <v>284</v>
      </c>
      <c r="F101" s="14">
        <f>SUM(C102:C103)</f>
        <v>1074083</v>
      </c>
      <c r="G101" s="14">
        <v>4051444</v>
      </c>
    </row>
    <row r="102" spans="1:7" x14ac:dyDescent="0.25">
      <c r="A102" s="11" t="s">
        <v>259</v>
      </c>
      <c r="B102" s="11" t="s">
        <v>131</v>
      </c>
      <c r="C102" s="14">
        <v>1072928</v>
      </c>
      <c r="D102" s="5">
        <f>SUM(C102:C105)</f>
        <v>1332147</v>
      </c>
      <c r="E102" s="64" t="s">
        <v>283</v>
      </c>
      <c r="F102" s="14">
        <f>SUM(C104:C105)</f>
        <v>258064</v>
      </c>
      <c r="G102" s="14">
        <v>158487</v>
      </c>
    </row>
    <row r="103" spans="1:7" x14ac:dyDescent="0.25">
      <c r="A103" s="11" t="s">
        <v>278</v>
      </c>
      <c r="B103" s="11" t="s">
        <v>155</v>
      </c>
      <c r="C103" s="14">
        <v>1155</v>
      </c>
      <c r="D103">
        <f>D102/D99</f>
        <v>0.38382771149252742</v>
      </c>
      <c r="E103" s="64" t="s">
        <v>281</v>
      </c>
      <c r="F103" s="14">
        <f>SUM(C106:C120)</f>
        <v>62722</v>
      </c>
      <c r="G103" s="11"/>
    </row>
    <row r="104" spans="1:7" x14ac:dyDescent="0.25">
      <c r="A104" s="11" t="s">
        <v>273</v>
      </c>
      <c r="B104" s="11" t="s">
        <v>148</v>
      </c>
      <c r="C104" s="14">
        <v>256866</v>
      </c>
      <c r="D104" s="117">
        <f>SUM(C106:C120)</f>
        <v>62722</v>
      </c>
    </row>
    <row r="105" spans="1:7" x14ac:dyDescent="0.25">
      <c r="A105" s="11" t="s">
        <v>274</v>
      </c>
      <c r="B105" s="11" t="s">
        <v>149</v>
      </c>
      <c r="C105" s="14">
        <v>1198</v>
      </c>
      <c r="D105">
        <f>D104/D99</f>
        <v>1.8071910772785815E-2</v>
      </c>
      <c r="F105">
        <v>1146455</v>
      </c>
    </row>
    <row r="106" spans="1:7" x14ac:dyDescent="0.25">
      <c r="A106" s="11" t="s">
        <v>275</v>
      </c>
      <c r="B106" s="11" t="s">
        <v>150</v>
      </c>
      <c r="C106" s="14">
        <v>29219</v>
      </c>
      <c r="F106" s="5">
        <v>929366</v>
      </c>
    </row>
    <row r="107" spans="1:7" x14ac:dyDescent="0.25">
      <c r="A107" s="11" t="s">
        <v>143</v>
      </c>
      <c r="B107" s="11" t="s">
        <v>270</v>
      </c>
      <c r="C107" s="14">
        <v>13564</v>
      </c>
      <c r="F107" s="5">
        <v>1074083</v>
      </c>
    </row>
    <row r="108" spans="1:7" x14ac:dyDescent="0.25">
      <c r="A108" s="11" t="s">
        <v>263</v>
      </c>
      <c r="B108" s="11" t="s">
        <v>135</v>
      </c>
      <c r="C108" s="14">
        <v>6870</v>
      </c>
      <c r="F108" s="5">
        <v>258064</v>
      </c>
    </row>
    <row r="109" spans="1:7" x14ac:dyDescent="0.25">
      <c r="A109" s="11" t="s">
        <v>261</v>
      </c>
      <c r="B109" s="11" t="s">
        <v>133</v>
      </c>
      <c r="C109" s="14">
        <v>5557</v>
      </c>
      <c r="F109" s="5">
        <v>62722</v>
      </c>
    </row>
    <row r="110" spans="1:7" x14ac:dyDescent="0.25">
      <c r="A110" s="11" t="s">
        <v>276</v>
      </c>
      <c r="B110" s="11" t="s">
        <v>151</v>
      </c>
      <c r="C110" s="14">
        <v>3637</v>
      </c>
    </row>
    <row r="111" spans="1:7" x14ac:dyDescent="0.25">
      <c r="A111" s="11" t="s">
        <v>144</v>
      </c>
      <c r="B111" s="11" t="s">
        <v>144</v>
      </c>
      <c r="C111" s="14">
        <v>2593</v>
      </c>
    </row>
    <row r="112" spans="1:7" x14ac:dyDescent="0.25">
      <c r="A112" s="11" t="s">
        <v>267</v>
      </c>
      <c r="B112" s="11" t="s">
        <v>139</v>
      </c>
      <c r="C112" s="11">
        <v>543</v>
      </c>
    </row>
    <row r="113" spans="1:3" x14ac:dyDescent="0.25">
      <c r="A113" s="11" t="s">
        <v>264</v>
      </c>
      <c r="B113" s="11" t="s">
        <v>265</v>
      </c>
      <c r="C113" s="11">
        <v>298</v>
      </c>
    </row>
    <row r="114" spans="1:3" x14ac:dyDescent="0.25">
      <c r="A114" s="11" t="s">
        <v>260</v>
      </c>
      <c r="B114" s="11" t="s">
        <v>132</v>
      </c>
      <c r="C114" s="11">
        <v>115</v>
      </c>
    </row>
    <row r="115" spans="1:3" x14ac:dyDescent="0.25">
      <c r="A115" s="11" t="s">
        <v>266</v>
      </c>
      <c r="B115" s="11" t="s">
        <v>137</v>
      </c>
      <c r="C115" s="11">
        <v>112</v>
      </c>
    </row>
    <row r="116" spans="1:3" x14ac:dyDescent="0.25">
      <c r="A116" s="11" t="s">
        <v>277</v>
      </c>
      <c r="B116" s="11" t="s">
        <v>153</v>
      </c>
      <c r="C116" s="11">
        <v>82</v>
      </c>
    </row>
    <row r="117" spans="1:3" x14ac:dyDescent="0.25">
      <c r="A117" s="11" t="s">
        <v>269</v>
      </c>
      <c r="B117" s="11" t="s">
        <v>142</v>
      </c>
      <c r="C117" s="11">
        <v>78</v>
      </c>
    </row>
    <row r="118" spans="1:3" x14ac:dyDescent="0.25">
      <c r="A118" s="11" t="s">
        <v>154</v>
      </c>
      <c r="B118" s="11" t="s">
        <v>4</v>
      </c>
      <c r="C118" s="11">
        <v>47</v>
      </c>
    </row>
    <row r="119" spans="1:3" x14ac:dyDescent="0.25">
      <c r="A119" s="11" t="s">
        <v>134</v>
      </c>
      <c r="B119" s="11" t="s">
        <v>262</v>
      </c>
      <c r="C119" s="11">
        <v>6</v>
      </c>
    </row>
    <row r="120" spans="1:3" x14ac:dyDescent="0.25">
      <c r="A120" s="11" t="s">
        <v>141</v>
      </c>
      <c r="B120" s="11" t="s">
        <v>4</v>
      </c>
      <c r="C120" s="11">
        <v>1</v>
      </c>
    </row>
    <row r="122" spans="1:3" ht="17.399999999999999" x14ac:dyDescent="0.25">
      <c r="A122" s="121" t="s">
        <v>288</v>
      </c>
      <c r="B122" s="121" t="s">
        <v>289</v>
      </c>
      <c r="C122" s="121" t="s">
        <v>290</v>
      </c>
    </row>
    <row r="123" spans="1:3" ht="17.399999999999999" x14ac:dyDescent="0.25">
      <c r="A123" s="122" t="s">
        <v>291</v>
      </c>
      <c r="B123" s="123">
        <v>629.88710000000003</v>
      </c>
      <c r="C123" s="123">
        <v>1.142857</v>
      </c>
    </row>
    <row r="124" spans="1:3" ht="17.399999999999999" x14ac:dyDescent="0.25">
      <c r="A124" s="122" t="s">
        <v>292</v>
      </c>
      <c r="B124" s="123">
        <v>606.41459999999995</v>
      </c>
      <c r="C124" s="123">
        <v>1</v>
      </c>
    </row>
    <row r="125" spans="1:3" ht="17.399999999999999" x14ac:dyDescent="0.25">
      <c r="A125" s="122" t="s">
        <v>150</v>
      </c>
      <c r="B125" s="123">
        <v>567.01459999999997</v>
      </c>
      <c r="C125" s="123">
        <v>2.0700590000000001</v>
      </c>
    </row>
    <row r="126" spans="1:3" ht="17.399999999999999" x14ac:dyDescent="0.25">
      <c r="A126" s="122" t="s">
        <v>293</v>
      </c>
      <c r="B126" s="123">
        <v>467.50779999999997</v>
      </c>
      <c r="C126" s="123">
        <v>1.4557370000000001</v>
      </c>
    </row>
    <row r="127" spans="1:3" ht="17.399999999999999" x14ac:dyDescent="0.25">
      <c r="A127" s="122" t="s">
        <v>142</v>
      </c>
      <c r="B127" s="123">
        <v>444.03919999999999</v>
      </c>
      <c r="C127" s="123">
        <v>1.4886360000000001</v>
      </c>
    </row>
    <row r="128" spans="1:3" ht="17.399999999999999" x14ac:dyDescent="0.25">
      <c r="A128" s="122" t="s">
        <v>294</v>
      </c>
      <c r="B128" s="123">
        <v>414.98140000000001</v>
      </c>
      <c r="C128" s="123">
        <v>1.25</v>
      </c>
    </row>
    <row r="129" spans="1:4" ht="17.399999999999999" x14ac:dyDescent="0.25">
      <c r="A129" s="122" t="s">
        <v>132</v>
      </c>
      <c r="B129" s="123">
        <v>205.57380000000001</v>
      </c>
      <c r="C129" s="123">
        <v>1.04278</v>
      </c>
    </row>
    <row r="130" spans="1:4" ht="17.399999999999999" x14ac:dyDescent="0.25">
      <c r="A130" s="122" t="s">
        <v>295</v>
      </c>
      <c r="B130" s="123">
        <v>202.81469999999999</v>
      </c>
      <c r="C130" s="123">
        <v>1.425</v>
      </c>
    </row>
    <row r="131" spans="1:4" ht="17.399999999999999" x14ac:dyDescent="0.25">
      <c r="A131" s="122" t="s">
        <v>139</v>
      </c>
      <c r="B131" s="123">
        <v>191.34370000000001</v>
      </c>
      <c r="C131" s="123">
        <v>1</v>
      </c>
    </row>
    <row r="132" spans="1:4" ht="17.399999999999999" x14ac:dyDescent="0.25">
      <c r="A132" s="122" t="s">
        <v>296</v>
      </c>
      <c r="B132" s="123">
        <v>126.56399999999999</v>
      </c>
      <c r="C132" s="123">
        <v>1.537201</v>
      </c>
    </row>
    <row r="133" spans="1:4" ht="17.399999999999999" x14ac:dyDescent="0.25">
      <c r="A133" s="122" t="s">
        <v>135</v>
      </c>
      <c r="B133" s="123">
        <v>125.47450000000001</v>
      </c>
      <c r="C133" s="123">
        <v>1.3410519999999999</v>
      </c>
    </row>
    <row r="134" spans="1:4" ht="17.399999999999999" x14ac:dyDescent="0.25">
      <c r="A134" s="122" t="s">
        <v>153</v>
      </c>
      <c r="B134" s="123">
        <v>89.131100000000004</v>
      </c>
      <c r="C134" s="123">
        <v>1.032786</v>
      </c>
    </row>
    <row r="135" spans="1:4" ht="17.399999999999999" x14ac:dyDescent="0.25">
      <c r="A135" s="122" t="s">
        <v>151</v>
      </c>
      <c r="B135" s="123">
        <v>83.430999999999997</v>
      </c>
      <c r="C135" s="123">
        <v>1.1466270000000001</v>
      </c>
    </row>
    <row r="136" spans="1:4" ht="17.399999999999999" x14ac:dyDescent="0.25">
      <c r="A136" s="122" t="s">
        <v>155</v>
      </c>
      <c r="B136" s="123">
        <v>81.740099999999998</v>
      </c>
      <c r="C136" s="123">
        <v>1.212345</v>
      </c>
    </row>
    <row r="137" spans="1:4" ht="17.399999999999999" x14ac:dyDescent="0.25">
      <c r="A137" s="122" t="s">
        <v>297</v>
      </c>
      <c r="B137" s="123">
        <v>69.713499999999996</v>
      </c>
      <c r="C137" s="123">
        <v>1.042473</v>
      </c>
    </row>
    <row r="138" spans="1:4" ht="17.399999999999999" x14ac:dyDescent="0.25">
      <c r="A138" s="122" t="s">
        <v>298</v>
      </c>
      <c r="B138" s="123">
        <v>55.032600000000002</v>
      </c>
      <c r="C138" s="123">
        <v>1.150793</v>
      </c>
    </row>
    <row r="139" spans="1:4" ht="17.399999999999999" x14ac:dyDescent="0.25">
      <c r="A139" s="122" t="s">
        <v>299</v>
      </c>
      <c r="B139" s="123">
        <v>48.970700000000001</v>
      </c>
      <c r="C139" s="123">
        <v>1.0975600000000001</v>
      </c>
    </row>
    <row r="140" spans="1:4" ht="17.399999999999999" x14ac:dyDescent="0.25">
      <c r="A140" s="122" t="s">
        <v>300</v>
      </c>
      <c r="B140" s="123">
        <v>48.154200000000003</v>
      </c>
      <c r="C140" s="123">
        <v>1.0857140000000001</v>
      </c>
    </row>
    <row r="141" spans="1:4" ht="17.399999999999999" x14ac:dyDescent="0.25">
      <c r="A141" s="122" t="s">
        <v>301</v>
      </c>
      <c r="B141" s="123">
        <v>23.990100000000002</v>
      </c>
      <c r="C141" s="123">
        <v>1.122549</v>
      </c>
    </row>
    <row r="142" spans="1:4" ht="17.399999999999999" x14ac:dyDescent="0.25">
      <c r="A142" s="122" t="s">
        <v>302</v>
      </c>
      <c r="B142" s="123">
        <v>0.06</v>
      </c>
      <c r="C142" s="123">
        <v>1</v>
      </c>
    </row>
    <row r="144" spans="1:4" ht="17.399999999999999" x14ac:dyDescent="0.25">
      <c r="A144" s="122" t="s">
        <v>384</v>
      </c>
      <c r="B144" s="64" t="s">
        <v>39</v>
      </c>
      <c r="C144" s="64" t="s">
        <v>385</v>
      </c>
      <c r="D144" s="64" t="s">
        <v>383</v>
      </c>
    </row>
    <row r="145" spans="1:8" x14ac:dyDescent="0.25">
      <c r="A145" s="64" t="s">
        <v>32</v>
      </c>
      <c r="B145" s="24">
        <v>5044234685.7600002</v>
      </c>
      <c r="C145" s="24">
        <v>59522685</v>
      </c>
      <c r="D145" s="24">
        <v>84.744743720000002</v>
      </c>
    </row>
    <row r="146" spans="1:8" x14ac:dyDescent="0.25">
      <c r="A146" s="64" t="s">
        <v>32</v>
      </c>
      <c r="B146" s="127">
        <v>1510223832</v>
      </c>
      <c r="C146" s="24">
        <v>31181096</v>
      </c>
      <c r="D146" s="127">
        <v>48.433956009756699</v>
      </c>
    </row>
    <row r="147" spans="1:8" x14ac:dyDescent="0.25">
      <c r="A147" s="64" t="s">
        <v>34</v>
      </c>
      <c r="B147" s="24">
        <v>2546420038.3400002</v>
      </c>
      <c r="C147" s="24">
        <v>30816570</v>
      </c>
      <c r="D147" s="24">
        <v>82.631520589999994</v>
      </c>
    </row>
    <row r="148" spans="1:8" x14ac:dyDescent="0.25">
      <c r="A148" s="64" t="s">
        <v>34</v>
      </c>
      <c r="B148" s="127">
        <v>785402585.83000004</v>
      </c>
      <c r="C148" s="24">
        <v>15801009</v>
      </c>
      <c r="D148" s="127">
        <v>49.705850166277358</v>
      </c>
    </row>
    <row r="151" spans="1:8" x14ac:dyDescent="0.25">
      <c r="B151" s="64" t="s">
        <v>394</v>
      </c>
      <c r="C151" s="64" t="s">
        <v>395</v>
      </c>
      <c r="D151" s="64" t="s">
        <v>32</v>
      </c>
      <c r="E151" s="64" t="s">
        <v>34</v>
      </c>
      <c r="F151" s="64" t="s">
        <v>394</v>
      </c>
      <c r="G151" s="64" t="s">
        <v>395</v>
      </c>
      <c r="H151" s="64" t="s">
        <v>32</v>
      </c>
    </row>
    <row r="152" spans="1:8" x14ac:dyDescent="0.25">
      <c r="A152" s="64" t="s">
        <v>396</v>
      </c>
      <c r="B152" s="5">
        <v>37435300</v>
      </c>
      <c r="C152" s="5">
        <v>47725570</v>
      </c>
      <c r="D152" s="5">
        <v>59522685</v>
      </c>
      <c r="E152" s="5">
        <v>30816570</v>
      </c>
      <c r="F152" s="95">
        <f>B152/SUM(B152+B153)</f>
        <v>0.63528807143054966</v>
      </c>
      <c r="G152" s="95">
        <f t="shared" ref="G152:H152" si="0">C152/SUM(C152+C153)</f>
        <v>0.65657841340137513</v>
      </c>
      <c r="H152" s="95">
        <f t="shared" si="0"/>
        <v>0.65623157429346857</v>
      </c>
    </row>
    <row r="153" spans="1:8" x14ac:dyDescent="0.25">
      <c r="A153" s="64" t="s">
        <v>397</v>
      </c>
      <c r="B153" s="5">
        <v>21491196</v>
      </c>
      <c r="C153" s="5">
        <v>24962732</v>
      </c>
      <c r="D153" s="5">
        <v>31181096</v>
      </c>
      <c r="E153" s="5">
        <v>15801012</v>
      </c>
      <c r="F153" s="95">
        <f>B153/SUM(B153+B152)</f>
        <v>0.36471192856945034</v>
      </c>
      <c r="G153" s="95">
        <f t="shared" ref="G153:H153" si="1">C153/SUM(C153+C152)</f>
        <v>0.34342158659862493</v>
      </c>
      <c r="H153" s="95">
        <f t="shared" si="1"/>
        <v>0.34376842570653149</v>
      </c>
    </row>
    <row r="154" spans="1:8" x14ac:dyDescent="0.25">
      <c r="B154" s="95">
        <f>B152/SUM(B152+B153)</f>
        <v>0.63528807143054966</v>
      </c>
      <c r="C154" s="95">
        <f t="shared" ref="C154" si="2">C152/SUM(C152+C153)</f>
        <v>0.65657841340137513</v>
      </c>
      <c r="D154" s="95">
        <f>D152/SUM(D152+D153)</f>
        <v>0.65623157429346857</v>
      </c>
      <c r="E154" s="95">
        <f>E152/SUM(E152+E153)</f>
        <v>0.66105037365515873</v>
      </c>
    </row>
    <row r="155" spans="1:8" x14ac:dyDescent="0.25">
      <c r="B155" s="64" t="s">
        <v>394</v>
      </c>
      <c r="C155" s="64" t="s">
        <v>395</v>
      </c>
      <c r="D155" s="64" t="s">
        <v>32</v>
      </c>
      <c r="E155" s="64" t="s">
        <v>34</v>
      </c>
    </row>
    <row r="156" spans="1:8" x14ac:dyDescent="0.25">
      <c r="A156" s="64" t="s">
        <v>386</v>
      </c>
      <c r="B156" s="223">
        <v>81.309617829999993</v>
      </c>
      <c r="C156" s="224">
        <v>85.525783970000006</v>
      </c>
      <c r="D156" s="223">
        <v>84.744743720000002</v>
      </c>
      <c r="E156" s="223">
        <v>82.631520589999994</v>
      </c>
    </row>
    <row r="157" spans="1:8" x14ac:dyDescent="0.25">
      <c r="A157" s="64" t="s">
        <v>325</v>
      </c>
      <c r="B157" s="223">
        <v>44.636184659999998</v>
      </c>
      <c r="C157" s="223">
        <v>45.387199940000002</v>
      </c>
      <c r="D157" s="223">
        <v>48.433956010000003</v>
      </c>
      <c r="E157" s="223">
        <v>49.705840860000002</v>
      </c>
    </row>
    <row r="158" spans="1:8" x14ac:dyDescent="0.25">
      <c r="B158">
        <f t="shared" ref="B158:C158" si="3">B156/B157</f>
        <v>1.8216077034662934</v>
      </c>
      <c r="C158">
        <f t="shared" si="3"/>
        <v>1.8843591162940554</v>
      </c>
      <c r="D158">
        <f>D156/D157</f>
        <v>1.7496969213603577</v>
      </c>
      <c r="E158">
        <f>E156/E157</f>
        <v>1.6624106777056138</v>
      </c>
    </row>
    <row r="159" spans="1:8" x14ac:dyDescent="0.25">
      <c r="B159" s="223" t="e">
        <f t="shared" ref="B159:C160" si="4">B156-A156</f>
        <v>#VALUE!</v>
      </c>
      <c r="C159" s="223">
        <f t="shared" si="4"/>
        <v>4.2161661400000128</v>
      </c>
      <c r="D159" s="223">
        <f>D156-C156</f>
        <v>-0.78104025000000377</v>
      </c>
      <c r="E159" s="223">
        <f>E156-D156</f>
        <v>-2.1132231300000086</v>
      </c>
    </row>
    <row r="160" spans="1:8" x14ac:dyDescent="0.25">
      <c r="C160" s="223">
        <f t="shared" si="4"/>
        <v>0.75101528000000428</v>
      </c>
      <c r="D160" s="223">
        <f>D157-C157</f>
        <v>3.0467560700000007</v>
      </c>
      <c r="E160" s="223">
        <f>E157-D157</f>
        <v>1.2718848499999993</v>
      </c>
    </row>
    <row r="162" spans="1:4" x14ac:dyDescent="0.25">
      <c r="B162" s="64" t="s">
        <v>393</v>
      </c>
      <c r="C162" t="s">
        <v>38</v>
      </c>
      <c r="D162" t="s">
        <v>304</v>
      </c>
    </row>
    <row r="163" spans="1:4" x14ac:dyDescent="0.25">
      <c r="A163" t="s">
        <v>387</v>
      </c>
      <c r="B163" s="5">
        <v>37435300</v>
      </c>
      <c r="C163" s="17">
        <v>3043849936.2199998</v>
      </c>
      <c r="D163" s="223">
        <v>81.309617829999993</v>
      </c>
    </row>
    <row r="164" spans="1:4" x14ac:dyDescent="0.25">
      <c r="A164" t="s">
        <v>388</v>
      </c>
      <c r="B164" s="5">
        <v>47725570</v>
      </c>
      <c r="C164" s="17">
        <v>4081766789.8000002</v>
      </c>
      <c r="D164" s="223">
        <v>85.525783970000006</v>
      </c>
    </row>
    <row r="165" spans="1:4" x14ac:dyDescent="0.25">
      <c r="A165" t="s">
        <v>230</v>
      </c>
      <c r="B165" s="5">
        <v>59522685</v>
      </c>
      <c r="C165" s="17">
        <v>5044234685.7600002</v>
      </c>
      <c r="D165" s="223">
        <v>84.744743720000002</v>
      </c>
    </row>
    <row r="166" spans="1:4" x14ac:dyDescent="0.25">
      <c r="A166" t="s">
        <v>231</v>
      </c>
      <c r="B166" s="5">
        <v>30816570</v>
      </c>
      <c r="C166" s="17">
        <v>2546420038.3400002</v>
      </c>
      <c r="D166" s="223">
        <v>82.631520589999994</v>
      </c>
    </row>
    <row r="167" spans="1:4" x14ac:dyDescent="0.25">
      <c r="A167" t="s">
        <v>389</v>
      </c>
      <c r="B167" s="5">
        <v>21491196</v>
      </c>
      <c r="C167" s="17">
        <v>959284993.12</v>
      </c>
      <c r="D167" s="223">
        <v>44.636184659999998</v>
      </c>
    </row>
    <row r="168" spans="1:4" x14ac:dyDescent="0.25">
      <c r="A168" t="s">
        <v>390</v>
      </c>
      <c r="B168" s="5">
        <v>24962732</v>
      </c>
      <c r="C168" s="17">
        <v>1132988508.4400001</v>
      </c>
      <c r="D168" s="223">
        <v>45.387199940000002</v>
      </c>
    </row>
    <row r="169" spans="1:4" x14ac:dyDescent="0.25">
      <c r="A169" t="s">
        <v>391</v>
      </c>
      <c r="B169" s="5">
        <v>31181096</v>
      </c>
      <c r="C169" s="5">
        <v>1510223832</v>
      </c>
      <c r="D169" s="223">
        <v>48.433956010000003</v>
      </c>
    </row>
    <row r="170" spans="1:4" x14ac:dyDescent="0.25">
      <c r="A170" t="s">
        <v>392</v>
      </c>
      <c r="B170" s="5">
        <v>15801012</v>
      </c>
      <c r="C170" s="17">
        <v>785402587.83000004</v>
      </c>
      <c r="D170" s="223">
        <v>49.705840860000002</v>
      </c>
    </row>
  </sheetData>
  <mergeCells count="8">
    <mergeCell ref="A26:D26"/>
    <mergeCell ref="A64:C64"/>
    <mergeCell ref="A2:A3"/>
    <mergeCell ref="A4:A5"/>
    <mergeCell ref="A9:A10"/>
    <mergeCell ref="A11:A12"/>
    <mergeCell ref="B9:B10"/>
    <mergeCell ref="B11:B12"/>
  </mergeCells>
  <phoneticPr fontId="3" type="noConversion"/>
  <pageMargins left="0.75" right="0.75" top="1" bottom="1" header="0.51180555555555551" footer="0.51180555555555551"/>
  <pageSetup paperSize="9" orientation="portrait" horizontalDpi="360" verticalDpi="36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E87DA-6990-4BC7-86A0-0A1BF2061858}">
  <dimension ref="A1:I77"/>
  <sheetViews>
    <sheetView topLeftCell="A36" zoomScaleNormal="100" workbookViewId="0">
      <selection activeCell="K23" sqref="K23"/>
    </sheetView>
  </sheetViews>
  <sheetFormatPr defaultColWidth="9" defaultRowHeight="15.6" x14ac:dyDescent="0.25"/>
  <cols>
    <col min="1" max="2" width="11.59765625" bestFit="1" customWidth="1"/>
    <col min="3" max="3" width="15" bestFit="1" customWidth="1"/>
    <col min="4" max="4" width="13.8984375" bestFit="1" customWidth="1"/>
    <col min="5" max="5" width="11.59765625" bestFit="1" customWidth="1"/>
    <col min="6" max="11" width="16.69921875" customWidth="1"/>
    <col min="257" max="257" width="18.8984375" customWidth="1"/>
    <col min="258" max="258" width="20.19921875" customWidth="1"/>
    <col min="259" max="259" width="17.09765625" customWidth="1"/>
    <col min="260" max="260" width="25" customWidth="1"/>
    <col min="261" max="261" width="19.09765625" customWidth="1"/>
    <col min="513" max="513" width="18.8984375" customWidth="1"/>
    <col min="514" max="514" width="20.19921875" customWidth="1"/>
    <col min="515" max="515" width="17.09765625" customWidth="1"/>
    <col min="516" max="516" width="25" customWidth="1"/>
    <col min="517" max="517" width="19.09765625" customWidth="1"/>
    <col min="769" max="769" width="18.8984375" customWidth="1"/>
    <col min="770" max="770" width="20.19921875" customWidth="1"/>
    <col min="771" max="771" width="17.09765625" customWidth="1"/>
    <col min="772" max="772" width="25" customWidth="1"/>
    <col min="773" max="773" width="19.09765625" customWidth="1"/>
    <col min="1025" max="1025" width="18.8984375" customWidth="1"/>
    <col min="1026" max="1026" width="20.19921875" customWidth="1"/>
    <col min="1027" max="1027" width="17.09765625" customWidth="1"/>
    <col min="1028" max="1028" width="25" customWidth="1"/>
    <col min="1029" max="1029" width="19.09765625" customWidth="1"/>
    <col min="1281" max="1281" width="18.8984375" customWidth="1"/>
    <col min="1282" max="1282" width="20.19921875" customWidth="1"/>
    <col min="1283" max="1283" width="17.09765625" customWidth="1"/>
    <col min="1284" max="1284" width="25" customWidth="1"/>
    <col min="1285" max="1285" width="19.09765625" customWidth="1"/>
    <col min="1537" max="1537" width="18.8984375" customWidth="1"/>
    <col min="1538" max="1538" width="20.19921875" customWidth="1"/>
    <col min="1539" max="1539" width="17.09765625" customWidth="1"/>
    <col min="1540" max="1540" width="25" customWidth="1"/>
    <col min="1541" max="1541" width="19.09765625" customWidth="1"/>
    <col min="1793" max="1793" width="18.8984375" customWidth="1"/>
    <col min="1794" max="1794" width="20.19921875" customWidth="1"/>
    <col min="1795" max="1795" width="17.09765625" customWidth="1"/>
    <col min="1796" max="1796" width="25" customWidth="1"/>
    <col min="1797" max="1797" width="19.09765625" customWidth="1"/>
    <col min="2049" max="2049" width="18.8984375" customWidth="1"/>
    <col min="2050" max="2050" width="20.19921875" customWidth="1"/>
    <col min="2051" max="2051" width="17.09765625" customWidth="1"/>
    <col min="2052" max="2052" width="25" customWidth="1"/>
    <col min="2053" max="2053" width="19.09765625" customWidth="1"/>
    <col min="2305" max="2305" width="18.8984375" customWidth="1"/>
    <col min="2306" max="2306" width="20.19921875" customWidth="1"/>
    <col min="2307" max="2307" width="17.09765625" customWidth="1"/>
    <col min="2308" max="2308" width="25" customWidth="1"/>
    <col min="2309" max="2309" width="19.09765625" customWidth="1"/>
    <col min="2561" max="2561" width="18.8984375" customWidth="1"/>
    <col min="2562" max="2562" width="20.19921875" customWidth="1"/>
    <col min="2563" max="2563" width="17.09765625" customWidth="1"/>
    <col min="2564" max="2564" width="25" customWidth="1"/>
    <col min="2565" max="2565" width="19.09765625" customWidth="1"/>
    <col min="2817" max="2817" width="18.8984375" customWidth="1"/>
    <col min="2818" max="2818" width="20.19921875" customWidth="1"/>
    <col min="2819" max="2819" width="17.09765625" customWidth="1"/>
    <col min="2820" max="2820" width="25" customWidth="1"/>
    <col min="2821" max="2821" width="19.09765625" customWidth="1"/>
    <col min="3073" max="3073" width="18.8984375" customWidth="1"/>
    <col min="3074" max="3074" width="20.19921875" customWidth="1"/>
    <col min="3075" max="3075" width="17.09765625" customWidth="1"/>
    <col min="3076" max="3076" width="25" customWidth="1"/>
    <col min="3077" max="3077" width="19.09765625" customWidth="1"/>
    <col min="3329" max="3329" width="18.8984375" customWidth="1"/>
    <col min="3330" max="3330" width="20.19921875" customWidth="1"/>
    <col min="3331" max="3331" width="17.09765625" customWidth="1"/>
    <col min="3332" max="3332" width="25" customWidth="1"/>
    <col min="3333" max="3333" width="19.09765625" customWidth="1"/>
    <col min="3585" max="3585" width="18.8984375" customWidth="1"/>
    <col min="3586" max="3586" width="20.19921875" customWidth="1"/>
    <col min="3587" max="3587" width="17.09765625" customWidth="1"/>
    <col min="3588" max="3588" width="25" customWidth="1"/>
    <col min="3589" max="3589" width="19.09765625" customWidth="1"/>
    <col min="3841" max="3841" width="18.8984375" customWidth="1"/>
    <col min="3842" max="3842" width="20.19921875" customWidth="1"/>
    <col min="3843" max="3843" width="17.09765625" customWidth="1"/>
    <col min="3844" max="3844" width="25" customWidth="1"/>
    <col min="3845" max="3845" width="19.09765625" customWidth="1"/>
    <col min="4097" max="4097" width="18.8984375" customWidth="1"/>
    <col min="4098" max="4098" width="20.19921875" customWidth="1"/>
    <col min="4099" max="4099" width="17.09765625" customWidth="1"/>
    <col min="4100" max="4100" width="25" customWidth="1"/>
    <col min="4101" max="4101" width="19.09765625" customWidth="1"/>
    <col min="4353" max="4353" width="18.8984375" customWidth="1"/>
    <col min="4354" max="4354" width="20.19921875" customWidth="1"/>
    <col min="4355" max="4355" width="17.09765625" customWidth="1"/>
    <col min="4356" max="4356" width="25" customWidth="1"/>
    <col min="4357" max="4357" width="19.09765625" customWidth="1"/>
    <col min="4609" max="4609" width="18.8984375" customWidth="1"/>
    <col min="4610" max="4610" width="20.19921875" customWidth="1"/>
    <col min="4611" max="4611" width="17.09765625" customWidth="1"/>
    <col min="4612" max="4612" width="25" customWidth="1"/>
    <col min="4613" max="4613" width="19.09765625" customWidth="1"/>
    <col min="4865" max="4865" width="18.8984375" customWidth="1"/>
    <col min="4866" max="4866" width="20.19921875" customWidth="1"/>
    <col min="4867" max="4867" width="17.09765625" customWidth="1"/>
    <col min="4868" max="4868" width="25" customWidth="1"/>
    <col min="4869" max="4869" width="19.09765625" customWidth="1"/>
    <col min="5121" max="5121" width="18.8984375" customWidth="1"/>
    <col min="5122" max="5122" width="20.19921875" customWidth="1"/>
    <col min="5123" max="5123" width="17.09765625" customWidth="1"/>
    <col min="5124" max="5124" width="25" customWidth="1"/>
    <col min="5125" max="5125" width="19.09765625" customWidth="1"/>
    <col min="5377" max="5377" width="18.8984375" customWidth="1"/>
    <col min="5378" max="5378" width="20.19921875" customWidth="1"/>
    <col min="5379" max="5379" width="17.09765625" customWidth="1"/>
    <col min="5380" max="5380" width="25" customWidth="1"/>
    <col min="5381" max="5381" width="19.09765625" customWidth="1"/>
    <col min="5633" max="5633" width="18.8984375" customWidth="1"/>
    <col min="5634" max="5634" width="20.19921875" customWidth="1"/>
    <col min="5635" max="5635" width="17.09765625" customWidth="1"/>
    <col min="5636" max="5636" width="25" customWidth="1"/>
    <col min="5637" max="5637" width="19.09765625" customWidth="1"/>
    <col min="5889" max="5889" width="18.8984375" customWidth="1"/>
    <col min="5890" max="5890" width="20.19921875" customWidth="1"/>
    <col min="5891" max="5891" width="17.09765625" customWidth="1"/>
    <col min="5892" max="5892" width="25" customWidth="1"/>
    <col min="5893" max="5893" width="19.09765625" customWidth="1"/>
    <col min="6145" max="6145" width="18.8984375" customWidth="1"/>
    <col min="6146" max="6146" width="20.19921875" customWidth="1"/>
    <col min="6147" max="6147" width="17.09765625" customWidth="1"/>
    <col min="6148" max="6148" width="25" customWidth="1"/>
    <col min="6149" max="6149" width="19.09765625" customWidth="1"/>
    <col min="6401" max="6401" width="18.8984375" customWidth="1"/>
    <col min="6402" max="6402" width="20.19921875" customWidth="1"/>
    <col min="6403" max="6403" width="17.09765625" customWidth="1"/>
    <col min="6404" max="6404" width="25" customWidth="1"/>
    <col min="6405" max="6405" width="19.09765625" customWidth="1"/>
    <col min="6657" max="6657" width="18.8984375" customWidth="1"/>
    <col min="6658" max="6658" width="20.19921875" customWidth="1"/>
    <col min="6659" max="6659" width="17.09765625" customWidth="1"/>
    <col min="6660" max="6660" width="25" customWidth="1"/>
    <col min="6661" max="6661" width="19.09765625" customWidth="1"/>
    <col min="6913" max="6913" width="18.8984375" customWidth="1"/>
    <col min="6914" max="6914" width="20.19921875" customWidth="1"/>
    <col min="6915" max="6915" width="17.09765625" customWidth="1"/>
    <col min="6916" max="6916" width="25" customWidth="1"/>
    <col min="6917" max="6917" width="19.09765625" customWidth="1"/>
    <col min="7169" max="7169" width="18.8984375" customWidth="1"/>
    <col min="7170" max="7170" width="20.19921875" customWidth="1"/>
    <col min="7171" max="7171" width="17.09765625" customWidth="1"/>
    <col min="7172" max="7172" width="25" customWidth="1"/>
    <col min="7173" max="7173" width="19.09765625" customWidth="1"/>
    <col min="7425" max="7425" width="18.8984375" customWidth="1"/>
    <col min="7426" max="7426" width="20.19921875" customWidth="1"/>
    <col min="7427" max="7427" width="17.09765625" customWidth="1"/>
    <col min="7428" max="7428" width="25" customWidth="1"/>
    <col min="7429" max="7429" width="19.09765625" customWidth="1"/>
    <col min="7681" max="7681" width="18.8984375" customWidth="1"/>
    <col min="7682" max="7682" width="20.19921875" customWidth="1"/>
    <col min="7683" max="7683" width="17.09765625" customWidth="1"/>
    <col min="7684" max="7684" width="25" customWidth="1"/>
    <col min="7685" max="7685" width="19.09765625" customWidth="1"/>
    <col min="7937" max="7937" width="18.8984375" customWidth="1"/>
    <col min="7938" max="7938" width="20.19921875" customWidth="1"/>
    <col min="7939" max="7939" width="17.09765625" customWidth="1"/>
    <col min="7940" max="7940" width="25" customWidth="1"/>
    <col min="7941" max="7941" width="19.09765625" customWidth="1"/>
    <col min="8193" max="8193" width="18.8984375" customWidth="1"/>
    <col min="8194" max="8194" width="20.19921875" customWidth="1"/>
    <col min="8195" max="8195" width="17.09765625" customWidth="1"/>
    <col min="8196" max="8196" width="25" customWidth="1"/>
    <col min="8197" max="8197" width="19.09765625" customWidth="1"/>
    <col min="8449" max="8449" width="18.8984375" customWidth="1"/>
    <col min="8450" max="8450" width="20.19921875" customWidth="1"/>
    <col min="8451" max="8451" width="17.09765625" customWidth="1"/>
    <col min="8452" max="8452" width="25" customWidth="1"/>
    <col min="8453" max="8453" width="19.09765625" customWidth="1"/>
    <col min="8705" max="8705" width="18.8984375" customWidth="1"/>
    <col min="8706" max="8706" width="20.19921875" customWidth="1"/>
    <col min="8707" max="8707" width="17.09765625" customWidth="1"/>
    <col min="8708" max="8708" width="25" customWidth="1"/>
    <col min="8709" max="8709" width="19.09765625" customWidth="1"/>
    <col min="8961" max="8961" width="18.8984375" customWidth="1"/>
    <col min="8962" max="8962" width="20.19921875" customWidth="1"/>
    <col min="8963" max="8963" width="17.09765625" customWidth="1"/>
    <col min="8964" max="8964" width="25" customWidth="1"/>
    <col min="8965" max="8965" width="19.09765625" customWidth="1"/>
    <col min="9217" max="9217" width="18.8984375" customWidth="1"/>
    <col min="9218" max="9218" width="20.19921875" customWidth="1"/>
    <col min="9219" max="9219" width="17.09765625" customWidth="1"/>
    <col min="9220" max="9220" width="25" customWidth="1"/>
    <col min="9221" max="9221" width="19.09765625" customWidth="1"/>
    <col min="9473" max="9473" width="18.8984375" customWidth="1"/>
    <col min="9474" max="9474" width="20.19921875" customWidth="1"/>
    <col min="9475" max="9475" width="17.09765625" customWidth="1"/>
    <col min="9476" max="9476" width="25" customWidth="1"/>
    <col min="9477" max="9477" width="19.09765625" customWidth="1"/>
    <col min="9729" max="9729" width="18.8984375" customWidth="1"/>
    <col min="9730" max="9730" width="20.19921875" customWidth="1"/>
    <col min="9731" max="9731" width="17.09765625" customWidth="1"/>
    <col min="9732" max="9732" width="25" customWidth="1"/>
    <col min="9733" max="9733" width="19.09765625" customWidth="1"/>
    <col min="9985" max="9985" width="18.8984375" customWidth="1"/>
    <col min="9986" max="9986" width="20.19921875" customWidth="1"/>
    <col min="9987" max="9987" width="17.09765625" customWidth="1"/>
    <col min="9988" max="9988" width="25" customWidth="1"/>
    <col min="9989" max="9989" width="19.09765625" customWidth="1"/>
    <col min="10241" max="10241" width="18.8984375" customWidth="1"/>
    <col min="10242" max="10242" width="20.19921875" customWidth="1"/>
    <col min="10243" max="10243" width="17.09765625" customWidth="1"/>
    <col min="10244" max="10244" width="25" customWidth="1"/>
    <col min="10245" max="10245" width="19.09765625" customWidth="1"/>
    <col min="10497" max="10497" width="18.8984375" customWidth="1"/>
    <col min="10498" max="10498" width="20.19921875" customWidth="1"/>
    <col min="10499" max="10499" width="17.09765625" customWidth="1"/>
    <col min="10500" max="10500" width="25" customWidth="1"/>
    <col min="10501" max="10501" width="19.09765625" customWidth="1"/>
    <col min="10753" max="10753" width="18.8984375" customWidth="1"/>
    <col min="10754" max="10754" width="20.19921875" customWidth="1"/>
    <col min="10755" max="10755" width="17.09765625" customWidth="1"/>
    <col min="10756" max="10756" width="25" customWidth="1"/>
    <col min="10757" max="10757" width="19.09765625" customWidth="1"/>
    <col min="11009" max="11009" width="18.8984375" customWidth="1"/>
    <col min="11010" max="11010" width="20.19921875" customWidth="1"/>
    <col min="11011" max="11011" width="17.09765625" customWidth="1"/>
    <col min="11012" max="11012" width="25" customWidth="1"/>
    <col min="11013" max="11013" width="19.09765625" customWidth="1"/>
    <col min="11265" max="11265" width="18.8984375" customWidth="1"/>
    <col min="11266" max="11266" width="20.19921875" customWidth="1"/>
    <col min="11267" max="11267" width="17.09765625" customWidth="1"/>
    <col min="11268" max="11268" width="25" customWidth="1"/>
    <col min="11269" max="11269" width="19.09765625" customWidth="1"/>
    <col min="11521" max="11521" width="18.8984375" customWidth="1"/>
    <col min="11522" max="11522" width="20.19921875" customWidth="1"/>
    <col min="11523" max="11523" width="17.09765625" customWidth="1"/>
    <col min="11524" max="11524" width="25" customWidth="1"/>
    <col min="11525" max="11525" width="19.09765625" customWidth="1"/>
    <col min="11777" max="11777" width="18.8984375" customWidth="1"/>
    <col min="11778" max="11778" width="20.19921875" customWidth="1"/>
    <col min="11779" max="11779" width="17.09765625" customWidth="1"/>
    <col min="11780" max="11780" width="25" customWidth="1"/>
    <col min="11781" max="11781" width="19.09765625" customWidth="1"/>
    <col min="12033" max="12033" width="18.8984375" customWidth="1"/>
    <col min="12034" max="12034" width="20.19921875" customWidth="1"/>
    <col min="12035" max="12035" width="17.09765625" customWidth="1"/>
    <col min="12036" max="12036" width="25" customWidth="1"/>
    <col min="12037" max="12037" width="19.09765625" customWidth="1"/>
    <col min="12289" max="12289" width="18.8984375" customWidth="1"/>
    <col min="12290" max="12290" width="20.19921875" customWidth="1"/>
    <col min="12291" max="12291" width="17.09765625" customWidth="1"/>
    <col min="12292" max="12292" width="25" customWidth="1"/>
    <col min="12293" max="12293" width="19.09765625" customWidth="1"/>
    <col min="12545" max="12545" width="18.8984375" customWidth="1"/>
    <col min="12546" max="12546" width="20.19921875" customWidth="1"/>
    <col min="12547" max="12547" width="17.09765625" customWidth="1"/>
    <col min="12548" max="12548" width="25" customWidth="1"/>
    <col min="12549" max="12549" width="19.09765625" customWidth="1"/>
    <col min="12801" max="12801" width="18.8984375" customWidth="1"/>
    <col min="12802" max="12802" width="20.19921875" customWidth="1"/>
    <col min="12803" max="12803" width="17.09765625" customWidth="1"/>
    <col min="12804" max="12804" width="25" customWidth="1"/>
    <col min="12805" max="12805" width="19.09765625" customWidth="1"/>
    <col min="13057" max="13057" width="18.8984375" customWidth="1"/>
    <col min="13058" max="13058" width="20.19921875" customWidth="1"/>
    <col min="13059" max="13059" width="17.09765625" customWidth="1"/>
    <col min="13060" max="13060" width="25" customWidth="1"/>
    <col min="13061" max="13061" width="19.09765625" customWidth="1"/>
    <col min="13313" max="13313" width="18.8984375" customWidth="1"/>
    <col min="13314" max="13314" width="20.19921875" customWidth="1"/>
    <col min="13315" max="13315" width="17.09765625" customWidth="1"/>
    <col min="13316" max="13316" width="25" customWidth="1"/>
    <col min="13317" max="13317" width="19.09765625" customWidth="1"/>
    <col min="13569" max="13569" width="18.8984375" customWidth="1"/>
    <col min="13570" max="13570" width="20.19921875" customWidth="1"/>
    <col min="13571" max="13571" width="17.09765625" customWidth="1"/>
    <col min="13572" max="13572" width="25" customWidth="1"/>
    <col min="13573" max="13573" width="19.09765625" customWidth="1"/>
    <col min="13825" max="13825" width="18.8984375" customWidth="1"/>
    <col min="13826" max="13826" width="20.19921875" customWidth="1"/>
    <col min="13827" max="13827" width="17.09765625" customWidth="1"/>
    <col min="13828" max="13828" width="25" customWidth="1"/>
    <col min="13829" max="13829" width="19.09765625" customWidth="1"/>
    <col min="14081" max="14081" width="18.8984375" customWidth="1"/>
    <col min="14082" max="14082" width="20.19921875" customWidth="1"/>
    <col min="14083" max="14083" width="17.09765625" customWidth="1"/>
    <col min="14084" max="14084" width="25" customWidth="1"/>
    <col min="14085" max="14085" width="19.09765625" customWidth="1"/>
    <col min="14337" max="14337" width="18.8984375" customWidth="1"/>
    <col min="14338" max="14338" width="20.19921875" customWidth="1"/>
    <col min="14339" max="14339" width="17.09765625" customWidth="1"/>
    <col min="14340" max="14340" width="25" customWidth="1"/>
    <col min="14341" max="14341" width="19.09765625" customWidth="1"/>
    <col min="14593" max="14593" width="18.8984375" customWidth="1"/>
    <col min="14594" max="14594" width="20.19921875" customWidth="1"/>
    <col min="14595" max="14595" width="17.09765625" customWidth="1"/>
    <col min="14596" max="14596" width="25" customWidth="1"/>
    <col min="14597" max="14597" width="19.09765625" customWidth="1"/>
    <col min="14849" max="14849" width="18.8984375" customWidth="1"/>
    <col min="14850" max="14850" width="20.19921875" customWidth="1"/>
    <col min="14851" max="14851" width="17.09765625" customWidth="1"/>
    <col min="14852" max="14852" width="25" customWidth="1"/>
    <col min="14853" max="14853" width="19.09765625" customWidth="1"/>
    <col min="15105" max="15105" width="18.8984375" customWidth="1"/>
    <col min="15106" max="15106" width="20.19921875" customWidth="1"/>
    <col min="15107" max="15107" width="17.09765625" customWidth="1"/>
    <col min="15108" max="15108" width="25" customWidth="1"/>
    <col min="15109" max="15109" width="19.09765625" customWidth="1"/>
    <col min="15361" max="15361" width="18.8984375" customWidth="1"/>
    <col min="15362" max="15362" width="20.19921875" customWidth="1"/>
    <col min="15363" max="15363" width="17.09765625" customWidth="1"/>
    <col min="15364" max="15364" width="25" customWidth="1"/>
    <col min="15365" max="15365" width="19.09765625" customWidth="1"/>
    <col min="15617" max="15617" width="18.8984375" customWidth="1"/>
    <col min="15618" max="15618" width="20.19921875" customWidth="1"/>
    <col min="15619" max="15619" width="17.09765625" customWidth="1"/>
    <col min="15620" max="15620" width="25" customWidth="1"/>
    <col min="15621" max="15621" width="19.09765625" customWidth="1"/>
    <col min="15873" max="15873" width="18.8984375" customWidth="1"/>
    <col min="15874" max="15874" width="20.19921875" customWidth="1"/>
    <col min="15875" max="15875" width="17.09765625" customWidth="1"/>
    <col min="15876" max="15876" width="25" customWidth="1"/>
    <col min="15877" max="15877" width="19.09765625" customWidth="1"/>
    <col min="16129" max="16129" width="18.8984375" customWidth="1"/>
    <col min="16130" max="16130" width="20.19921875" customWidth="1"/>
    <col min="16131" max="16131" width="17.09765625" customWidth="1"/>
    <col min="16132" max="16132" width="25" customWidth="1"/>
    <col min="16133" max="16133" width="19.09765625" customWidth="1"/>
  </cols>
  <sheetData>
    <row r="1" spans="1:5" x14ac:dyDescent="0.25">
      <c r="A1" s="8"/>
      <c r="B1" s="11" t="s">
        <v>25</v>
      </c>
      <c r="C1" s="11" t="s">
        <v>38</v>
      </c>
      <c r="D1" s="11" t="s">
        <v>279</v>
      </c>
      <c r="E1" s="11" t="s">
        <v>280</v>
      </c>
    </row>
    <row r="2" spans="1:5" x14ac:dyDescent="0.25">
      <c r="A2" s="118" t="s">
        <v>403</v>
      </c>
      <c r="B2" s="14">
        <v>3163136</v>
      </c>
      <c r="C2" s="14">
        <v>2099487060.04</v>
      </c>
      <c r="D2" s="5">
        <v>6765698</v>
      </c>
      <c r="E2" s="225">
        <f>B2/D6</f>
        <v>0.71191791171922247</v>
      </c>
    </row>
    <row r="3" spans="1:5" x14ac:dyDescent="0.25">
      <c r="A3" s="118" t="s">
        <v>404</v>
      </c>
      <c r="B3" s="14">
        <v>4515152</v>
      </c>
      <c r="C3" s="14">
        <v>3027902075.5999999</v>
      </c>
      <c r="D3" s="5">
        <v>8544074</v>
      </c>
      <c r="E3" s="225">
        <f>B3/D2</f>
        <v>0.66735937666741851</v>
      </c>
    </row>
    <row r="4" spans="1:5" x14ac:dyDescent="0.25">
      <c r="A4" s="118" t="s">
        <v>32</v>
      </c>
      <c r="B4" s="14">
        <v>5672235</v>
      </c>
      <c r="C4" s="14">
        <v>3685991389.4200001</v>
      </c>
      <c r="D4" s="5">
        <v>11159521</v>
      </c>
      <c r="E4" s="225">
        <f>B4/D3</f>
        <v>0.66387943269217942</v>
      </c>
    </row>
    <row r="5" spans="1:5" x14ac:dyDescent="0.25">
      <c r="A5" s="118" t="s">
        <v>34</v>
      </c>
      <c r="B5" s="14">
        <v>6035350</v>
      </c>
      <c r="C5" s="14">
        <v>2058634795.99</v>
      </c>
      <c r="D5" s="5">
        <v>9128037</v>
      </c>
      <c r="E5" s="225">
        <f>B5/D4</f>
        <v>0.54082518416337044</v>
      </c>
    </row>
    <row r="6" spans="1:5" x14ac:dyDescent="0.25">
      <c r="A6" s="8" t="s">
        <v>405</v>
      </c>
      <c r="B6" s="11"/>
      <c r="C6" s="11"/>
      <c r="D6" s="5">
        <v>4443119</v>
      </c>
    </row>
    <row r="18" spans="1:9" ht="26.4" customHeight="1" x14ac:dyDescent="0.25">
      <c r="A18" s="235" t="s">
        <v>410</v>
      </c>
      <c r="B18" s="235" t="s">
        <v>55</v>
      </c>
      <c r="C18" s="235" t="s">
        <v>25</v>
      </c>
      <c r="D18" s="235" t="s">
        <v>406</v>
      </c>
      <c r="E18" s="235" t="s">
        <v>158</v>
      </c>
      <c r="F18" s="235" t="s">
        <v>407</v>
      </c>
      <c r="G18" s="235" t="s">
        <v>408</v>
      </c>
      <c r="H18" s="235" t="s">
        <v>409</v>
      </c>
      <c r="I18" s="235"/>
    </row>
    <row r="19" spans="1:9" ht="17.399999999999999" x14ac:dyDescent="0.25">
      <c r="A19" s="244" t="s">
        <v>359</v>
      </c>
      <c r="B19" s="110">
        <v>2017</v>
      </c>
      <c r="C19" s="228">
        <v>251626</v>
      </c>
      <c r="D19" s="229">
        <v>176991074.09999999</v>
      </c>
      <c r="E19" s="228">
        <v>2275735</v>
      </c>
      <c r="F19" s="229">
        <f t="shared" ref="F19:F36" si="0">D19/E19</f>
        <v>77.773147620439104</v>
      </c>
      <c r="G19" s="229">
        <f t="shared" ref="G19:G36" si="1">D19/C19</f>
        <v>703.38945140804208</v>
      </c>
      <c r="H19" s="230">
        <f t="shared" ref="H19:H36" si="2">E19/C19</f>
        <v>9.0441170626246894</v>
      </c>
      <c r="I19" s="245"/>
    </row>
    <row r="20" spans="1:9" ht="17.399999999999999" x14ac:dyDescent="0.25">
      <c r="A20" s="244"/>
      <c r="B20" s="110">
        <v>2018</v>
      </c>
      <c r="C20" s="228">
        <v>370920</v>
      </c>
      <c r="D20" s="229">
        <v>244950477.68000001</v>
      </c>
      <c r="E20" s="228">
        <v>3195502</v>
      </c>
      <c r="F20" s="229">
        <f t="shared" si="0"/>
        <v>76.65477213908801</v>
      </c>
      <c r="G20" s="229">
        <f t="shared" si="1"/>
        <v>660.38627650167155</v>
      </c>
      <c r="H20" s="230">
        <f t="shared" si="2"/>
        <v>8.6150706351773962</v>
      </c>
      <c r="I20" s="245"/>
    </row>
    <row r="21" spans="1:9" ht="17.399999999999999" x14ac:dyDescent="0.25">
      <c r="A21" s="244" t="s">
        <v>361</v>
      </c>
      <c r="B21" s="231">
        <v>2017</v>
      </c>
      <c r="C21" s="232">
        <v>189397</v>
      </c>
      <c r="D21" s="233">
        <v>100211842.45</v>
      </c>
      <c r="E21" s="232">
        <v>1815523</v>
      </c>
      <c r="F21" s="233">
        <f t="shared" si="0"/>
        <v>55.197231018279581</v>
      </c>
      <c r="G21" s="233">
        <f t="shared" si="1"/>
        <v>529.10997771876009</v>
      </c>
      <c r="H21" s="234">
        <f t="shared" si="2"/>
        <v>9.5858065333664211</v>
      </c>
      <c r="I21" s="245"/>
    </row>
    <row r="22" spans="1:9" ht="17.399999999999999" x14ac:dyDescent="0.25">
      <c r="A22" s="244"/>
      <c r="B22" s="231">
        <v>2018</v>
      </c>
      <c r="C22" s="232">
        <v>267316</v>
      </c>
      <c r="D22" s="233">
        <v>128972292.65000001</v>
      </c>
      <c r="E22" s="232">
        <v>2408435</v>
      </c>
      <c r="F22" s="233">
        <f t="shared" si="0"/>
        <v>53.55024846009961</v>
      </c>
      <c r="G22" s="233">
        <f t="shared" si="1"/>
        <v>482.47127987101408</v>
      </c>
      <c r="H22" s="234">
        <f t="shared" si="2"/>
        <v>9.0096926484011437</v>
      </c>
      <c r="I22" s="245"/>
    </row>
    <row r="23" spans="1:9" ht="17.399999999999999" x14ac:dyDescent="0.25">
      <c r="A23" s="244" t="s">
        <v>354</v>
      </c>
      <c r="B23" s="110">
        <v>2017</v>
      </c>
      <c r="C23" s="228">
        <v>878283</v>
      </c>
      <c r="D23" s="229">
        <v>562024713.24000001</v>
      </c>
      <c r="E23" s="228">
        <v>6577524</v>
      </c>
      <c r="F23" s="229">
        <f t="shared" si="0"/>
        <v>85.446242878019149</v>
      </c>
      <c r="G23" s="229">
        <f t="shared" si="1"/>
        <v>639.91300439607733</v>
      </c>
      <c r="H23" s="230">
        <f t="shared" si="2"/>
        <v>7.4890712902333298</v>
      </c>
      <c r="I23" s="245"/>
    </row>
    <row r="24" spans="1:9" ht="17.399999999999999" x14ac:dyDescent="0.25">
      <c r="A24" s="244"/>
      <c r="B24" s="110">
        <v>2018</v>
      </c>
      <c r="C24" s="228">
        <v>1174308</v>
      </c>
      <c r="D24" s="229">
        <v>730361661.82000005</v>
      </c>
      <c r="E24" s="228">
        <v>8477751</v>
      </c>
      <c r="F24" s="229">
        <f t="shared" si="0"/>
        <v>86.15040260323758</v>
      </c>
      <c r="G24" s="229">
        <f t="shared" si="1"/>
        <v>621.95068229118772</v>
      </c>
      <c r="H24" s="230">
        <f t="shared" si="2"/>
        <v>7.219358975669075</v>
      </c>
      <c r="I24" s="245"/>
    </row>
    <row r="25" spans="1:9" ht="17.399999999999999" x14ac:dyDescent="0.25">
      <c r="A25" s="244" t="s">
        <v>358</v>
      </c>
      <c r="B25" s="231">
        <v>2017</v>
      </c>
      <c r="C25" s="232">
        <v>562304</v>
      </c>
      <c r="D25" s="233">
        <v>364899531.74000001</v>
      </c>
      <c r="E25" s="232">
        <v>4654738</v>
      </c>
      <c r="F25" s="233">
        <f t="shared" si="0"/>
        <v>78.39314086850861</v>
      </c>
      <c r="G25" s="233">
        <f t="shared" si="1"/>
        <v>648.93639693119735</v>
      </c>
      <c r="H25" s="234">
        <f t="shared" si="2"/>
        <v>8.2779741918961989</v>
      </c>
      <c r="I25" s="245"/>
    </row>
    <row r="26" spans="1:9" ht="17.399999999999999" x14ac:dyDescent="0.25">
      <c r="A26" s="244"/>
      <c r="B26" s="231">
        <v>2018</v>
      </c>
      <c r="C26" s="232">
        <v>695615</v>
      </c>
      <c r="D26" s="233">
        <v>423613902.44999999</v>
      </c>
      <c r="E26" s="232">
        <v>5400214</v>
      </c>
      <c r="F26" s="233">
        <f t="shared" si="0"/>
        <v>78.443910269111555</v>
      </c>
      <c r="G26" s="233">
        <f t="shared" si="1"/>
        <v>608.97752700847445</v>
      </c>
      <c r="H26" s="234">
        <f t="shared" si="2"/>
        <v>7.7632224722008578</v>
      </c>
      <c r="I26" s="245"/>
    </row>
    <row r="27" spans="1:9" ht="17.399999999999999" x14ac:dyDescent="0.25">
      <c r="A27" s="244" t="s">
        <v>353</v>
      </c>
      <c r="B27" s="110">
        <v>2017</v>
      </c>
      <c r="C27" s="228">
        <v>643095</v>
      </c>
      <c r="D27" s="229">
        <v>302435468.81999999</v>
      </c>
      <c r="E27" s="228">
        <v>3688240</v>
      </c>
      <c r="F27" s="229">
        <f t="shared" si="0"/>
        <v>81.999942742337808</v>
      </c>
      <c r="G27" s="229">
        <f t="shared" si="1"/>
        <v>470.28116968721571</v>
      </c>
      <c r="H27" s="230">
        <f t="shared" si="2"/>
        <v>5.7351402203406963</v>
      </c>
      <c r="I27" s="245"/>
    </row>
    <row r="28" spans="1:9" ht="17.399999999999999" x14ac:dyDescent="0.25">
      <c r="A28" s="244"/>
      <c r="B28" s="110">
        <v>2018</v>
      </c>
      <c r="C28" s="228">
        <v>717499</v>
      </c>
      <c r="D28" s="229">
        <v>310736382.29000002</v>
      </c>
      <c r="E28" s="228">
        <v>3900450</v>
      </c>
      <c r="F28" s="229">
        <f t="shared" si="0"/>
        <v>79.666803135535645</v>
      </c>
      <c r="G28" s="229">
        <f t="shared" si="1"/>
        <v>433.08266950894711</v>
      </c>
      <c r="H28" s="230">
        <f t="shared" si="2"/>
        <v>5.4361748239370371</v>
      </c>
      <c r="I28" s="245"/>
    </row>
    <row r="29" spans="1:9" ht="17.399999999999999" x14ac:dyDescent="0.25">
      <c r="A29" s="244" t="s">
        <v>355</v>
      </c>
      <c r="B29" s="231">
        <v>2017</v>
      </c>
      <c r="C29" s="232">
        <v>421518</v>
      </c>
      <c r="D29" s="233">
        <v>317914894.51999998</v>
      </c>
      <c r="E29" s="232">
        <v>3760631</v>
      </c>
      <c r="F29" s="233">
        <f t="shared" si="0"/>
        <v>84.5376466130285</v>
      </c>
      <c r="G29" s="233">
        <f t="shared" si="1"/>
        <v>754.21427915296613</v>
      </c>
      <c r="H29" s="234">
        <f t="shared" si="2"/>
        <v>8.9216379846175009</v>
      </c>
      <c r="I29" s="245"/>
    </row>
    <row r="30" spans="1:9" ht="17.399999999999999" x14ac:dyDescent="0.25">
      <c r="A30" s="244"/>
      <c r="B30" s="231">
        <v>2018</v>
      </c>
      <c r="C30" s="232">
        <v>580467</v>
      </c>
      <c r="D30" s="233">
        <v>433573677.17000002</v>
      </c>
      <c r="E30" s="232">
        <v>5057452</v>
      </c>
      <c r="F30" s="233">
        <f t="shared" si="0"/>
        <v>85.729667265255316</v>
      </c>
      <c r="G30" s="233">
        <f t="shared" si="1"/>
        <v>746.93940770104075</v>
      </c>
      <c r="H30" s="234">
        <f t="shared" si="2"/>
        <v>8.7127295780810972</v>
      </c>
      <c r="I30" s="245"/>
    </row>
    <row r="31" spans="1:9" ht="17.399999999999999" x14ac:dyDescent="0.25">
      <c r="A31" s="244" t="s">
        <v>357</v>
      </c>
      <c r="B31" s="110">
        <v>2017</v>
      </c>
      <c r="C31" s="228">
        <v>752121</v>
      </c>
      <c r="D31" s="229">
        <v>616759216</v>
      </c>
      <c r="E31" s="228">
        <v>7122247</v>
      </c>
      <c r="F31" s="229">
        <f t="shared" si="0"/>
        <v>86.596156521951571</v>
      </c>
      <c r="G31" s="229">
        <f t="shared" si="1"/>
        <v>820.02658614770758</v>
      </c>
      <c r="H31" s="230">
        <f t="shared" si="2"/>
        <v>9.4695494474958153</v>
      </c>
      <c r="I31" s="245"/>
    </row>
    <row r="32" spans="1:9" ht="17.399999999999999" x14ac:dyDescent="0.25">
      <c r="A32" s="244"/>
      <c r="B32" s="110">
        <v>2018</v>
      </c>
      <c r="C32" s="228">
        <v>861365</v>
      </c>
      <c r="D32" s="229">
        <v>680480345.14999998</v>
      </c>
      <c r="E32" s="228">
        <v>7792302</v>
      </c>
      <c r="F32" s="229">
        <f t="shared" si="0"/>
        <v>87.3272551744016</v>
      </c>
      <c r="G32" s="229">
        <f t="shared" si="1"/>
        <v>790.00231626546235</v>
      </c>
      <c r="H32" s="230">
        <f t="shared" si="2"/>
        <v>9.0464576573229696</v>
      </c>
      <c r="I32" s="245"/>
    </row>
    <row r="33" spans="1:9" ht="17.399999999999999" x14ac:dyDescent="0.25">
      <c r="A33" s="244" t="s">
        <v>360</v>
      </c>
      <c r="B33" s="231">
        <v>2017</v>
      </c>
      <c r="C33" s="232">
        <v>261841</v>
      </c>
      <c r="D33" s="233">
        <v>186527817.37</v>
      </c>
      <c r="E33" s="232">
        <v>2177231</v>
      </c>
      <c r="F33" s="233">
        <f t="shared" si="0"/>
        <v>85.672038185199455</v>
      </c>
      <c r="G33" s="233">
        <f t="shared" si="1"/>
        <v>712.37055071589248</v>
      </c>
      <c r="H33" s="234">
        <f t="shared" si="2"/>
        <v>8.3150881641912466</v>
      </c>
      <c r="I33" s="245"/>
    </row>
    <row r="34" spans="1:9" ht="17.399999999999999" x14ac:dyDescent="0.25">
      <c r="A34" s="244"/>
      <c r="B34" s="231">
        <v>2018</v>
      </c>
      <c r="C34" s="232">
        <v>308565</v>
      </c>
      <c r="D34" s="233">
        <v>222921791.63</v>
      </c>
      <c r="E34" s="232">
        <v>2508282</v>
      </c>
      <c r="F34" s="233">
        <f t="shared" si="0"/>
        <v>88.87429389119724</v>
      </c>
      <c r="G34" s="233">
        <f t="shared" si="1"/>
        <v>722.44678310890731</v>
      </c>
      <c r="H34" s="234">
        <f t="shared" si="2"/>
        <v>8.128861017937874</v>
      </c>
      <c r="I34" s="245"/>
    </row>
    <row r="35" spans="1:9" ht="17.399999999999999" x14ac:dyDescent="0.25">
      <c r="A35" s="244" t="s">
        <v>356</v>
      </c>
      <c r="B35" s="110">
        <v>2017</v>
      </c>
      <c r="C35" s="228">
        <v>554265</v>
      </c>
      <c r="D35" s="229">
        <v>399731054.19</v>
      </c>
      <c r="E35" s="228">
        <v>4342688</v>
      </c>
      <c r="F35" s="229">
        <f t="shared" si="0"/>
        <v>92.046919831680285</v>
      </c>
      <c r="G35" s="229">
        <f t="shared" si="1"/>
        <v>721.19122475711072</v>
      </c>
      <c r="H35" s="230">
        <f t="shared" si="2"/>
        <v>7.8350391960524295</v>
      </c>
      <c r="I35" s="245"/>
    </row>
    <row r="36" spans="1:9" ht="17.399999999999999" x14ac:dyDescent="0.25">
      <c r="A36" s="244"/>
      <c r="B36" s="110">
        <v>2018</v>
      </c>
      <c r="C36" s="228">
        <v>695577</v>
      </c>
      <c r="D36" s="229">
        <v>510086763.42000002</v>
      </c>
      <c r="E36" s="228">
        <v>5463749</v>
      </c>
      <c r="F36" s="229">
        <f t="shared" si="0"/>
        <v>93.358381473965949</v>
      </c>
      <c r="G36" s="229">
        <f t="shared" si="1"/>
        <v>733.32896777783048</v>
      </c>
      <c r="H36" s="230">
        <f t="shared" si="2"/>
        <v>7.8549880171426025</v>
      </c>
      <c r="I36" s="245"/>
    </row>
    <row r="38" spans="1:9" x14ac:dyDescent="0.25">
      <c r="A38" s="249" t="s">
        <v>413</v>
      </c>
      <c r="B38" s="249"/>
      <c r="C38" s="249"/>
      <c r="D38" s="249"/>
      <c r="E38" s="249"/>
      <c r="F38" s="249"/>
      <c r="G38" s="249"/>
      <c r="H38" s="249"/>
      <c r="I38" s="249"/>
    </row>
    <row r="39" spans="1:9" ht="24" customHeight="1" x14ac:dyDescent="0.25">
      <c r="A39" s="235" t="s">
        <v>410</v>
      </c>
      <c r="B39" s="235" t="s">
        <v>55</v>
      </c>
      <c r="C39" s="235" t="s">
        <v>25</v>
      </c>
      <c r="D39" s="235" t="s">
        <v>406</v>
      </c>
      <c r="E39" s="235" t="s">
        <v>158</v>
      </c>
      <c r="F39" s="235" t="s">
        <v>407</v>
      </c>
      <c r="G39" s="235" t="s">
        <v>408</v>
      </c>
      <c r="H39" s="235" t="s">
        <v>409</v>
      </c>
      <c r="I39" s="235" t="s">
        <v>411</v>
      </c>
    </row>
    <row r="40" spans="1:9" ht="17.399999999999999" x14ac:dyDescent="0.25">
      <c r="A40" s="244" t="s">
        <v>359</v>
      </c>
      <c r="B40" s="110">
        <v>2017</v>
      </c>
      <c r="C40" s="228">
        <v>251626</v>
      </c>
      <c r="D40" s="229">
        <v>176991074.09999999</v>
      </c>
      <c r="E40" s="228">
        <v>2275735</v>
      </c>
      <c r="F40" s="229">
        <f t="shared" ref="F40:F57" si="3">D40/E40</f>
        <v>77.773147620439104</v>
      </c>
      <c r="G40" s="229">
        <f t="shared" ref="G40:G57" si="4">D40/C40</f>
        <v>703.38945140804208</v>
      </c>
      <c r="H40" s="230">
        <f t="shared" ref="H40:H57" si="5">E40/C40</f>
        <v>9.0441170626246894</v>
      </c>
      <c r="I40" s="246">
        <f>C41/C40</f>
        <v>0.81907672498072537</v>
      </c>
    </row>
    <row r="41" spans="1:9" ht="17.399999999999999" x14ac:dyDescent="0.25">
      <c r="A41" s="244"/>
      <c r="B41" s="110">
        <v>2018</v>
      </c>
      <c r="C41" s="228">
        <v>206101</v>
      </c>
      <c r="D41" s="229">
        <v>165899231.84999999</v>
      </c>
      <c r="E41" s="228">
        <v>2132797</v>
      </c>
      <c r="F41" s="229">
        <f t="shared" si="3"/>
        <v>77.784820519721279</v>
      </c>
      <c r="G41" s="229">
        <f t="shared" si="4"/>
        <v>804.94142119640367</v>
      </c>
      <c r="H41" s="230">
        <f t="shared" si="5"/>
        <v>10.348309809268271</v>
      </c>
      <c r="I41" s="247"/>
    </row>
    <row r="42" spans="1:9" ht="17.399999999999999" x14ac:dyDescent="0.25">
      <c r="A42" s="244" t="s">
        <v>361</v>
      </c>
      <c r="B42" s="231">
        <v>2017</v>
      </c>
      <c r="C42" s="232">
        <v>189397</v>
      </c>
      <c r="D42" s="233">
        <v>100211842.45</v>
      </c>
      <c r="E42" s="232">
        <v>1815523</v>
      </c>
      <c r="F42" s="233">
        <f t="shared" si="3"/>
        <v>55.197231018279581</v>
      </c>
      <c r="G42" s="233">
        <f t="shared" si="4"/>
        <v>529.10997771876009</v>
      </c>
      <c r="H42" s="234">
        <f t="shared" si="5"/>
        <v>9.5858065333664211</v>
      </c>
      <c r="I42" s="246">
        <f t="shared" ref="I42" si="6">C43/C42</f>
        <v>0.79608441527584917</v>
      </c>
    </row>
    <row r="43" spans="1:9" ht="17.399999999999999" x14ac:dyDescent="0.25">
      <c r="A43" s="244"/>
      <c r="B43" s="231">
        <v>2018</v>
      </c>
      <c r="C43" s="232">
        <v>150776</v>
      </c>
      <c r="D43" s="233">
        <v>89558043.349999994</v>
      </c>
      <c r="E43" s="232">
        <v>1673457</v>
      </c>
      <c r="F43" s="233">
        <f t="shared" si="3"/>
        <v>53.516787912686134</v>
      </c>
      <c r="G43" s="233">
        <f t="shared" si="4"/>
        <v>593.98076185865125</v>
      </c>
      <c r="H43" s="234">
        <f t="shared" si="5"/>
        <v>11.098961373162837</v>
      </c>
      <c r="I43" s="247"/>
    </row>
    <row r="44" spans="1:9" ht="17.399999999999999" x14ac:dyDescent="0.25">
      <c r="A44" s="244" t="s">
        <v>354</v>
      </c>
      <c r="B44" s="110">
        <v>2017</v>
      </c>
      <c r="C44" s="228">
        <v>878283</v>
      </c>
      <c r="D44" s="229">
        <v>562024713.24000001</v>
      </c>
      <c r="E44" s="228">
        <v>6577524</v>
      </c>
      <c r="F44" s="229">
        <f t="shared" si="3"/>
        <v>85.446242878019149</v>
      </c>
      <c r="G44" s="229">
        <f t="shared" si="4"/>
        <v>639.91300439607733</v>
      </c>
      <c r="H44" s="230">
        <f t="shared" si="5"/>
        <v>7.4890712902333298</v>
      </c>
      <c r="I44" s="246">
        <f t="shared" ref="I44" si="7">C45/C44</f>
        <v>0.79089997187694627</v>
      </c>
    </row>
    <row r="45" spans="1:9" ht="17.399999999999999" x14ac:dyDescent="0.25">
      <c r="A45" s="244"/>
      <c r="B45" s="110">
        <v>2018</v>
      </c>
      <c r="C45" s="228">
        <v>694634</v>
      </c>
      <c r="D45" s="229">
        <v>494568242.00999999</v>
      </c>
      <c r="E45" s="228">
        <v>5822310</v>
      </c>
      <c r="F45" s="229">
        <f t="shared" si="3"/>
        <v>84.943646423842083</v>
      </c>
      <c r="G45" s="229">
        <f t="shared" si="4"/>
        <v>711.98392536213316</v>
      </c>
      <c r="H45" s="230">
        <f t="shared" si="5"/>
        <v>8.3818384933648513</v>
      </c>
      <c r="I45" s="247"/>
    </row>
    <row r="46" spans="1:9" ht="17.399999999999999" x14ac:dyDescent="0.25">
      <c r="A46" s="244" t="s">
        <v>358</v>
      </c>
      <c r="B46" s="231">
        <v>2017</v>
      </c>
      <c r="C46" s="232">
        <v>562304</v>
      </c>
      <c r="D46" s="233">
        <v>364899531.74000001</v>
      </c>
      <c r="E46" s="232">
        <v>4654738</v>
      </c>
      <c r="F46" s="233">
        <f t="shared" si="3"/>
        <v>78.39314086850861</v>
      </c>
      <c r="G46" s="233">
        <f t="shared" si="4"/>
        <v>648.93639693119735</v>
      </c>
      <c r="H46" s="234">
        <f t="shared" si="5"/>
        <v>8.2779741918961989</v>
      </c>
      <c r="I46" s="246">
        <f t="shared" ref="I46" si="8">C47/C46</f>
        <v>0.81502176758479394</v>
      </c>
    </row>
    <row r="47" spans="1:9" ht="17.399999999999999" x14ac:dyDescent="0.25">
      <c r="A47" s="244"/>
      <c r="B47" s="231">
        <v>2018</v>
      </c>
      <c r="C47" s="232">
        <v>458290</v>
      </c>
      <c r="D47" s="233">
        <v>327416755.10000002</v>
      </c>
      <c r="E47" s="232">
        <v>4170941</v>
      </c>
      <c r="F47" s="233">
        <f t="shared" si="3"/>
        <v>78.499493303789251</v>
      </c>
      <c r="G47" s="233">
        <f t="shared" si="4"/>
        <v>714.43137554823375</v>
      </c>
      <c r="H47" s="234">
        <f t="shared" si="5"/>
        <v>9.1010953762901217</v>
      </c>
      <c r="I47" s="247"/>
    </row>
    <row r="48" spans="1:9" ht="17.399999999999999" x14ac:dyDescent="0.25">
      <c r="A48" s="244" t="s">
        <v>353</v>
      </c>
      <c r="B48" s="110">
        <v>2017</v>
      </c>
      <c r="C48" s="228">
        <v>643095</v>
      </c>
      <c r="D48" s="229">
        <v>302435468.81999999</v>
      </c>
      <c r="E48" s="228">
        <v>3688240</v>
      </c>
      <c r="F48" s="229">
        <f t="shared" si="3"/>
        <v>81.999942742337808</v>
      </c>
      <c r="G48" s="229">
        <f t="shared" si="4"/>
        <v>470.28116968721571</v>
      </c>
      <c r="H48" s="230">
        <f t="shared" si="5"/>
        <v>5.7351402203406963</v>
      </c>
      <c r="I48" s="246">
        <f t="shared" ref="I48" si="9">C49/C48</f>
        <v>0.74233666876589</v>
      </c>
    </row>
    <row r="49" spans="1:9" ht="17.399999999999999" x14ac:dyDescent="0.25">
      <c r="A49" s="244"/>
      <c r="B49" s="110">
        <v>2018</v>
      </c>
      <c r="C49" s="228">
        <v>477393</v>
      </c>
      <c r="D49" s="229">
        <v>228226950.83000001</v>
      </c>
      <c r="E49" s="228">
        <v>2896623</v>
      </c>
      <c r="F49" s="229">
        <f t="shared" si="3"/>
        <v>78.790698972562197</v>
      </c>
      <c r="G49" s="229">
        <f t="shared" si="4"/>
        <v>478.06932826832406</v>
      </c>
      <c r="H49" s="230">
        <f t="shared" si="5"/>
        <v>6.0675858255148274</v>
      </c>
      <c r="I49" s="247"/>
    </row>
    <row r="50" spans="1:9" ht="17.399999999999999" x14ac:dyDescent="0.25">
      <c r="A50" s="244" t="s">
        <v>355</v>
      </c>
      <c r="B50" s="231">
        <v>2017</v>
      </c>
      <c r="C50" s="232">
        <v>421518</v>
      </c>
      <c r="D50" s="233">
        <v>317914894.51999998</v>
      </c>
      <c r="E50" s="232">
        <v>3760631</v>
      </c>
      <c r="F50" s="233">
        <f t="shared" si="3"/>
        <v>84.5376466130285</v>
      </c>
      <c r="G50" s="233">
        <f t="shared" si="4"/>
        <v>754.21427915296613</v>
      </c>
      <c r="H50" s="234">
        <f t="shared" si="5"/>
        <v>8.9216379846175009</v>
      </c>
      <c r="I50" s="246">
        <f t="shared" ref="I50" si="10">C51/C50</f>
        <v>0.78039846459700413</v>
      </c>
    </row>
    <row r="51" spans="1:9" ht="17.399999999999999" x14ac:dyDescent="0.25">
      <c r="A51" s="244"/>
      <c r="B51" s="231">
        <v>2018</v>
      </c>
      <c r="C51" s="232">
        <v>328952</v>
      </c>
      <c r="D51" s="233">
        <v>301073793.35000002</v>
      </c>
      <c r="E51" s="232">
        <v>3456706</v>
      </c>
      <c r="F51" s="233">
        <f t="shared" si="3"/>
        <v>87.098466965371088</v>
      </c>
      <c r="G51" s="233">
        <f t="shared" si="4"/>
        <v>915.2514450436538</v>
      </c>
      <c r="H51" s="234">
        <f t="shared" si="5"/>
        <v>10.50823828400496</v>
      </c>
      <c r="I51" s="247"/>
    </row>
    <row r="52" spans="1:9" ht="17.399999999999999" x14ac:dyDescent="0.25">
      <c r="A52" s="244" t="s">
        <v>357</v>
      </c>
      <c r="B52" s="110">
        <v>2017</v>
      </c>
      <c r="C52" s="228">
        <v>752121</v>
      </c>
      <c r="D52" s="229">
        <v>616759216</v>
      </c>
      <c r="E52" s="228">
        <v>7122247</v>
      </c>
      <c r="F52" s="229">
        <f t="shared" si="3"/>
        <v>86.596156521951571</v>
      </c>
      <c r="G52" s="229">
        <f t="shared" si="4"/>
        <v>820.02658614770758</v>
      </c>
      <c r="H52" s="230">
        <f t="shared" si="5"/>
        <v>9.4695494474958153</v>
      </c>
      <c r="I52" s="246">
        <f>C53/C52</f>
        <v>0.8320788809247448</v>
      </c>
    </row>
    <row r="53" spans="1:9" ht="17.399999999999999" x14ac:dyDescent="0.25">
      <c r="A53" s="244"/>
      <c r="B53" s="110">
        <v>2018</v>
      </c>
      <c r="C53" s="228">
        <v>625824</v>
      </c>
      <c r="D53" s="229">
        <v>569456640.82000005</v>
      </c>
      <c r="E53" s="228">
        <v>6495955</v>
      </c>
      <c r="F53" s="229">
        <f t="shared" si="3"/>
        <v>87.663267498004529</v>
      </c>
      <c r="G53" s="229">
        <f t="shared" si="4"/>
        <v>909.93097231809588</v>
      </c>
      <c r="H53" s="230">
        <f t="shared" si="5"/>
        <v>10.379843214705732</v>
      </c>
      <c r="I53" s="247"/>
    </row>
    <row r="54" spans="1:9" ht="17.399999999999999" x14ac:dyDescent="0.25">
      <c r="A54" s="244" t="s">
        <v>360</v>
      </c>
      <c r="B54" s="231">
        <v>2017</v>
      </c>
      <c r="C54" s="232">
        <v>261841</v>
      </c>
      <c r="D54" s="233">
        <v>186527817.37</v>
      </c>
      <c r="E54" s="232">
        <v>2177231</v>
      </c>
      <c r="F54" s="233">
        <f t="shared" si="3"/>
        <v>85.672038185199455</v>
      </c>
      <c r="G54" s="233">
        <f t="shared" si="4"/>
        <v>712.37055071589248</v>
      </c>
      <c r="H54" s="234">
        <f t="shared" si="5"/>
        <v>8.3150881641912466</v>
      </c>
      <c r="I54" s="246">
        <f>C55/C54</f>
        <v>0.79019710434958623</v>
      </c>
    </row>
    <row r="55" spans="1:9" ht="17.399999999999999" x14ac:dyDescent="0.25">
      <c r="A55" s="244"/>
      <c r="B55" s="231">
        <v>2018</v>
      </c>
      <c r="C55" s="232">
        <v>206906</v>
      </c>
      <c r="D55" s="233">
        <v>169261766.84999999</v>
      </c>
      <c r="E55" s="232">
        <v>1916780</v>
      </c>
      <c r="F55" s="233">
        <f t="shared" si="3"/>
        <v>88.30526552342991</v>
      </c>
      <c r="G55" s="233">
        <f t="shared" si="4"/>
        <v>818.06118164770476</v>
      </c>
      <c r="H55" s="234">
        <f t="shared" si="5"/>
        <v>9.2640136100451418</v>
      </c>
      <c r="I55" s="247"/>
    </row>
    <row r="56" spans="1:9" ht="17.399999999999999" x14ac:dyDescent="0.25">
      <c r="A56" s="244" t="s">
        <v>356</v>
      </c>
      <c r="B56" s="110">
        <v>2017</v>
      </c>
      <c r="C56" s="228">
        <v>554265</v>
      </c>
      <c r="D56" s="229">
        <v>399731054.19</v>
      </c>
      <c r="E56" s="228">
        <v>4342688</v>
      </c>
      <c r="F56" s="229">
        <f t="shared" si="3"/>
        <v>92.046919831680285</v>
      </c>
      <c r="G56" s="229">
        <f t="shared" si="4"/>
        <v>721.19122475711072</v>
      </c>
      <c r="H56" s="230">
        <f t="shared" si="5"/>
        <v>7.8350391960524295</v>
      </c>
      <c r="I56" s="246">
        <f>C57/C56</f>
        <v>0.78021343581138991</v>
      </c>
    </row>
    <row r="57" spans="1:9" ht="17.399999999999999" x14ac:dyDescent="0.25">
      <c r="A57" s="244"/>
      <c r="B57" s="110">
        <v>2018</v>
      </c>
      <c r="C57" s="228">
        <v>432445</v>
      </c>
      <c r="D57" s="229">
        <v>363451225.11000001</v>
      </c>
      <c r="E57" s="228">
        <v>3916536</v>
      </c>
      <c r="F57" s="229">
        <f t="shared" si="3"/>
        <v>92.799153412607467</v>
      </c>
      <c r="G57" s="229">
        <f t="shared" si="4"/>
        <v>840.45653229890513</v>
      </c>
      <c r="H57" s="230">
        <f t="shared" si="5"/>
        <v>9.0567262888922286</v>
      </c>
      <c r="I57" s="247"/>
    </row>
    <row r="58" spans="1:9" x14ac:dyDescent="0.25">
      <c r="A58" s="248" t="s">
        <v>412</v>
      </c>
      <c r="B58" s="248"/>
      <c r="C58" s="248"/>
      <c r="D58" s="248"/>
      <c r="E58" s="248"/>
      <c r="F58" s="248"/>
      <c r="G58" s="248"/>
      <c r="H58" s="248"/>
      <c r="I58" s="248"/>
    </row>
    <row r="59" spans="1:9" x14ac:dyDescent="0.25">
      <c r="A59" s="118" t="s">
        <v>410</v>
      </c>
      <c r="B59" s="11" t="s">
        <v>55</v>
      </c>
      <c r="C59" s="11" t="s">
        <v>25</v>
      </c>
      <c r="D59" s="28" t="s">
        <v>406</v>
      </c>
      <c r="E59" s="11" t="s">
        <v>158</v>
      </c>
      <c r="F59" s="226" t="s">
        <v>407</v>
      </c>
      <c r="G59" s="226" t="s">
        <v>408</v>
      </c>
      <c r="H59" s="227" t="s">
        <v>409</v>
      </c>
      <c r="I59" s="222" t="s">
        <v>411</v>
      </c>
    </row>
    <row r="60" spans="1:9" x14ac:dyDescent="0.25">
      <c r="A60" s="11" t="s">
        <v>359</v>
      </c>
      <c r="B60" s="11">
        <v>2017</v>
      </c>
      <c r="C60" s="14">
        <v>281201</v>
      </c>
      <c r="D60" s="28">
        <v>72451692.329999998</v>
      </c>
      <c r="E60" s="14">
        <v>876344</v>
      </c>
      <c r="F60" s="21">
        <f t="shared" ref="F60:F77" si="11">D60/E60</f>
        <v>82.674945375332058</v>
      </c>
      <c r="G60" s="21">
        <f t="shared" ref="G60:G77" si="12">D60/C60</f>
        <v>257.65090568667961</v>
      </c>
      <c r="H60" s="22">
        <f t="shared" ref="H60:H77" si="13">E60/C60</f>
        <v>3.1164327296133369</v>
      </c>
      <c r="I60" s="246">
        <f>C61/C60</f>
        <v>0.58612522715068582</v>
      </c>
    </row>
    <row r="61" spans="1:9" x14ac:dyDescent="0.25">
      <c r="A61" s="11" t="s">
        <v>359</v>
      </c>
      <c r="B61" s="11">
        <v>2018</v>
      </c>
      <c r="C61" s="14">
        <v>164819</v>
      </c>
      <c r="D61" s="28">
        <v>79051245.829999998</v>
      </c>
      <c r="E61" s="14">
        <v>1062705</v>
      </c>
      <c r="F61" s="21">
        <f t="shared" si="11"/>
        <v>74.386820265266465</v>
      </c>
      <c r="G61" s="21">
        <f t="shared" si="12"/>
        <v>479.6245932204418</v>
      </c>
      <c r="H61" s="22">
        <f t="shared" si="13"/>
        <v>6.4477093053592123</v>
      </c>
      <c r="I61" s="247"/>
    </row>
    <row r="62" spans="1:9" x14ac:dyDescent="0.25">
      <c r="A62" s="11" t="s">
        <v>361</v>
      </c>
      <c r="B62" s="11">
        <v>2017</v>
      </c>
      <c r="C62" s="14">
        <v>211362</v>
      </c>
      <c r="D62" s="28">
        <v>35762569.869999997</v>
      </c>
      <c r="E62" s="14">
        <v>596673</v>
      </c>
      <c r="F62" s="21">
        <f t="shared" si="11"/>
        <v>59.936631739663092</v>
      </c>
      <c r="G62" s="21">
        <f t="shared" si="12"/>
        <v>169.20056523878463</v>
      </c>
      <c r="H62" s="22">
        <f t="shared" si="13"/>
        <v>2.8229908876713883</v>
      </c>
      <c r="I62" s="246">
        <f>C63/C62</f>
        <v>0.55137631173058543</v>
      </c>
    </row>
    <row r="63" spans="1:9" x14ac:dyDescent="0.25">
      <c r="A63" s="11" t="s">
        <v>361</v>
      </c>
      <c r="B63" s="11">
        <v>2018</v>
      </c>
      <c r="C63" s="14">
        <v>116540</v>
      </c>
      <c r="D63" s="28">
        <v>39414249.299999997</v>
      </c>
      <c r="E63" s="14">
        <v>734978</v>
      </c>
      <c r="F63" s="21">
        <f t="shared" si="11"/>
        <v>53.626434124558827</v>
      </c>
      <c r="G63" s="21">
        <f t="shared" si="12"/>
        <v>338.20361506778784</v>
      </c>
      <c r="H63" s="22">
        <f t="shared" si="13"/>
        <v>6.3066586579715116</v>
      </c>
      <c r="I63" s="247"/>
    </row>
    <row r="64" spans="1:9" x14ac:dyDescent="0.25">
      <c r="A64" s="11" t="s">
        <v>354</v>
      </c>
      <c r="B64" s="11">
        <v>2017</v>
      </c>
      <c r="C64" s="14">
        <v>854376</v>
      </c>
      <c r="D64" s="28">
        <v>253471218.08000001</v>
      </c>
      <c r="E64" s="14">
        <v>2526595</v>
      </c>
      <c r="F64" s="21">
        <f t="shared" si="11"/>
        <v>100.32126956635314</v>
      </c>
      <c r="G64" s="21">
        <f t="shared" si="12"/>
        <v>296.67408503984194</v>
      </c>
      <c r="H64" s="22">
        <f t="shared" si="13"/>
        <v>2.9572401378315871</v>
      </c>
      <c r="I64" s="246">
        <f>C65/C64</f>
        <v>0.56143196906280135</v>
      </c>
    </row>
    <row r="65" spans="1:9" x14ac:dyDescent="0.25">
      <c r="A65" s="11" t="s">
        <v>354</v>
      </c>
      <c r="B65" s="11">
        <v>2018</v>
      </c>
      <c r="C65" s="14">
        <v>479674</v>
      </c>
      <c r="D65" s="28">
        <v>235793419.81</v>
      </c>
      <c r="E65" s="14">
        <v>2655441</v>
      </c>
      <c r="F65" s="21">
        <f t="shared" si="11"/>
        <v>88.796331686525889</v>
      </c>
      <c r="G65" s="21">
        <f t="shared" si="12"/>
        <v>491.57014933058701</v>
      </c>
      <c r="H65" s="22">
        <f t="shared" si="13"/>
        <v>5.5359285681525368</v>
      </c>
      <c r="I65" s="247"/>
    </row>
    <row r="66" spans="1:9" x14ac:dyDescent="0.25">
      <c r="A66" s="11" t="s">
        <v>358</v>
      </c>
      <c r="B66" s="11">
        <v>2017</v>
      </c>
      <c r="C66" s="14">
        <v>448530</v>
      </c>
      <c r="D66" s="28">
        <v>107148665.90000001</v>
      </c>
      <c r="E66" s="14">
        <v>1249377</v>
      </c>
      <c r="F66" s="21">
        <f t="shared" si="11"/>
        <v>85.761676339487607</v>
      </c>
      <c r="G66" s="21">
        <f t="shared" si="12"/>
        <v>238.88851559538941</v>
      </c>
      <c r="H66" s="22">
        <f t="shared" si="13"/>
        <v>2.7854926091900207</v>
      </c>
      <c r="I66" s="246">
        <f t="shared" ref="I66" si="14">C67/C66</f>
        <v>0.52911733886250645</v>
      </c>
    </row>
    <row r="67" spans="1:9" x14ac:dyDescent="0.25">
      <c r="A67" s="11" t="s">
        <v>358</v>
      </c>
      <c r="B67" s="11">
        <v>2018</v>
      </c>
      <c r="C67" s="14">
        <v>237325</v>
      </c>
      <c r="D67" s="28">
        <v>96197147.349999994</v>
      </c>
      <c r="E67" s="14">
        <v>1229273</v>
      </c>
      <c r="F67" s="21">
        <f t="shared" si="11"/>
        <v>78.255316231626324</v>
      </c>
      <c r="G67" s="21">
        <f t="shared" si="12"/>
        <v>405.33929147793106</v>
      </c>
      <c r="H67" s="22">
        <f t="shared" si="13"/>
        <v>5.1797029390076901</v>
      </c>
      <c r="I67" s="247"/>
    </row>
    <row r="68" spans="1:9" x14ac:dyDescent="0.25">
      <c r="A68" s="11" t="s">
        <v>353</v>
      </c>
      <c r="B68" s="11">
        <v>2017</v>
      </c>
      <c r="C68" s="14">
        <v>517225</v>
      </c>
      <c r="D68" s="28">
        <v>115937937.19</v>
      </c>
      <c r="E68" s="14">
        <v>1258206</v>
      </c>
      <c r="F68" s="21">
        <f t="shared" si="11"/>
        <v>92.145433410745142</v>
      </c>
      <c r="G68" s="21">
        <f t="shared" si="12"/>
        <v>224.15377677026439</v>
      </c>
      <c r="H68" s="22">
        <f t="shared" si="13"/>
        <v>2.4326086326066991</v>
      </c>
      <c r="I68" s="246">
        <f t="shared" ref="I68" si="15">C69/C68</f>
        <v>0.46421963362173135</v>
      </c>
    </row>
    <row r="69" spans="1:9" x14ac:dyDescent="0.25">
      <c r="A69" s="11" t="s">
        <v>353</v>
      </c>
      <c r="B69" s="11">
        <v>2018</v>
      </c>
      <c r="C69" s="14">
        <v>240106</v>
      </c>
      <c r="D69" s="28">
        <v>82509431.459999993</v>
      </c>
      <c r="E69" s="14">
        <v>1003827</v>
      </c>
      <c r="F69" s="21">
        <f t="shared" si="11"/>
        <v>82.194871686057454</v>
      </c>
      <c r="G69" s="21">
        <f t="shared" si="12"/>
        <v>343.63752451000806</v>
      </c>
      <c r="H69" s="22">
        <f t="shared" si="13"/>
        <v>4.1807659950188665</v>
      </c>
      <c r="I69" s="247"/>
    </row>
    <row r="70" spans="1:9" x14ac:dyDescent="0.25">
      <c r="A70" s="11" t="s">
        <v>355</v>
      </c>
      <c r="B70" s="11">
        <v>2017</v>
      </c>
      <c r="C70" s="14">
        <v>465463</v>
      </c>
      <c r="D70" s="28">
        <v>125942847.73</v>
      </c>
      <c r="E70" s="14">
        <v>1424905</v>
      </c>
      <c r="F70" s="21">
        <f t="shared" si="11"/>
        <v>88.386838231320681</v>
      </c>
      <c r="G70" s="21">
        <f t="shared" si="12"/>
        <v>270.57542217104259</v>
      </c>
      <c r="H70" s="22">
        <f t="shared" si="13"/>
        <v>3.0612637309517621</v>
      </c>
      <c r="I70" s="246">
        <f t="shared" ref="I70" si="16">C71/C70</f>
        <v>0.54035444278062916</v>
      </c>
    </row>
    <row r="71" spans="1:9" x14ac:dyDescent="0.25">
      <c r="A71" s="11" t="s">
        <v>355</v>
      </c>
      <c r="B71" s="11">
        <v>2018</v>
      </c>
      <c r="C71" s="14">
        <v>251515</v>
      </c>
      <c r="D71" s="28">
        <v>132499883.81999999</v>
      </c>
      <c r="E71" s="14">
        <v>1600746</v>
      </c>
      <c r="F71" s="21">
        <f t="shared" si="11"/>
        <v>82.773834087356761</v>
      </c>
      <c r="G71" s="21">
        <f t="shared" si="12"/>
        <v>526.80708434884593</v>
      </c>
      <c r="H71" s="22">
        <f t="shared" si="13"/>
        <v>6.3644156412142419</v>
      </c>
      <c r="I71" s="247"/>
    </row>
    <row r="72" spans="1:9" x14ac:dyDescent="0.25">
      <c r="A72" s="11" t="s">
        <v>357</v>
      </c>
      <c r="B72" s="11">
        <v>2017</v>
      </c>
      <c r="C72" s="14">
        <v>440679</v>
      </c>
      <c r="D72" s="28">
        <v>117898060.09999999</v>
      </c>
      <c r="E72" s="14">
        <v>1258524</v>
      </c>
      <c r="F72" s="21">
        <f t="shared" si="11"/>
        <v>93.679627961008293</v>
      </c>
      <c r="G72" s="21">
        <f t="shared" si="12"/>
        <v>267.53727792792483</v>
      </c>
      <c r="H72" s="22">
        <f t="shared" si="13"/>
        <v>2.8558746842940099</v>
      </c>
      <c r="I72" s="246">
        <f t="shared" ref="I72" si="17">C73/C72</f>
        <v>0.53449563060640515</v>
      </c>
    </row>
    <row r="73" spans="1:9" x14ac:dyDescent="0.25">
      <c r="A73" s="11" t="s">
        <v>357</v>
      </c>
      <c r="B73" s="11">
        <v>2018</v>
      </c>
      <c r="C73" s="14">
        <v>235541</v>
      </c>
      <c r="D73" s="28">
        <v>111023704.33</v>
      </c>
      <c r="E73" s="14">
        <v>1296347</v>
      </c>
      <c r="F73" s="21">
        <f t="shared" si="11"/>
        <v>85.643507741368623</v>
      </c>
      <c r="G73" s="21">
        <f t="shared" si="12"/>
        <v>471.35617293804472</v>
      </c>
      <c r="H73" s="22">
        <f t="shared" si="13"/>
        <v>5.5036999927825727</v>
      </c>
      <c r="I73" s="247"/>
    </row>
    <row r="74" spans="1:9" x14ac:dyDescent="0.25">
      <c r="A74" s="11" t="s">
        <v>360</v>
      </c>
      <c r="B74" s="11">
        <v>2017</v>
      </c>
      <c r="C74" s="14">
        <v>192969</v>
      </c>
      <c r="D74" s="28">
        <v>59192496.270000003</v>
      </c>
      <c r="E74" s="14">
        <v>559756</v>
      </c>
      <c r="F74" s="21">
        <f t="shared" si="11"/>
        <v>105.74696165829398</v>
      </c>
      <c r="G74" s="21">
        <f t="shared" si="12"/>
        <v>306.74614197099015</v>
      </c>
      <c r="H74" s="22">
        <f t="shared" si="13"/>
        <v>2.900756079992123</v>
      </c>
      <c r="I74" s="246">
        <f t="shared" ref="I74" si="18">C75/C74</f>
        <v>0.52681518793174031</v>
      </c>
    </row>
    <row r="75" spans="1:9" x14ac:dyDescent="0.25">
      <c r="A75" s="11" t="s">
        <v>360</v>
      </c>
      <c r="B75" s="11">
        <v>2018</v>
      </c>
      <c r="C75" s="14">
        <v>101659</v>
      </c>
      <c r="D75" s="28">
        <v>53660024.780000001</v>
      </c>
      <c r="E75" s="14">
        <v>591502</v>
      </c>
      <c r="F75" s="21">
        <f t="shared" si="11"/>
        <v>90.71824741082871</v>
      </c>
      <c r="G75" s="21">
        <f t="shared" si="12"/>
        <v>527.84332700498726</v>
      </c>
      <c r="H75" s="22">
        <f t="shared" si="13"/>
        <v>5.8184912304862335</v>
      </c>
      <c r="I75" s="247"/>
    </row>
    <row r="76" spans="1:9" x14ac:dyDescent="0.25">
      <c r="A76" s="11" t="s">
        <v>356</v>
      </c>
      <c r="B76" s="11">
        <v>2017</v>
      </c>
      <c r="C76" s="14">
        <v>519103</v>
      </c>
      <c r="D76" s="28">
        <v>159079199.38</v>
      </c>
      <c r="E76" s="14">
        <v>1455347</v>
      </c>
      <c r="F76" s="21">
        <f t="shared" si="11"/>
        <v>109.30671474225734</v>
      </c>
      <c r="G76" s="21">
        <f t="shared" si="12"/>
        <v>306.45016380178885</v>
      </c>
      <c r="H76" s="22">
        <f t="shared" si="13"/>
        <v>2.803580406971256</v>
      </c>
      <c r="I76" s="246">
        <f t="shared" ref="I76" si="19">C77/C76</f>
        <v>0.50689747506756844</v>
      </c>
    </row>
    <row r="77" spans="1:9" x14ac:dyDescent="0.25">
      <c r="A77" s="11" t="s">
        <v>356</v>
      </c>
      <c r="B77" s="11">
        <v>2018</v>
      </c>
      <c r="C77" s="14">
        <v>263132</v>
      </c>
      <c r="D77" s="28">
        <v>146635538.31</v>
      </c>
      <c r="E77" s="14">
        <v>1547213</v>
      </c>
      <c r="F77" s="21">
        <f t="shared" si="11"/>
        <v>94.773982838820515</v>
      </c>
      <c r="G77" s="21">
        <f t="shared" si="12"/>
        <v>557.26988093428395</v>
      </c>
      <c r="H77" s="22">
        <f t="shared" si="13"/>
        <v>5.8799879908182966</v>
      </c>
      <c r="I77" s="247"/>
    </row>
  </sheetData>
  <mergeCells count="47">
    <mergeCell ref="I52:I53"/>
    <mergeCell ref="I54:I55"/>
    <mergeCell ref="I56:I57"/>
    <mergeCell ref="I70:I71"/>
    <mergeCell ref="I72:I73"/>
    <mergeCell ref="I74:I75"/>
    <mergeCell ref="A58:I58"/>
    <mergeCell ref="A38:I38"/>
    <mergeCell ref="A40:A41"/>
    <mergeCell ref="A42:A43"/>
    <mergeCell ref="I40:I41"/>
    <mergeCell ref="I42:I43"/>
    <mergeCell ref="I44:I45"/>
    <mergeCell ref="I46:I47"/>
    <mergeCell ref="I48:I49"/>
    <mergeCell ref="I50:I51"/>
    <mergeCell ref="A52:A53"/>
    <mergeCell ref="A54:A55"/>
    <mergeCell ref="A56:A57"/>
    <mergeCell ref="I76:I77"/>
    <mergeCell ref="A31:A32"/>
    <mergeCell ref="A33:A34"/>
    <mergeCell ref="A35:A36"/>
    <mergeCell ref="I60:I61"/>
    <mergeCell ref="I62:I63"/>
    <mergeCell ref="I64:I65"/>
    <mergeCell ref="A44:A45"/>
    <mergeCell ref="A46:A47"/>
    <mergeCell ref="A48:A49"/>
    <mergeCell ref="A50:A51"/>
    <mergeCell ref="I31:I32"/>
    <mergeCell ref="I33:I34"/>
    <mergeCell ref="I35:I36"/>
    <mergeCell ref="I66:I67"/>
    <mergeCell ref="I68:I69"/>
    <mergeCell ref="A29:A30"/>
    <mergeCell ref="I19:I20"/>
    <mergeCell ref="I21:I22"/>
    <mergeCell ref="I23:I24"/>
    <mergeCell ref="I25:I26"/>
    <mergeCell ref="I27:I28"/>
    <mergeCell ref="I29:I30"/>
    <mergeCell ref="A19:A20"/>
    <mergeCell ref="A21:A22"/>
    <mergeCell ref="A23:A24"/>
    <mergeCell ref="A25:A26"/>
    <mergeCell ref="A27:A28"/>
  </mergeCells>
  <phoneticPr fontId="26" type="noConversion"/>
  <conditionalFormatting sqref="I40:I57">
    <cfRule type="colorScale" priority="2">
      <colorScale>
        <cfvo type="min"/>
        <cfvo type="max"/>
        <color rgb="FFFCFCFF"/>
        <color rgb="FF63BE7B"/>
      </colorScale>
    </cfRule>
  </conditionalFormatting>
  <conditionalFormatting sqref="I60:I77">
    <cfRule type="colorScale" priority="1">
      <colorScale>
        <cfvo type="min"/>
        <cfvo type="max"/>
        <color rgb="FFFCFCFF"/>
        <color rgb="FF63BE7B"/>
      </colorScale>
    </cfRule>
  </conditionalFormatting>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980C9C4E-BB46-4158-9E8D-6A8BB3D29BC5}">
          <x14:colorSeries rgb="FF376092"/>
          <x14:colorNegative rgb="FFD00000"/>
          <x14:colorAxis rgb="FF000000"/>
          <x14:colorMarkers rgb="FFD00000"/>
          <x14:colorFirst rgb="FFD00000"/>
          <x14:colorLast rgb="FFD00000"/>
          <x14:colorHigh rgb="FFD00000"/>
          <x14:colorLow rgb="FFD00000"/>
          <x14:sparklines>
            <x14:sparkline>
              <xm:f>复购会员分析!F19:F19</xm:f>
              <xm:sqref>F19</xm:sqref>
            </x14:sparkline>
            <x14:sparkline>
              <xm:f>复购会员分析!F20:F20</xm:f>
              <xm:sqref>F20</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5"/>
  <sheetViews>
    <sheetView topLeftCell="J1" zoomScaleSheetLayoutView="100" workbookViewId="0">
      <selection activeCell="T2" sqref="T2"/>
    </sheetView>
  </sheetViews>
  <sheetFormatPr defaultColWidth="9" defaultRowHeight="15.6" x14ac:dyDescent="0.25"/>
  <cols>
    <col min="1" max="1" width="13.3984375" customWidth="1"/>
    <col min="2" max="2" width="9.796875" style="24" bestFit="1" customWidth="1"/>
    <col min="3" max="3" width="12.3984375" style="24" customWidth="1"/>
    <col min="4" max="4" width="14.5" customWidth="1"/>
    <col min="5" max="5" width="13.296875" style="24" customWidth="1"/>
    <col min="6" max="6" width="4.19921875" customWidth="1"/>
    <col min="7" max="7" width="4.296875" customWidth="1"/>
    <col min="8" max="8" width="18.3984375" bestFit="1" customWidth="1"/>
    <col min="9" max="13" width="20.69921875" customWidth="1"/>
    <col min="14" max="14" width="10.5" customWidth="1"/>
    <col min="15" max="15" width="31.796875" customWidth="1"/>
    <col min="16" max="19" width="16.69921875" customWidth="1"/>
    <col min="20" max="20" width="22.69921875" customWidth="1"/>
  </cols>
  <sheetData>
    <row r="1" spans="1:20" x14ac:dyDescent="0.25">
      <c r="A1" s="27" t="s">
        <v>76</v>
      </c>
    </row>
    <row r="2" spans="1:20" ht="35.4" customHeight="1" x14ac:dyDescent="0.25">
      <c r="A2" s="32" t="s">
        <v>55</v>
      </c>
      <c r="B2" s="36" t="s">
        <v>75</v>
      </c>
      <c r="C2" s="36" t="s">
        <v>57</v>
      </c>
      <c r="D2" s="27" t="s">
        <v>58</v>
      </c>
      <c r="E2" s="36" t="s">
        <v>59</v>
      </c>
      <c r="H2" s="8" t="s">
        <v>336</v>
      </c>
      <c r="I2" s="11"/>
      <c r="J2" s="11"/>
      <c r="K2" s="11"/>
      <c r="L2" s="3"/>
      <c r="M2" s="3"/>
      <c r="N2" s="250" t="s">
        <v>343</v>
      </c>
      <c r="O2" s="251"/>
      <c r="P2" s="152" t="s">
        <v>331</v>
      </c>
      <c r="Q2" s="152" t="s">
        <v>330</v>
      </c>
      <c r="R2" s="152">
        <v>2017</v>
      </c>
      <c r="S2" s="152">
        <v>2018</v>
      </c>
      <c r="T2" s="152" t="s">
        <v>337</v>
      </c>
    </row>
    <row r="3" spans="1:20" ht="24" customHeight="1" x14ac:dyDescent="0.25">
      <c r="A3" s="2">
        <v>2017</v>
      </c>
      <c r="B3" s="24">
        <v>85.885354547273494</v>
      </c>
      <c r="C3" s="37">
        <v>324.22482365260203</v>
      </c>
      <c r="D3" s="33">
        <v>3.7750880000000002</v>
      </c>
      <c r="E3" s="24">
        <v>6282.53928</v>
      </c>
      <c r="H3" s="7" t="s">
        <v>55</v>
      </c>
      <c r="I3" s="8" t="s">
        <v>333</v>
      </c>
      <c r="J3" s="8" t="s">
        <v>58</v>
      </c>
      <c r="K3" s="8" t="s">
        <v>59</v>
      </c>
      <c r="L3" s="91"/>
      <c r="M3" s="91"/>
      <c r="N3" s="253" t="s">
        <v>339</v>
      </c>
      <c r="O3" s="154" t="s">
        <v>333</v>
      </c>
      <c r="P3" s="155">
        <v>81</v>
      </c>
      <c r="Q3" s="155">
        <v>82</v>
      </c>
      <c r="R3" s="155">
        <v>86</v>
      </c>
      <c r="S3" s="155">
        <v>85</v>
      </c>
      <c r="T3" s="157"/>
    </row>
    <row r="4" spans="1:20" ht="24" customHeight="1" x14ac:dyDescent="0.25">
      <c r="A4" s="2">
        <v>2018</v>
      </c>
      <c r="B4" s="24">
        <v>85.167834422905102</v>
      </c>
      <c r="C4" s="37">
        <v>309.70728453245403</v>
      </c>
      <c r="D4" s="33">
        <v>3.6364339999999999</v>
      </c>
      <c r="E4" s="24">
        <v>6288.6094139999996</v>
      </c>
      <c r="H4" s="10" t="s">
        <v>332</v>
      </c>
      <c r="I4" s="28">
        <v>71.844223880575299</v>
      </c>
      <c r="J4" s="22">
        <v>4.5321550000000004</v>
      </c>
      <c r="K4" s="28">
        <v>6221.0029759999998</v>
      </c>
      <c r="L4" s="37"/>
      <c r="M4" s="37"/>
      <c r="N4" s="253"/>
      <c r="O4" s="154" t="s">
        <v>338</v>
      </c>
      <c r="P4" s="155">
        <v>4.4000000000000004</v>
      </c>
      <c r="Q4" s="155">
        <v>3.9</v>
      </c>
      <c r="R4" s="155">
        <v>3.8</v>
      </c>
      <c r="S4" s="155">
        <v>3.6</v>
      </c>
      <c r="T4" s="157"/>
    </row>
    <row r="5" spans="1:20" ht="24" customHeight="1" x14ac:dyDescent="0.25">
      <c r="A5" s="2" t="s">
        <v>60</v>
      </c>
      <c r="B5" s="24">
        <v>83.279456418526706</v>
      </c>
      <c r="C5" s="37">
        <v>209.390374426742</v>
      </c>
      <c r="D5" s="33">
        <v>2.51431</v>
      </c>
      <c r="E5" s="24">
        <v>4017.4966380000001</v>
      </c>
      <c r="H5" s="10" t="s">
        <v>331</v>
      </c>
      <c r="I5" s="28">
        <v>81.030216501883899</v>
      </c>
      <c r="J5" s="22">
        <v>4.3757510000000002</v>
      </c>
      <c r="K5" s="28">
        <v>5588.4432870000001</v>
      </c>
      <c r="L5" s="37"/>
      <c r="M5" s="37"/>
      <c r="N5" s="253"/>
      <c r="O5" s="154" t="s">
        <v>342</v>
      </c>
      <c r="P5" s="155">
        <v>5588</v>
      </c>
      <c r="Q5" s="155">
        <v>5775</v>
      </c>
      <c r="R5" s="155">
        <v>6290</v>
      </c>
      <c r="S5" s="155">
        <v>6294</v>
      </c>
      <c r="T5" s="157"/>
    </row>
    <row r="6" spans="1:20" ht="24" customHeight="1" x14ac:dyDescent="0.25">
      <c r="H6" s="10" t="s">
        <v>330</v>
      </c>
      <c r="I6" s="28">
        <v>81.834786823961906</v>
      </c>
      <c r="J6" s="22">
        <v>3.9488910000000002</v>
      </c>
      <c r="K6" s="28">
        <v>5774.6074520000002</v>
      </c>
      <c r="L6" s="37"/>
      <c r="M6" s="37"/>
      <c r="N6" s="253" t="s">
        <v>341</v>
      </c>
      <c r="O6" s="154" t="s">
        <v>333</v>
      </c>
      <c r="P6" s="155">
        <v>81</v>
      </c>
      <c r="Q6" s="155">
        <v>82</v>
      </c>
      <c r="R6" s="155">
        <v>87</v>
      </c>
      <c r="S6" s="155">
        <v>86</v>
      </c>
      <c r="T6" s="157"/>
    </row>
    <row r="7" spans="1:20" ht="24" customHeight="1" x14ac:dyDescent="0.25">
      <c r="H7" s="10">
        <v>2017</v>
      </c>
      <c r="I7" s="28">
        <v>85.892572733008905</v>
      </c>
      <c r="J7" s="22">
        <v>3.7763</v>
      </c>
      <c r="K7" s="28">
        <v>6289.563709</v>
      </c>
      <c r="L7" s="37"/>
      <c r="M7" s="37"/>
      <c r="N7" s="253"/>
      <c r="O7" s="154" t="s">
        <v>338</v>
      </c>
      <c r="P7" s="155">
        <v>4.5</v>
      </c>
      <c r="Q7" s="155">
        <v>4.0999999999999996</v>
      </c>
      <c r="R7" s="155">
        <v>3.9</v>
      </c>
      <c r="S7" s="155">
        <v>3.8</v>
      </c>
      <c r="T7" s="157"/>
    </row>
    <row r="8" spans="1:20" ht="24" customHeight="1" x14ac:dyDescent="0.25">
      <c r="H8" s="10">
        <v>2018</v>
      </c>
      <c r="I8" s="28">
        <v>85.181108504235496</v>
      </c>
      <c r="J8" s="22">
        <v>3.6375890000000002</v>
      </c>
      <c r="K8" s="28">
        <v>6293.7446060000002</v>
      </c>
      <c r="L8" s="37"/>
      <c r="M8" s="37"/>
      <c r="N8" s="253"/>
      <c r="O8" s="154" t="s">
        <v>342</v>
      </c>
      <c r="P8" s="155">
        <v>6654</v>
      </c>
      <c r="Q8" s="155">
        <v>6955</v>
      </c>
      <c r="R8" s="155">
        <v>7463</v>
      </c>
      <c r="S8" s="155">
        <v>7513</v>
      </c>
      <c r="T8" s="157"/>
    </row>
    <row r="9" spans="1:20" ht="24" customHeight="1" x14ac:dyDescent="0.25">
      <c r="A9" s="27" t="s">
        <v>78</v>
      </c>
      <c r="H9" s="11"/>
      <c r="I9" s="28"/>
      <c r="J9" s="22"/>
      <c r="K9" s="28"/>
      <c r="L9" s="37"/>
      <c r="M9" s="37"/>
      <c r="N9" s="253" t="s">
        <v>340</v>
      </c>
      <c r="O9" s="154" t="s">
        <v>333</v>
      </c>
      <c r="P9" s="155">
        <v>78</v>
      </c>
      <c r="Q9" s="155">
        <v>78</v>
      </c>
      <c r="R9" s="155">
        <v>73</v>
      </c>
      <c r="S9" s="155">
        <v>76</v>
      </c>
      <c r="T9" s="157"/>
    </row>
    <row r="10" spans="1:20" ht="24" customHeight="1" x14ac:dyDescent="0.25">
      <c r="A10" s="32" t="s">
        <v>55</v>
      </c>
      <c r="B10" s="36" t="s">
        <v>56</v>
      </c>
      <c r="C10" s="36" t="s">
        <v>57</v>
      </c>
      <c r="D10" s="27" t="s">
        <v>58</v>
      </c>
      <c r="E10" s="36" t="s">
        <v>59</v>
      </c>
      <c r="F10" s="27"/>
      <c r="G10" s="6"/>
      <c r="H10" s="11"/>
      <c r="I10" s="28"/>
      <c r="J10" s="22"/>
      <c r="K10" s="28"/>
      <c r="L10" s="37"/>
      <c r="M10" s="37"/>
      <c r="N10" s="253"/>
      <c r="O10" s="154" t="s">
        <v>338</v>
      </c>
      <c r="P10" s="155">
        <v>2.8</v>
      </c>
      <c r="Q10" s="155">
        <v>3</v>
      </c>
      <c r="R10" s="155">
        <v>2.6</v>
      </c>
      <c r="S10" s="155">
        <v>2.6</v>
      </c>
      <c r="T10" s="157"/>
    </row>
    <row r="11" spans="1:20" ht="24" customHeight="1" x14ac:dyDescent="0.25">
      <c r="A11" s="2" t="s">
        <v>61</v>
      </c>
      <c r="B11" s="24">
        <v>73.513679899731798</v>
      </c>
      <c r="C11" s="37">
        <v>193.7943488384</v>
      </c>
      <c r="D11" s="33">
        <v>2.6361669999999999</v>
      </c>
      <c r="E11" s="24">
        <v>2362.8357339999998</v>
      </c>
      <c r="H11" s="11"/>
      <c r="I11" s="28"/>
      <c r="J11" s="22"/>
      <c r="K11" s="28"/>
      <c r="L11" s="37"/>
      <c r="M11" s="37"/>
      <c r="N11" s="253"/>
      <c r="O11" s="154" t="s">
        <v>342</v>
      </c>
      <c r="P11" s="155">
        <v>1859</v>
      </c>
      <c r="Q11" s="155">
        <v>2258</v>
      </c>
      <c r="R11" s="155">
        <v>2365</v>
      </c>
      <c r="S11" s="155">
        <v>2594</v>
      </c>
      <c r="T11" s="157"/>
    </row>
    <row r="12" spans="1:20" x14ac:dyDescent="0.25">
      <c r="A12" s="2" t="s">
        <v>62</v>
      </c>
      <c r="B12" s="24">
        <v>75.772266171512399</v>
      </c>
      <c r="C12" s="37">
        <v>196.45740878678001</v>
      </c>
      <c r="D12" s="33">
        <v>2.5927349999999998</v>
      </c>
      <c r="E12" s="24">
        <v>2593.9333329999999</v>
      </c>
      <c r="H12" s="8" t="s">
        <v>335</v>
      </c>
      <c r="I12" s="28"/>
      <c r="J12" s="22"/>
      <c r="K12" s="28"/>
      <c r="L12" s="37"/>
      <c r="M12" s="37"/>
      <c r="N12" s="150"/>
      <c r="O12" s="150"/>
    </row>
    <row r="13" spans="1:20" x14ac:dyDescent="0.25">
      <c r="A13" s="2" t="s">
        <v>60</v>
      </c>
      <c r="B13" s="24">
        <v>76.488968270579207</v>
      </c>
      <c r="C13" s="37">
        <v>136.88099161829899</v>
      </c>
      <c r="D13" s="33">
        <v>1.789552</v>
      </c>
      <c r="E13" s="24">
        <v>1449.025641</v>
      </c>
      <c r="H13" s="7" t="s">
        <v>55</v>
      </c>
      <c r="I13" s="136" t="s">
        <v>333</v>
      </c>
      <c r="J13" s="137" t="s">
        <v>58</v>
      </c>
      <c r="K13" s="136" t="s">
        <v>59</v>
      </c>
      <c r="L13" s="148"/>
    </row>
    <row r="14" spans="1:20" x14ac:dyDescent="0.25">
      <c r="A14" s="2"/>
      <c r="B14" s="37"/>
      <c r="C14" s="37"/>
      <c r="H14" s="10" t="s">
        <v>332</v>
      </c>
      <c r="I14" s="28">
        <v>64.995737451916895</v>
      </c>
      <c r="J14" s="22">
        <v>3.1450480000000001</v>
      </c>
      <c r="K14" s="28">
        <v>2308.2387090000002</v>
      </c>
      <c r="L14" s="37"/>
    </row>
    <row r="15" spans="1:20" x14ac:dyDescent="0.25">
      <c r="A15" s="2"/>
      <c r="B15" s="37"/>
      <c r="C15" s="37"/>
      <c r="H15" s="10" t="s">
        <v>331</v>
      </c>
      <c r="I15" s="28">
        <v>77.519349966267697</v>
      </c>
      <c r="J15" s="22">
        <v>2.786152</v>
      </c>
      <c r="K15" s="28">
        <v>1859.411458</v>
      </c>
      <c r="L15" s="37"/>
    </row>
    <row r="16" spans="1:20" x14ac:dyDescent="0.25">
      <c r="A16" s="27" t="s">
        <v>79</v>
      </c>
      <c r="B16" s="37"/>
      <c r="C16" s="37"/>
      <c r="H16" s="10" t="s">
        <v>330</v>
      </c>
      <c r="I16" s="28">
        <v>77.656311546378902</v>
      </c>
      <c r="J16" s="22">
        <v>2.951082</v>
      </c>
      <c r="K16" s="28">
        <v>2258.1379310000002</v>
      </c>
      <c r="L16" s="37"/>
    </row>
    <row r="17" spans="1:22" x14ac:dyDescent="0.25">
      <c r="A17" s="32" t="s">
        <v>55</v>
      </c>
      <c r="B17" s="36" t="s">
        <v>56</v>
      </c>
      <c r="C17" s="36" t="s">
        <v>57</v>
      </c>
      <c r="D17" s="27" t="s">
        <v>58</v>
      </c>
      <c r="E17" s="36" t="s">
        <v>59</v>
      </c>
      <c r="F17" s="27"/>
      <c r="G17" s="6"/>
      <c r="H17" s="10" t="s">
        <v>61</v>
      </c>
      <c r="I17" s="28">
        <v>73.481069648868299</v>
      </c>
      <c r="J17" s="22">
        <v>2.63741</v>
      </c>
      <c r="K17" s="28">
        <v>2365.202898</v>
      </c>
      <c r="L17" s="37"/>
    </row>
    <row r="18" spans="1:22" x14ac:dyDescent="0.25">
      <c r="A18" s="2" t="s">
        <v>61</v>
      </c>
      <c r="B18" s="24">
        <v>86.6844816659884</v>
      </c>
      <c r="C18" s="37">
        <v>336.63599296231502</v>
      </c>
      <c r="D18" s="33">
        <v>3.8834629999999999</v>
      </c>
      <c r="E18" s="24">
        <v>7460.1471860000001</v>
      </c>
      <c r="H18" s="10" t="s">
        <v>62</v>
      </c>
      <c r="I18" s="28">
        <v>75.785764030062396</v>
      </c>
      <c r="J18" s="22">
        <v>2.5920519999999998</v>
      </c>
      <c r="K18" s="28">
        <v>2593.8117400000001</v>
      </c>
      <c r="L18" s="37"/>
    </row>
    <row r="19" spans="1:22" x14ac:dyDescent="0.25">
      <c r="A19" s="2" t="s">
        <v>62</v>
      </c>
      <c r="B19" s="24">
        <v>85.906604030948699</v>
      </c>
      <c r="C19" s="37">
        <v>322.604917063112</v>
      </c>
      <c r="D19" s="33">
        <v>3.7552979999999998</v>
      </c>
      <c r="E19" s="24">
        <v>7506.2290270000003</v>
      </c>
      <c r="H19" s="10"/>
      <c r="I19" s="28"/>
      <c r="J19" s="22"/>
      <c r="K19" s="28"/>
      <c r="L19" s="37"/>
    </row>
    <row r="20" spans="1:22" x14ac:dyDescent="0.25">
      <c r="A20" s="2" t="s">
        <v>60</v>
      </c>
      <c r="B20" s="24">
        <v>83.467352277083194</v>
      </c>
      <c r="C20" s="37">
        <v>212.241256491939</v>
      </c>
      <c r="D20" s="33">
        <v>2.542805</v>
      </c>
      <c r="E20" s="24">
        <v>4318.4591879999998</v>
      </c>
      <c r="H20" s="10"/>
      <c r="I20" s="28"/>
      <c r="J20" s="22"/>
      <c r="K20" s="28"/>
      <c r="L20" s="37"/>
    </row>
    <row r="21" spans="1:22" x14ac:dyDescent="0.25">
      <c r="A21" s="2"/>
      <c r="C21" s="37"/>
      <c r="H21" s="8" t="s">
        <v>334</v>
      </c>
      <c r="I21" s="28"/>
      <c r="J21" s="22"/>
      <c r="K21" s="28"/>
      <c r="L21" s="37"/>
    </row>
    <row r="22" spans="1:22" x14ac:dyDescent="0.25">
      <c r="H22" s="7" t="s">
        <v>55</v>
      </c>
      <c r="I22" s="136" t="s">
        <v>333</v>
      </c>
      <c r="J22" s="137" t="s">
        <v>58</v>
      </c>
      <c r="K22" s="136" t="s">
        <v>59</v>
      </c>
      <c r="L22" s="148"/>
      <c r="M22" s="148"/>
      <c r="N22" s="39"/>
      <c r="O22" s="39"/>
      <c r="P22" s="40"/>
      <c r="Q22" s="41"/>
      <c r="R22" s="39"/>
      <c r="S22" s="39"/>
      <c r="T22" s="40"/>
      <c r="U22" s="41"/>
      <c r="V22" s="39"/>
    </row>
    <row r="23" spans="1:22" x14ac:dyDescent="0.25">
      <c r="H23" s="10" t="s">
        <v>332</v>
      </c>
      <c r="I23" s="28">
        <v>72.276626387956298</v>
      </c>
      <c r="J23" s="22">
        <v>4.6619770000000003</v>
      </c>
      <c r="K23" s="28">
        <v>7394.0754349999997</v>
      </c>
      <c r="L23" s="37"/>
      <c r="M23" s="37"/>
      <c r="N23" s="41"/>
      <c r="O23" s="41"/>
      <c r="Q23" s="42"/>
      <c r="U23" s="42"/>
    </row>
    <row r="24" spans="1:22" x14ac:dyDescent="0.25">
      <c r="H24" s="10" t="s">
        <v>331</v>
      </c>
      <c r="I24" s="28">
        <v>81.203670559841896</v>
      </c>
      <c r="J24" s="22">
        <v>4.5026679999999999</v>
      </c>
      <c r="K24" s="28">
        <v>6653.8809520000004</v>
      </c>
      <c r="L24" s="37"/>
      <c r="M24" s="37"/>
      <c r="N24" s="38"/>
      <c r="O24" s="38"/>
      <c r="Q24" s="42"/>
      <c r="U24" s="42"/>
    </row>
    <row r="25" spans="1:22" x14ac:dyDescent="0.25">
      <c r="H25" s="10" t="s">
        <v>330</v>
      </c>
      <c r="I25" s="28">
        <v>82.165979888442607</v>
      </c>
      <c r="J25" s="22">
        <v>4.0576309999999998</v>
      </c>
      <c r="K25" s="28">
        <v>6954.9039350000003</v>
      </c>
      <c r="L25" s="37"/>
      <c r="M25" s="37"/>
      <c r="N25" s="41"/>
      <c r="U25" s="42"/>
    </row>
    <row r="26" spans="1:22" x14ac:dyDescent="0.25">
      <c r="H26" s="10" t="s">
        <v>61</v>
      </c>
      <c r="I26" s="28">
        <v>86.691061928601798</v>
      </c>
      <c r="J26" s="22">
        <v>3.8842110000000001</v>
      </c>
      <c r="K26" s="28">
        <v>7462.7911610000001</v>
      </c>
      <c r="L26" s="37"/>
      <c r="M26" s="37"/>
      <c r="N26" s="41"/>
    </row>
    <row r="27" spans="1:22" x14ac:dyDescent="0.25">
      <c r="H27" s="10" t="s">
        <v>62</v>
      </c>
      <c r="I27" s="28">
        <v>85.918693814769895</v>
      </c>
      <c r="J27" s="22">
        <v>3.756545</v>
      </c>
      <c r="K27" s="28">
        <v>7513.0687120000002</v>
      </c>
      <c r="L27" s="37"/>
      <c r="M27" s="37"/>
      <c r="N27" s="41"/>
    </row>
    <row r="28" spans="1:22" x14ac:dyDescent="0.25">
      <c r="N28" s="124"/>
      <c r="S28" s="252"/>
      <c r="T28" s="252"/>
      <c r="U28" s="252"/>
      <c r="V28" s="252"/>
    </row>
    <row r="29" spans="1:22" x14ac:dyDescent="0.25">
      <c r="N29" s="39"/>
      <c r="S29" s="39"/>
    </row>
    <row r="30" spans="1:22" x14ac:dyDescent="0.25">
      <c r="N30" s="42"/>
      <c r="S30" s="39"/>
    </row>
    <row r="31" spans="1:22" x14ac:dyDescent="0.25">
      <c r="H31" s="11">
        <v>2019</v>
      </c>
      <c r="I31" s="14">
        <v>6722102</v>
      </c>
      <c r="J31" s="11">
        <v>12.681008946159899</v>
      </c>
      <c r="K31" s="11">
        <v>5.1155780000000002</v>
      </c>
      <c r="L31" s="3"/>
      <c r="M31" s="3"/>
      <c r="N31" s="42"/>
      <c r="S31" s="39"/>
    </row>
    <row r="32" spans="1:22" x14ac:dyDescent="0.25">
      <c r="H32" s="11">
        <v>2014</v>
      </c>
      <c r="I32" s="14">
        <v>2872312</v>
      </c>
      <c r="J32" s="22">
        <v>36.224110821526303</v>
      </c>
      <c r="K32" s="22">
        <v>10.18624</v>
      </c>
      <c r="L32" s="3"/>
      <c r="M32" s="3"/>
    </row>
    <row r="33" spans="5:13" x14ac:dyDescent="0.25">
      <c r="H33" s="11" t="s">
        <v>23</v>
      </c>
      <c r="I33" s="11" t="s">
        <v>157</v>
      </c>
      <c r="J33" s="11" t="s">
        <v>329</v>
      </c>
      <c r="K33" s="118" t="s">
        <v>377</v>
      </c>
      <c r="L33" s="149"/>
      <c r="M33" s="149"/>
    </row>
    <row r="34" spans="5:13" x14ac:dyDescent="0.25">
      <c r="H34" s="11">
        <v>2015</v>
      </c>
      <c r="I34" s="14">
        <v>3287451</v>
      </c>
      <c r="J34" s="22">
        <v>33.914426785372598</v>
      </c>
      <c r="K34" s="22">
        <v>9.9026399999999999</v>
      </c>
      <c r="L34" s="149"/>
      <c r="M34" s="149"/>
    </row>
    <row r="35" spans="5:13" x14ac:dyDescent="0.25">
      <c r="H35" s="11">
        <v>2016</v>
      </c>
      <c r="I35" s="14">
        <v>4432687</v>
      </c>
      <c r="J35" s="22">
        <v>27.733125901287401</v>
      </c>
      <c r="K35" s="22">
        <v>8.7970050000000004</v>
      </c>
      <c r="L35" s="149"/>
      <c r="M35" s="149"/>
    </row>
    <row r="36" spans="5:13" x14ac:dyDescent="0.25">
      <c r="H36" s="11">
        <v>2017</v>
      </c>
      <c r="I36" s="14">
        <v>6289945</v>
      </c>
      <c r="J36" s="22">
        <v>23.822102719817099</v>
      </c>
      <c r="K36" s="22">
        <v>8.0157699999999998</v>
      </c>
      <c r="L36" s="149"/>
      <c r="M36" s="149"/>
    </row>
    <row r="37" spans="5:13" x14ac:dyDescent="0.25">
      <c r="H37" s="11">
        <v>2018</v>
      </c>
      <c r="I37" s="14">
        <v>8135432</v>
      </c>
      <c r="J37" s="22">
        <v>19.738835438241001</v>
      </c>
      <c r="K37" s="22">
        <v>7.4762250000000003</v>
      </c>
      <c r="L37" s="149"/>
      <c r="M37" s="149"/>
    </row>
    <row r="38" spans="5:13" x14ac:dyDescent="0.25">
      <c r="F38" s="142"/>
      <c r="J38" s="25"/>
      <c r="K38" s="25"/>
      <c r="L38" s="25"/>
      <c r="M38" s="25"/>
    </row>
    <row r="39" spans="5:13" x14ac:dyDescent="0.25">
      <c r="J39" s="25">
        <f>J34-J35</f>
        <v>6.1813008840851964</v>
      </c>
      <c r="K39" s="25">
        <f t="shared" ref="J39:K41" si="0">K34-K35</f>
        <v>1.1056349999999995</v>
      </c>
      <c r="L39" s="25"/>
      <c r="M39" s="25"/>
    </row>
    <row r="40" spans="5:13" x14ac:dyDescent="0.25">
      <c r="J40" s="25">
        <f t="shared" si="0"/>
        <v>3.911023181470302</v>
      </c>
      <c r="K40" s="25">
        <f t="shared" si="0"/>
        <v>0.78123500000000057</v>
      </c>
      <c r="L40" s="25"/>
      <c r="M40" s="25"/>
    </row>
    <row r="41" spans="5:13" x14ac:dyDescent="0.25">
      <c r="J41" s="25">
        <f t="shared" si="0"/>
        <v>4.0832672815760986</v>
      </c>
      <c r="K41" s="25">
        <f t="shared" si="0"/>
        <v>0.5395449999999995</v>
      </c>
      <c r="L41" s="25"/>
      <c r="M41" s="25"/>
    </row>
    <row r="42" spans="5:13" ht="44.4" customHeight="1" x14ac:dyDescent="0.25">
      <c r="E42" s="140"/>
      <c r="F42" s="139"/>
      <c r="H42" s="141" t="s">
        <v>379</v>
      </c>
      <c r="I42" s="143">
        <v>2015</v>
      </c>
      <c r="J42" s="143">
        <v>2016</v>
      </c>
      <c r="K42" s="143">
        <v>2017</v>
      </c>
      <c r="L42" s="143">
        <v>2018</v>
      </c>
      <c r="M42" s="143" t="s">
        <v>337</v>
      </c>
    </row>
    <row r="43" spans="5:13" ht="33.6" customHeight="1" x14ac:dyDescent="0.25">
      <c r="H43" s="145" t="s">
        <v>157</v>
      </c>
      <c r="I43" s="144">
        <v>3287451</v>
      </c>
      <c r="J43" s="144">
        <v>4432687</v>
      </c>
      <c r="K43" s="144">
        <v>6289945</v>
      </c>
      <c r="L43" s="144">
        <v>8135432</v>
      </c>
      <c r="M43" s="146"/>
    </row>
    <row r="44" spans="5:13" ht="33.6" customHeight="1" x14ac:dyDescent="0.25">
      <c r="H44" s="145" t="s">
        <v>380</v>
      </c>
      <c r="I44" s="147">
        <v>33.914426785372598</v>
      </c>
      <c r="J44" s="147">
        <v>27.733125901287401</v>
      </c>
      <c r="K44" s="147">
        <v>23.822102719817099</v>
      </c>
      <c r="L44" s="147">
        <v>19.738835438241001</v>
      </c>
      <c r="M44" s="146"/>
    </row>
    <row r="45" spans="5:13" ht="33.6" customHeight="1" x14ac:dyDescent="0.25">
      <c r="H45" s="145" t="s">
        <v>378</v>
      </c>
      <c r="I45" s="147">
        <v>9.9026399999999999</v>
      </c>
      <c r="J45" s="147">
        <v>8.7970050000000004</v>
      </c>
      <c r="K45" s="147">
        <v>8.0157699999999998</v>
      </c>
      <c r="L45" s="147">
        <v>7.4762250000000003</v>
      </c>
      <c r="M45" s="146"/>
    </row>
  </sheetData>
  <mergeCells count="5">
    <mergeCell ref="N2:O2"/>
    <mergeCell ref="S28:V28"/>
    <mergeCell ref="N3:N5"/>
    <mergeCell ref="N6:N8"/>
    <mergeCell ref="N9:N11"/>
  </mergeCells>
  <phoneticPr fontId="3" type="noConversion"/>
  <pageMargins left="0.75" right="0.75" top="1" bottom="1" header="0.51180555555555551" footer="0.51180555555555551"/>
  <pageSetup paperSize="9" orientation="portrait" horizontalDpi="360" verticalDpi="360" r:id="rId1"/>
  <headerFooter scaleWithDoc="0" alignWithMargins="0"/>
  <extLst>
    <ext xmlns:x14="http://schemas.microsoft.com/office/spreadsheetml/2009/9/main" uri="{05C60535-1F16-4fd2-B633-F4F36F0B64E0}">
      <x14:sparklineGroups xmlns:xm="http://schemas.microsoft.com/office/excel/2006/main">
        <x14:sparklineGroup displayEmptyCellsAs="gap" markers="1" xr2:uid="{6FB79E62-E503-43FE-B549-A9C970E37231}">
          <x14:colorSeries rgb="FF00B050"/>
          <x14:colorNegative rgb="FFD00000"/>
          <x14:colorAxis rgb="FF000000"/>
          <x14:colorMarkers theme="9"/>
          <x14:colorFirst rgb="FFD00000"/>
          <x14:colorLast rgb="FFD00000"/>
          <x14:colorHigh rgb="FFD00000"/>
          <x14:colorLow rgb="FFD00000"/>
          <x14:sparklines>
            <x14:sparkline>
              <xm:f>门店分析!P11:S11</xm:f>
              <xm:sqref>T11</xm:sqref>
            </x14:sparkline>
          </x14:sparklines>
        </x14:sparklineGroup>
        <x14:sparklineGroup displayEmptyCellsAs="gap" markers="1" xr2:uid="{779516EB-84FA-4620-B96E-90C0577BFF63}">
          <x14:colorSeries rgb="FFFF0000"/>
          <x14:colorNegative rgb="FFD00000"/>
          <x14:colorAxis rgb="FF000000"/>
          <x14:colorMarkers rgb="FFFF0000"/>
          <x14:colorFirst rgb="FFD00000"/>
          <x14:colorLast rgb="FFD00000"/>
          <x14:colorHigh rgb="FFD00000"/>
          <x14:colorLow rgb="FFD00000"/>
          <x14:sparklines>
            <x14:sparkline>
              <xm:f>门店分析!P10:S10</xm:f>
              <xm:sqref>T10</xm:sqref>
            </x14:sparkline>
          </x14:sparklines>
        </x14:sparklineGroup>
        <x14:sparklineGroup displayEmptyCellsAs="gap" markers="1" xr2:uid="{38FB8ECE-C6B1-4E56-8981-009A156C0DF5}">
          <x14:colorSeries rgb="FFFF0000"/>
          <x14:colorNegative rgb="FFD00000"/>
          <x14:colorAxis rgb="FF000000"/>
          <x14:colorMarkers rgb="FFFF0000"/>
          <x14:colorFirst rgb="FFD00000"/>
          <x14:colorLast rgb="FFD00000"/>
          <x14:colorHigh rgb="FFD00000"/>
          <x14:colorLow rgb="FFD00000"/>
          <x14:sparklines>
            <x14:sparkline>
              <xm:f>门店分析!P9:S9</xm:f>
              <xm:sqref>T9</xm:sqref>
            </x14:sparkline>
          </x14:sparklines>
        </x14:sparklineGroup>
        <x14:sparklineGroup displayEmptyCellsAs="gap" markers="1" xr2:uid="{0AE5C8C7-424C-4E07-97CB-39DF9780F729}">
          <x14:colorSeries rgb="FF00B050"/>
          <x14:colorNegative rgb="FFD00000"/>
          <x14:colorAxis rgb="FF000000"/>
          <x14:colorMarkers theme="9"/>
          <x14:colorFirst rgb="FFD00000"/>
          <x14:colorLast rgb="FFD00000"/>
          <x14:colorHigh rgb="FFD00000"/>
          <x14:colorLow rgb="FFD00000"/>
          <x14:sparklines>
            <x14:sparkline>
              <xm:f>门店分析!P8:S8</xm:f>
              <xm:sqref>T8</xm:sqref>
            </x14:sparkline>
          </x14:sparklines>
        </x14:sparklineGroup>
        <x14:sparklineGroup displayEmptyCellsAs="gap" markers="1" xr2:uid="{A2F63245-5ED0-48D4-9DDE-073100A01BCC}">
          <x14:colorSeries rgb="FFFF0000"/>
          <x14:colorNegative rgb="FFD00000"/>
          <x14:colorAxis rgb="FF000000"/>
          <x14:colorMarkers rgb="FFFF0000"/>
          <x14:colorFirst rgb="FFD00000"/>
          <x14:colorLast rgb="FFD00000"/>
          <x14:colorHigh rgb="FFD00000"/>
          <x14:colorLow rgb="FFD00000"/>
          <x14:sparklines>
            <x14:sparkline>
              <xm:f>门店分析!P7:S7</xm:f>
              <xm:sqref>T7</xm:sqref>
            </x14:sparkline>
          </x14:sparklines>
        </x14:sparklineGroup>
        <x14:sparklineGroup displayEmptyCellsAs="gap" markers="1" xr2:uid="{424613D7-7FD9-4741-8B0B-2DE3E15FFA70}">
          <x14:colorSeries rgb="FF00B050"/>
          <x14:colorNegative rgb="FFD00000"/>
          <x14:colorAxis rgb="FF000000"/>
          <x14:colorMarkers theme="9"/>
          <x14:colorFirst rgb="FFD00000"/>
          <x14:colorLast rgb="FFD00000"/>
          <x14:colorHigh rgb="FFD00000"/>
          <x14:colorLow rgb="FFD00000"/>
          <x14:sparklines>
            <x14:sparkline>
              <xm:f>门店分析!P6:S6</xm:f>
              <xm:sqref>T6</xm:sqref>
            </x14:sparkline>
          </x14:sparklines>
        </x14:sparklineGroup>
        <x14:sparklineGroup displayEmptyCellsAs="gap" markers="1" xr2:uid="{967B06A5-1670-4B4C-859F-77FFFE176D36}">
          <x14:colorSeries rgb="FF00B050"/>
          <x14:colorNegative rgb="FFD00000"/>
          <x14:colorAxis rgb="FF000000"/>
          <x14:colorMarkers theme="9"/>
          <x14:colorFirst rgb="FFD00000"/>
          <x14:colorLast rgb="FFD00000"/>
          <x14:colorHigh rgb="FFD00000"/>
          <x14:colorLow rgb="FFD00000"/>
          <x14:sparklines>
            <x14:sparkline>
              <xm:f>门店分析!P5:S5</xm:f>
              <xm:sqref>T5</xm:sqref>
            </x14:sparkline>
          </x14:sparklines>
        </x14:sparklineGroup>
        <x14:sparklineGroup displayEmptyCellsAs="gap" markers="1" xr2:uid="{492FE4DC-95C6-4344-9302-EA72E52517D3}">
          <x14:colorSeries rgb="FFFF0000"/>
          <x14:colorNegative rgb="FFD00000"/>
          <x14:colorAxis rgb="FF000000"/>
          <x14:colorMarkers rgb="FFFF0000"/>
          <x14:colorFirst rgb="FFD00000"/>
          <x14:colorLast rgb="FFD00000"/>
          <x14:colorHigh rgb="FFD00000"/>
          <x14:colorLow rgb="FFD00000"/>
          <x14:sparklines>
            <x14:sparkline>
              <xm:f>门店分析!P4:S4</xm:f>
              <xm:sqref>T4</xm:sqref>
            </x14:sparkline>
          </x14:sparklines>
        </x14:sparklineGroup>
        <x14:sparklineGroup displayEmptyCellsAs="gap" markers="1" xr2:uid="{14624DE6-FF11-4EDC-8397-A373C188145D}">
          <x14:colorSeries rgb="FF00B050"/>
          <x14:colorNegative rgb="FFD00000"/>
          <x14:colorAxis rgb="FF000000"/>
          <x14:colorMarkers theme="9"/>
          <x14:colorFirst rgb="FFD00000"/>
          <x14:colorLast rgb="FFD00000"/>
          <x14:colorHigh rgb="FFD00000"/>
          <x14:colorLow rgb="FFD00000"/>
          <x14:sparklines>
            <x14:sparkline>
              <xm:f>门店分析!P3:S3</xm:f>
              <xm:sqref>T3</xm:sqref>
            </x14:sparkline>
          </x14:sparklines>
        </x14:sparklineGroup>
        <x14:sparklineGroup lineWeight="1" displayEmptyCellsAs="gap" markers="1" high="1" low="1" xr2:uid="{979A809A-4DE4-498C-BCB8-F8111EE13F26}">
          <x14:colorSeries theme="9" tint="-0.249977111117893"/>
          <x14:colorNegative rgb="FFD00000"/>
          <x14:colorAxis rgb="FF000000"/>
          <x14:colorMarkers theme="9"/>
          <x14:colorFirst rgb="FFD00000"/>
          <x14:colorLast rgb="FFD00000"/>
          <x14:colorHigh theme="9"/>
          <x14:colorLow theme="9"/>
          <x14:sparklines>
            <x14:sparkline>
              <xm:f>门店分析!I43:L43</xm:f>
              <xm:sqref>M43</xm:sqref>
            </x14:sparkline>
          </x14:sparklines>
        </x14:sparklineGroup>
        <x14:sparklineGroup lineWeight="1" displayEmptyCellsAs="gap" markers="1" high="1" low="1" xr2:uid="{C0E92078-A00E-4D2C-A296-592511CFD09E}">
          <x14:colorSeries rgb="FFFF0000"/>
          <x14:colorNegative rgb="FFD00000"/>
          <x14:colorAxis rgb="FF000000"/>
          <x14:colorMarkers rgb="FFFF0000"/>
          <x14:colorFirst rgb="FFD00000"/>
          <x14:colorLast rgb="FFD00000"/>
          <x14:colorHigh rgb="FFFF0000"/>
          <x14:colorLow rgb="FFFF0000"/>
          <x14:sparklines>
            <x14:sparkline>
              <xm:f>门店分析!I44:L44</xm:f>
              <xm:sqref>M44</xm:sqref>
            </x14:sparkline>
          </x14:sparklines>
        </x14:sparklineGroup>
        <x14:sparklineGroup lineWeight="1" displayEmptyCellsAs="gap" markers="1" high="1" low="1" xr2:uid="{8084A1CF-DDD7-4462-8512-C5CCC41C38E3}">
          <x14:colorSeries rgb="FFFF0000"/>
          <x14:colorNegative rgb="FFD00000"/>
          <x14:colorAxis rgb="FF000000"/>
          <x14:colorMarkers rgb="FFFF0000"/>
          <x14:colorFirst rgb="FFD00000"/>
          <x14:colorLast rgb="FFD00000"/>
          <x14:colorHigh rgb="FFFF0000"/>
          <x14:colorLow rgb="FFFF0000"/>
          <x14:sparklines>
            <x14:sparkline>
              <xm:f>门店分析!I45:L45</xm:f>
              <xm:sqref>M45</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02A42-887C-4EDA-8229-1DC77B0E85C3}">
  <sheetPr filterMode="1"/>
  <dimension ref="A1:P220"/>
  <sheetViews>
    <sheetView topLeftCell="A36" workbookViewId="0">
      <selection activeCell="A102" sqref="A102:D117"/>
    </sheetView>
  </sheetViews>
  <sheetFormatPr defaultColWidth="9" defaultRowHeight="15.6" x14ac:dyDescent="0.25"/>
  <cols>
    <col min="2" max="2" width="29.3984375" bestFit="1" customWidth="1"/>
    <col min="3" max="3" width="16.09765625" bestFit="1" customWidth="1"/>
    <col min="4" max="4" width="16" bestFit="1" customWidth="1"/>
    <col min="5" max="5" width="11.5" bestFit="1" customWidth="1"/>
    <col min="6" max="6" width="10.3984375" bestFit="1" customWidth="1"/>
    <col min="258" max="258" width="29.3984375" bestFit="1" customWidth="1"/>
    <col min="259" max="259" width="16.09765625" bestFit="1" customWidth="1"/>
    <col min="260" max="260" width="16" bestFit="1" customWidth="1"/>
    <col min="261" max="261" width="11.5" bestFit="1" customWidth="1"/>
    <col min="262" max="262" width="10.3984375" bestFit="1" customWidth="1"/>
    <col min="514" max="514" width="29.3984375" bestFit="1" customWidth="1"/>
    <col min="515" max="515" width="16.09765625" bestFit="1" customWidth="1"/>
    <col min="516" max="516" width="16" bestFit="1" customWidth="1"/>
    <col min="517" max="517" width="11.5" bestFit="1" customWidth="1"/>
    <col min="518" max="518" width="10.3984375" bestFit="1" customWidth="1"/>
    <col min="770" max="770" width="29.3984375" bestFit="1" customWidth="1"/>
    <col min="771" max="771" width="16.09765625" bestFit="1" customWidth="1"/>
    <col min="772" max="772" width="16" bestFit="1" customWidth="1"/>
    <col min="773" max="773" width="11.5" bestFit="1" customWidth="1"/>
    <col min="774" max="774" width="10.3984375" bestFit="1" customWidth="1"/>
    <col min="1026" max="1026" width="29.3984375" bestFit="1" customWidth="1"/>
    <col min="1027" max="1027" width="16.09765625" bestFit="1" customWidth="1"/>
    <col min="1028" max="1028" width="16" bestFit="1" customWidth="1"/>
    <col min="1029" max="1029" width="11.5" bestFit="1" customWidth="1"/>
    <col min="1030" max="1030" width="10.3984375" bestFit="1" customWidth="1"/>
    <col min="1282" max="1282" width="29.3984375" bestFit="1" customWidth="1"/>
    <col min="1283" max="1283" width="16.09765625" bestFit="1" customWidth="1"/>
    <col min="1284" max="1284" width="16" bestFit="1" customWidth="1"/>
    <col min="1285" max="1285" width="11.5" bestFit="1" customWidth="1"/>
    <col min="1286" max="1286" width="10.3984375" bestFit="1" customWidth="1"/>
    <col min="1538" max="1538" width="29.3984375" bestFit="1" customWidth="1"/>
    <col min="1539" max="1539" width="16.09765625" bestFit="1" customWidth="1"/>
    <col min="1540" max="1540" width="16" bestFit="1" customWidth="1"/>
    <col min="1541" max="1541" width="11.5" bestFit="1" customWidth="1"/>
    <col min="1542" max="1542" width="10.3984375" bestFit="1" customWidth="1"/>
    <col min="1794" max="1794" width="29.3984375" bestFit="1" customWidth="1"/>
    <col min="1795" max="1795" width="16.09765625" bestFit="1" customWidth="1"/>
    <col min="1796" max="1796" width="16" bestFit="1" customWidth="1"/>
    <col min="1797" max="1797" width="11.5" bestFit="1" customWidth="1"/>
    <col min="1798" max="1798" width="10.3984375" bestFit="1" customWidth="1"/>
    <col min="2050" max="2050" width="29.3984375" bestFit="1" customWidth="1"/>
    <col min="2051" max="2051" width="16.09765625" bestFit="1" customWidth="1"/>
    <col min="2052" max="2052" width="16" bestFit="1" customWidth="1"/>
    <col min="2053" max="2053" width="11.5" bestFit="1" customWidth="1"/>
    <col min="2054" max="2054" width="10.3984375" bestFit="1" customWidth="1"/>
    <col min="2306" max="2306" width="29.3984375" bestFit="1" customWidth="1"/>
    <col min="2307" max="2307" width="16.09765625" bestFit="1" customWidth="1"/>
    <col min="2308" max="2308" width="16" bestFit="1" customWidth="1"/>
    <col min="2309" max="2309" width="11.5" bestFit="1" customWidth="1"/>
    <col min="2310" max="2310" width="10.3984375" bestFit="1" customWidth="1"/>
    <col min="2562" max="2562" width="29.3984375" bestFit="1" customWidth="1"/>
    <col min="2563" max="2563" width="16.09765625" bestFit="1" customWidth="1"/>
    <col min="2564" max="2564" width="16" bestFit="1" customWidth="1"/>
    <col min="2565" max="2565" width="11.5" bestFit="1" customWidth="1"/>
    <col min="2566" max="2566" width="10.3984375" bestFit="1" customWidth="1"/>
    <col min="2818" max="2818" width="29.3984375" bestFit="1" customWidth="1"/>
    <col min="2819" max="2819" width="16.09765625" bestFit="1" customWidth="1"/>
    <col min="2820" max="2820" width="16" bestFit="1" customWidth="1"/>
    <col min="2821" max="2821" width="11.5" bestFit="1" customWidth="1"/>
    <col min="2822" max="2822" width="10.3984375" bestFit="1" customWidth="1"/>
    <col min="3074" max="3074" width="29.3984375" bestFit="1" customWidth="1"/>
    <col min="3075" max="3075" width="16.09765625" bestFit="1" customWidth="1"/>
    <col min="3076" max="3076" width="16" bestFit="1" customWidth="1"/>
    <col min="3077" max="3077" width="11.5" bestFit="1" customWidth="1"/>
    <col min="3078" max="3078" width="10.3984375" bestFit="1" customWidth="1"/>
    <col min="3330" max="3330" width="29.3984375" bestFit="1" customWidth="1"/>
    <col min="3331" max="3331" width="16.09765625" bestFit="1" customWidth="1"/>
    <col min="3332" max="3332" width="16" bestFit="1" customWidth="1"/>
    <col min="3333" max="3333" width="11.5" bestFit="1" customWidth="1"/>
    <col min="3334" max="3334" width="10.3984375" bestFit="1" customWidth="1"/>
    <col min="3586" max="3586" width="29.3984375" bestFit="1" customWidth="1"/>
    <col min="3587" max="3587" width="16.09765625" bestFit="1" customWidth="1"/>
    <col min="3588" max="3588" width="16" bestFit="1" customWidth="1"/>
    <col min="3589" max="3589" width="11.5" bestFit="1" customWidth="1"/>
    <col min="3590" max="3590" width="10.3984375" bestFit="1" customWidth="1"/>
    <col min="3842" max="3842" width="29.3984375" bestFit="1" customWidth="1"/>
    <col min="3843" max="3843" width="16.09765625" bestFit="1" customWidth="1"/>
    <col min="3844" max="3844" width="16" bestFit="1" customWidth="1"/>
    <col min="3845" max="3845" width="11.5" bestFit="1" customWidth="1"/>
    <col min="3846" max="3846" width="10.3984375" bestFit="1" customWidth="1"/>
    <col min="4098" max="4098" width="29.3984375" bestFit="1" customWidth="1"/>
    <col min="4099" max="4099" width="16.09765625" bestFit="1" customWidth="1"/>
    <col min="4100" max="4100" width="16" bestFit="1" customWidth="1"/>
    <col min="4101" max="4101" width="11.5" bestFit="1" customWidth="1"/>
    <col min="4102" max="4102" width="10.3984375" bestFit="1" customWidth="1"/>
    <col min="4354" max="4354" width="29.3984375" bestFit="1" customWidth="1"/>
    <col min="4355" max="4355" width="16.09765625" bestFit="1" customWidth="1"/>
    <col min="4356" max="4356" width="16" bestFit="1" customWidth="1"/>
    <col min="4357" max="4357" width="11.5" bestFit="1" customWidth="1"/>
    <col min="4358" max="4358" width="10.3984375" bestFit="1" customWidth="1"/>
    <col min="4610" max="4610" width="29.3984375" bestFit="1" customWidth="1"/>
    <col min="4611" max="4611" width="16.09765625" bestFit="1" customWidth="1"/>
    <col min="4612" max="4612" width="16" bestFit="1" customWidth="1"/>
    <col min="4613" max="4613" width="11.5" bestFit="1" customWidth="1"/>
    <col min="4614" max="4614" width="10.3984375" bestFit="1" customWidth="1"/>
    <col min="4866" max="4866" width="29.3984375" bestFit="1" customWidth="1"/>
    <col min="4867" max="4867" width="16.09765625" bestFit="1" customWidth="1"/>
    <col min="4868" max="4868" width="16" bestFit="1" customWidth="1"/>
    <col min="4869" max="4869" width="11.5" bestFit="1" customWidth="1"/>
    <col min="4870" max="4870" width="10.3984375" bestFit="1" customWidth="1"/>
    <col min="5122" max="5122" width="29.3984375" bestFit="1" customWidth="1"/>
    <col min="5123" max="5123" width="16.09765625" bestFit="1" customWidth="1"/>
    <col min="5124" max="5124" width="16" bestFit="1" customWidth="1"/>
    <col min="5125" max="5125" width="11.5" bestFit="1" customWidth="1"/>
    <col min="5126" max="5126" width="10.3984375" bestFit="1" customWidth="1"/>
    <col min="5378" max="5378" width="29.3984375" bestFit="1" customWidth="1"/>
    <col min="5379" max="5379" width="16.09765625" bestFit="1" customWidth="1"/>
    <col min="5380" max="5380" width="16" bestFit="1" customWidth="1"/>
    <col min="5381" max="5381" width="11.5" bestFit="1" customWidth="1"/>
    <col min="5382" max="5382" width="10.3984375" bestFit="1" customWidth="1"/>
    <col min="5634" max="5634" width="29.3984375" bestFit="1" customWidth="1"/>
    <col min="5635" max="5635" width="16.09765625" bestFit="1" customWidth="1"/>
    <col min="5636" max="5636" width="16" bestFit="1" customWidth="1"/>
    <col min="5637" max="5637" width="11.5" bestFit="1" customWidth="1"/>
    <col min="5638" max="5638" width="10.3984375" bestFit="1" customWidth="1"/>
    <col min="5890" max="5890" width="29.3984375" bestFit="1" customWidth="1"/>
    <col min="5891" max="5891" width="16.09765625" bestFit="1" customWidth="1"/>
    <col min="5892" max="5892" width="16" bestFit="1" customWidth="1"/>
    <col min="5893" max="5893" width="11.5" bestFit="1" customWidth="1"/>
    <col min="5894" max="5894" width="10.3984375" bestFit="1" customWidth="1"/>
    <col min="6146" max="6146" width="29.3984375" bestFit="1" customWidth="1"/>
    <col min="6147" max="6147" width="16.09765625" bestFit="1" customWidth="1"/>
    <col min="6148" max="6148" width="16" bestFit="1" customWidth="1"/>
    <col min="6149" max="6149" width="11.5" bestFit="1" customWidth="1"/>
    <col min="6150" max="6150" width="10.3984375" bestFit="1" customWidth="1"/>
    <col min="6402" max="6402" width="29.3984375" bestFit="1" customWidth="1"/>
    <col min="6403" max="6403" width="16.09765625" bestFit="1" customWidth="1"/>
    <col min="6404" max="6404" width="16" bestFit="1" customWidth="1"/>
    <col min="6405" max="6405" width="11.5" bestFit="1" customWidth="1"/>
    <col min="6406" max="6406" width="10.3984375" bestFit="1" customWidth="1"/>
    <col min="6658" max="6658" width="29.3984375" bestFit="1" customWidth="1"/>
    <col min="6659" max="6659" width="16.09765625" bestFit="1" customWidth="1"/>
    <col min="6660" max="6660" width="16" bestFit="1" customWidth="1"/>
    <col min="6661" max="6661" width="11.5" bestFit="1" customWidth="1"/>
    <col min="6662" max="6662" width="10.3984375" bestFit="1" customWidth="1"/>
    <col min="6914" max="6914" width="29.3984375" bestFit="1" customWidth="1"/>
    <col min="6915" max="6915" width="16.09765625" bestFit="1" customWidth="1"/>
    <col min="6916" max="6916" width="16" bestFit="1" customWidth="1"/>
    <col min="6917" max="6917" width="11.5" bestFit="1" customWidth="1"/>
    <col min="6918" max="6918" width="10.3984375" bestFit="1" customWidth="1"/>
    <col min="7170" max="7170" width="29.3984375" bestFit="1" customWidth="1"/>
    <col min="7171" max="7171" width="16.09765625" bestFit="1" customWidth="1"/>
    <col min="7172" max="7172" width="16" bestFit="1" customWidth="1"/>
    <col min="7173" max="7173" width="11.5" bestFit="1" customWidth="1"/>
    <col min="7174" max="7174" width="10.3984375" bestFit="1" customWidth="1"/>
    <col min="7426" max="7426" width="29.3984375" bestFit="1" customWidth="1"/>
    <col min="7427" max="7427" width="16.09765625" bestFit="1" customWidth="1"/>
    <col min="7428" max="7428" width="16" bestFit="1" customWidth="1"/>
    <col min="7429" max="7429" width="11.5" bestFit="1" customWidth="1"/>
    <col min="7430" max="7430" width="10.3984375" bestFit="1" customWidth="1"/>
    <col min="7682" max="7682" width="29.3984375" bestFit="1" customWidth="1"/>
    <col min="7683" max="7683" width="16.09765625" bestFit="1" customWidth="1"/>
    <col min="7684" max="7684" width="16" bestFit="1" customWidth="1"/>
    <col min="7685" max="7685" width="11.5" bestFit="1" customWidth="1"/>
    <col min="7686" max="7686" width="10.3984375" bestFit="1" customWidth="1"/>
    <col min="7938" max="7938" width="29.3984375" bestFit="1" customWidth="1"/>
    <col min="7939" max="7939" width="16.09765625" bestFit="1" customWidth="1"/>
    <col min="7940" max="7940" width="16" bestFit="1" customWidth="1"/>
    <col min="7941" max="7941" width="11.5" bestFit="1" customWidth="1"/>
    <col min="7942" max="7942" width="10.3984375" bestFit="1" customWidth="1"/>
    <col min="8194" max="8194" width="29.3984375" bestFit="1" customWidth="1"/>
    <col min="8195" max="8195" width="16.09765625" bestFit="1" customWidth="1"/>
    <col min="8196" max="8196" width="16" bestFit="1" customWidth="1"/>
    <col min="8197" max="8197" width="11.5" bestFit="1" customWidth="1"/>
    <col min="8198" max="8198" width="10.3984375" bestFit="1" customWidth="1"/>
    <col min="8450" max="8450" width="29.3984375" bestFit="1" customWidth="1"/>
    <col min="8451" max="8451" width="16.09765625" bestFit="1" customWidth="1"/>
    <col min="8452" max="8452" width="16" bestFit="1" customWidth="1"/>
    <col min="8453" max="8453" width="11.5" bestFit="1" customWidth="1"/>
    <col min="8454" max="8454" width="10.3984375" bestFit="1" customWidth="1"/>
    <col min="8706" max="8706" width="29.3984375" bestFit="1" customWidth="1"/>
    <col min="8707" max="8707" width="16.09765625" bestFit="1" customWidth="1"/>
    <col min="8708" max="8708" width="16" bestFit="1" customWidth="1"/>
    <col min="8709" max="8709" width="11.5" bestFit="1" customWidth="1"/>
    <col min="8710" max="8710" width="10.3984375" bestFit="1" customWidth="1"/>
    <col min="8962" max="8962" width="29.3984375" bestFit="1" customWidth="1"/>
    <col min="8963" max="8963" width="16.09765625" bestFit="1" customWidth="1"/>
    <col min="8964" max="8964" width="16" bestFit="1" customWidth="1"/>
    <col min="8965" max="8965" width="11.5" bestFit="1" customWidth="1"/>
    <col min="8966" max="8966" width="10.3984375" bestFit="1" customWidth="1"/>
    <col min="9218" max="9218" width="29.3984375" bestFit="1" customWidth="1"/>
    <col min="9219" max="9219" width="16.09765625" bestFit="1" customWidth="1"/>
    <col min="9220" max="9220" width="16" bestFit="1" customWidth="1"/>
    <col min="9221" max="9221" width="11.5" bestFit="1" customWidth="1"/>
    <col min="9222" max="9222" width="10.3984375" bestFit="1" customWidth="1"/>
    <col min="9474" max="9474" width="29.3984375" bestFit="1" customWidth="1"/>
    <col min="9475" max="9475" width="16.09765625" bestFit="1" customWidth="1"/>
    <col min="9476" max="9476" width="16" bestFit="1" customWidth="1"/>
    <col min="9477" max="9477" width="11.5" bestFit="1" customWidth="1"/>
    <col min="9478" max="9478" width="10.3984375" bestFit="1" customWidth="1"/>
    <col min="9730" max="9730" width="29.3984375" bestFit="1" customWidth="1"/>
    <col min="9731" max="9731" width="16.09765625" bestFit="1" customWidth="1"/>
    <col min="9732" max="9732" width="16" bestFit="1" customWidth="1"/>
    <col min="9733" max="9733" width="11.5" bestFit="1" customWidth="1"/>
    <col min="9734" max="9734" width="10.3984375" bestFit="1" customWidth="1"/>
    <col min="9986" max="9986" width="29.3984375" bestFit="1" customWidth="1"/>
    <col min="9987" max="9987" width="16.09765625" bestFit="1" customWidth="1"/>
    <col min="9988" max="9988" width="16" bestFit="1" customWidth="1"/>
    <col min="9989" max="9989" width="11.5" bestFit="1" customWidth="1"/>
    <col min="9990" max="9990" width="10.3984375" bestFit="1" customWidth="1"/>
    <col min="10242" max="10242" width="29.3984375" bestFit="1" customWidth="1"/>
    <col min="10243" max="10243" width="16.09765625" bestFit="1" customWidth="1"/>
    <col min="10244" max="10244" width="16" bestFit="1" customWidth="1"/>
    <col min="10245" max="10245" width="11.5" bestFit="1" customWidth="1"/>
    <col min="10246" max="10246" width="10.3984375" bestFit="1" customWidth="1"/>
    <col min="10498" max="10498" width="29.3984375" bestFit="1" customWidth="1"/>
    <col min="10499" max="10499" width="16.09765625" bestFit="1" customWidth="1"/>
    <col min="10500" max="10500" width="16" bestFit="1" customWidth="1"/>
    <col min="10501" max="10501" width="11.5" bestFit="1" customWidth="1"/>
    <col min="10502" max="10502" width="10.3984375" bestFit="1" customWidth="1"/>
    <col min="10754" max="10754" width="29.3984375" bestFit="1" customWidth="1"/>
    <col min="10755" max="10755" width="16.09765625" bestFit="1" customWidth="1"/>
    <col min="10756" max="10756" width="16" bestFit="1" customWidth="1"/>
    <col min="10757" max="10757" width="11.5" bestFit="1" customWidth="1"/>
    <col min="10758" max="10758" width="10.3984375" bestFit="1" customWidth="1"/>
    <col min="11010" max="11010" width="29.3984375" bestFit="1" customWidth="1"/>
    <col min="11011" max="11011" width="16.09765625" bestFit="1" customWidth="1"/>
    <col min="11012" max="11012" width="16" bestFit="1" customWidth="1"/>
    <col min="11013" max="11013" width="11.5" bestFit="1" customWidth="1"/>
    <col min="11014" max="11014" width="10.3984375" bestFit="1" customWidth="1"/>
    <col min="11266" max="11266" width="29.3984375" bestFit="1" customWidth="1"/>
    <col min="11267" max="11267" width="16.09765625" bestFit="1" customWidth="1"/>
    <col min="11268" max="11268" width="16" bestFit="1" customWidth="1"/>
    <col min="11269" max="11269" width="11.5" bestFit="1" customWidth="1"/>
    <col min="11270" max="11270" width="10.3984375" bestFit="1" customWidth="1"/>
    <col min="11522" max="11522" width="29.3984375" bestFit="1" customWidth="1"/>
    <col min="11523" max="11523" width="16.09765625" bestFit="1" customWidth="1"/>
    <col min="11524" max="11524" width="16" bestFit="1" customWidth="1"/>
    <col min="11525" max="11525" width="11.5" bestFit="1" customWidth="1"/>
    <col min="11526" max="11526" width="10.3984375" bestFit="1" customWidth="1"/>
    <col min="11778" max="11778" width="29.3984375" bestFit="1" customWidth="1"/>
    <col min="11779" max="11779" width="16.09765625" bestFit="1" customWidth="1"/>
    <col min="11780" max="11780" width="16" bestFit="1" customWidth="1"/>
    <col min="11781" max="11781" width="11.5" bestFit="1" customWidth="1"/>
    <col min="11782" max="11782" width="10.3984375" bestFit="1" customWidth="1"/>
    <col min="12034" max="12034" width="29.3984375" bestFit="1" customWidth="1"/>
    <col min="12035" max="12035" width="16.09765625" bestFit="1" customWidth="1"/>
    <col min="12036" max="12036" width="16" bestFit="1" customWidth="1"/>
    <col min="12037" max="12037" width="11.5" bestFit="1" customWidth="1"/>
    <col min="12038" max="12038" width="10.3984375" bestFit="1" customWidth="1"/>
    <col min="12290" max="12290" width="29.3984375" bestFit="1" customWidth="1"/>
    <col min="12291" max="12291" width="16.09765625" bestFit="1" customWidth="1"/>
    <col min="12292" max="12292" width="16" bestFit="1" customWidth="1"/>
    <col min="12293" max="12293" width="11.5" bestFit="1" customWidth="1"/>
    <col min="12294" max="12294" width="10.3984375" bestFit="1" customWidth="1"/>
    <col min="12546" max="12546" width="29.3984375" bestFit="1" customWidth="1"/>
    <col min="12547" max="12547" width="16.09765625" bestFit="1" customWidth="1"/>
    <col min="12548" max="12548" width="16" bestFit="1" customWidth="1"/>
    <col min="12549" max="12549" width="11.5" bestFit="1" customWidth="1"/>
    <col min="12550" max="12550" width="10.3984375" bestFit="1" customWidth="1"/>
    <col min="12802" max="12802" width="29.3984375" bestFit="1" customWidth="1"/>
    <col min="12803" max="12803" width="16.09765625" bestFit="1" customWidth="1"/>
    <col min="12804" max="12804" width="16" bestFit="1" customWidth="1"/>
    <col min="12805" max="12805" width="11.5" bestFit="1" customWidth="1"/>
    <col min="12806" max="12806" width="10.3984375" bestFit="1" customWidth="1"/>
    <col min="13058" max="13058" width="29.3984375" bestFit="1" customWidth="1"/>
    <col min="13059" max="13059" width="16.09765625" bestFit="1" customWidth="1"/>
    <col min="13060" max="13060" width="16" bestFit="1" customWidth="1"/>
    <col min="13061" max="13061" width="11.5" bestFit="1" customWidth="1"/>
    <col min="13062" max="13062" width="10.3984375" bestFit="1" customWidth="1"/>
    <col min="13314" max="13314" width="29.3984375" bestFit="1" customWidth="1"/>
    <col min="13315" max="13315" width="16.09765625" bestFit="1" customWidth="1"/>
    <col min="13316" max="13316" width="16" bestFit="1" customWidth="1"/>
    <col min="13317" max="13317" width="11.5" bestFit="1" customWidth="1"/>
    <col min="13318" max="13318" width="10.3984375" bestFit="1" customWidth="1"/>
    <col min="13570" max="13570" width="29.3984375" bestFit="1" customWidth="1"/>
    <col min="13571" max="13571" width="16.09765625" bestFit="1" customWidth="1"/>
    <col min="13572" max="13572" width="16" bestFit="1" customWidth="1"/>
    <col min="13573" max="13573" width="11.5" bestFit="1" customWidth="1"/>
    <col min="13574" max="13574" width="10.3984375" bestFit="1" customWidth="1"/>
    <col min="13826" max="13826" width="29.3984375" bestFit="1" customWidth="1"/>
    <col min="13827" max="13827" width="16.09765625" bestFit="1" customWidth="1"/>
    <col min="13828" max="13828" width="16" bestFit="1" customWidth="1"/>
    <col min="13829" max="13829" width="11.5" bestFit="1" customWidth="1"/>
    <col min="13830" max="13830" width="10.3984375" bestFit="1" customWidth="1"/>
    <col min="14082" max="14082" width="29.3984375" bestFit="1" customWidth="1"/>
    <col min="14083" max="14083" width="16.09765625" bestFit="1" customWidth="1"/>
    <col min="14084" max="14084" width="16" bestFit="1" customWidth="1"/>
    <col min="14085" max="14085" width="11.5" bestFit="1" customWidth="1"/>
    <col min="14086" max="14086" width="10.3984375" bestFit="1" customWidth="1"/>
    <col min="14338" max="14338" width="29.3984375" bestFit="1" customWidth="1"/>
    <col min="14339" max="14339" width="16.09765625" bestFit="1" customWidth="1"/>
    <col min="14340" max="14340" width="16" bestFit="1" customWidth="1"/>
    <col min="14341" max="14341" width="11.5" bestFit="1" customWidth="1"/>
    <col min="14342" max="14342" width="10.3984375" bestFit="1" customWidth="1"/>
    <col min="14594" max="14594" width="29.3984375" bestFit="1" customWidth="1"/>
    <col min="14595" max="14595" width="16.09765625" bestFit="1" customWidth="1"/>
    <col min="14596" max="14596" width="16" bestFit="1" customWidth="1"/>
    <col min="14597" max="14597" width="11.5" bestFit="1" customWidth="1"/>
    <col min="14598" max="14598" width="10.3984375" bestFit="1" customWidth="1"/>
    <col min="14850" max="14850" width="29.3984375" bestFit="1" customWidth="1"/>
    <col min="14851" max="14851" width="16.09765625" bestFit="1" customWidth="1"/>
    <col min="14852" max="14852" width="16" bestFit="1" customWidth="1"/>
    <col min="14853" max="14853" width="11.5" bestFit="1" customWidth="1"/>
    <col min="14854" max="14854" width="10.3984375" bestFit="1" customWidth="1"/>
    <col min="15106" max="15106" width="29.3984375" bestFit="1" customWidth="1"/>
    <col min="15107" max="15107" width="16.09765625" bestFit="1" customWidth="1"/>
    <col min="15108" max="15108" width="16" bestFit="1" customWidth="1"/>
    <col min="15109" max="15109" width="11.5" bestFit="1" customWidth="1"/>
    <col min="15110" max="15110" width="10.3984375" bestFit="1" customWidth="1"/>
    <col min="15362" max="15362" width="29.3984375" bestFit="1" customWidth="1"/>
    <col min="15363" max="15363" width="16.09765625" bestFit="1" customWidth="1"/>
    <col min="15364" max="15364" width="16" bestFit="1" customWidth="1"/>
    <col min="15365" max="15365" width="11.5" bestFit="1" customWidth="1"/>
    <col min="15366" max="15366" width="10.3984375" bestFit="1" customWidth="1"/>
    <col min="15618" max="15618" width="29.3984375" bestFit="1" customWidth="1"/>
    <col min="15619" max="15619" width="16.09765625" bestFit="1" customWidth="1"/>
    <col min="15620" max="15620" width="16" bestFit="1" customWidth="1"/>
    <col min="15621" max="15621" width="11.5" bestFit="1" customWidth="1"/>
    <col min="15622" max="15622" width="10.3984375" bestFit="1" customWidth="1"/>
    <col min="15874" max="15874" width="29.3984375" bestFit="1" customWidth="1"/>
    <col min="15875" max="15875" width="16.09765625" bestFit="1" customWidth="1"/>
    <col min="15876" max="15876" width="16" bestFit="1" customWidth="1"/>
    <col min="15877" max="15877" width="11.5" bestFit="1" customWidth="1"/>
    <col min="15878" max="15878" width="10.3984375" bestFit="1" customWidth="1"/>
    <col min="16130" max="16130" width="29.3984375" bestFit="1" customWidth="1"/>
    <col min="16131" max="16131" width="16.09765625" bestFit="1" customWidth="1"/>
    <col min="16132" max="16132" width="16" bestFit="1" customWidth="1"/>
    <col min="16133" max="16133" width="11.5" bestFit="1" customWidth="1"/>
    <col min="16134" max="16134" width="10.3984375" bestFit="1" customWidth="1"/>
  </cols>
  <sheetData>
    <row r="1" spans="1:16" x14ac:dyDescent="0.25">
      <c r="B1" s="158" t="s">
        <v>346</v>
      </c>
      <c r="C1" s="158"/>
      <c r="D1" s="158"/>
      <c r="E1" s="158"/>
      <c r="F1" s="158"/>
      <c r="G1" s="159"/>
    </row>
    <row r="2" spans="1:16" x14ac:dyDescent="0.25">
      <c r="G2" s="84"/>
    </row>
    <row r="3" spans="1:16" ht="20.399999999999999" x14ac:dyDescent="0.25">
      <c r="B3" s="254" t="s">
        <v>172</v>
      </c>
      <c r="C3" s="254"/>
      <c r="D3" s="254"/>
      <c r="E3" s="254"/>
      <c r="F3" s="160"/>
      <c r="G3" s="84"/>
    </row>
    <row r="4" spans="1:16" x14ac:dyDescent="0.25">
      <c r="A4" s="11">
        <v>2015</v>
      </c>
      <c r="B4" s="11" t="s">
        <v>179</v>
      </c>
      <c r="C4" s="167">
        <v>222051094.24000001</v>
      </c>
      <c r="D4" s="167">
        <v>146749611.66839999</v>
      </c>
      <c r="E4" s="14">
        <v>2147968</v>
      </c>
      <c r="F4" s="14"/>
      <c r="G4" s="11"/>
      <c r="J4" s="161"/>
      <c r="K4" s="161"/>
      <c r="L4" s="161"/>
      <c r="M4" s="161"/>
      <c r="N4" s="161"/>
      <c r="O4" s="162"/>
      <c r="P4" s="162"/>
    </row>
    <row r="5" spans="1:16" hidden="1" x14ac:dyDescent="0.25">
      <c r="A5">
        <v>2015</v>
      </c>
      <c r="B5" t="s">
        <v>175</v>
      </c>
      <c r="C5" s="17">
        <v>25280386.210000001</v>
      </c>
      <c r="D5" s="17">
        <v>8179482.358</v>
      </c>
      <c r="E5" s="5">
        <v>1092219</v>
      </c>
      <c r="F5" s="5"/>
      <c r="J5">
        <v>2015</v>
      </c>
      <c r="K5" t="s">
        <v>176</v>
      </c>
      <c r="L5" s="17">
        <v>198231947.46000001</v>
      </c>
      <c r="M5" s="17">
        <v>83363967.9058</v>
      </c>
      <c r="N5" s="5">
        <v>8004273</v>
      </c>
      <c r="O5" s="5"/>
    </row>
    <row r="6" spans="1:16" x14ac:dyDescent="0.25">
      <c r="A6">
        <v>2016</v>
      </c>
      <c r="B6" t="s">
        <v>179</v>
      </c>
      <c r="C6" s="17">
        <v>249884749.84</v>
      </c>
      <c r="D6" s="17">
        <v>164127789.15259999</v>
      </c>
      <c r="E6" s="5">
        <v>2370214</v>
      </c>
      <c r="F6" s="5"/>
      <c r="L6" s="17"/>
      <c r="M6" s="17"/>
      <c r="N6" s="5"/>
      <c r="O6" s="5"/>
    </row>
    <row r="7" spans="1:16" hidden="1" x14ac:dyDescent="0.25">
      <c r="A7">
        <v>2015</v>
      </c>
      <c r="B7" t="s">
        <v>177</v>
      </c>
      <c r="C7" s="17">
        <v>11822382.609999999</v>
      </c>
      <c r="D7" s="17">
        <v>6441398.1979999999</v>
      </c>
      <c r="E7" s="5">
        <v>530054</v>
      </c>
      <c r="F7" s="5"/>
      <c r="J7">
        <v>2015</v>
      </c>
      <c r="K7" t="s">
        <v>184</v>
      </c>
      <c r="L7" s="17">
        <v>106093960.23999999</v>
      </c>
      <c r="M7" s="17">
        <v>53783812.2918</v>
      </c>
      <c r="N7" s="5">
        <v>5587301</v>
      </c>
      <c r="O7" s="5"/>
    </row>
    <row r="8" spans="1:16" hidden="1" x14ac:dyDescent="0.25">
      <c r="A8">
        <v>2015</v>
      </c>
      <c r="B8" t="s">
        <v>178</v>
      </c>
      <c r="C8" s="17">
        <v>41331278.340000004</v>
      </c>
      <c r="D8" s="17">
        <v>19553456.600000001</v>
      </c>
      <c r="E8" s="5">
        <v>1867712</v>
      </c>
      <c r="F8" s="5"/>
      <c r="J8">
        <v>2015</v>
      </c>
      <c r="K8" t="s">
        <v>185</v>
      </c>
      <c r="L8" s="17">
        <v>49639478.609999999</v>
      </c>
      <c r="M8" s="17">
        <v>20765550.059599999</v>
      </c>
      <c r="N8" s="5">
        <v>2198730</v>
      </c>
      <c r="O8" s="5"/>
    </row>
    <row r="9" spans="1:16" x14ac:dyDescent="0.25">
      <c r="A9">
        <v>2017</v>
      </c>
      <c r="B9" t="s">
        <v>179</v>
      </c>
      <c r="C9" s="17">
        <v>345632701.04000002</v>
      </c>
      <c r="D9" s="17">
        <v>219675820.40869999</v>
      </c>
      <c r="E9" s="5">
        <v>3144551</v>
      </c>
      <c r="F9" s="5"/>
      <c r="L9" s="17"/>
      <c r="M9" s="17"/>
      <c r="N9" s="5"/>
      <c r="O9" s="5"/>
    </row>
    <row r="10" spans="1:16" hidden="1" x14ac:dyDescent="0.25">
      <c r="A10">
        <v>2015</v>
      </c>
      <c r="B10" t="s">
        <v>180</v>
      </c>
      <c r="C10" s="17">
        <v>59487502.090000004</v>
      </c>
      <c r="D10" s="17">
        <v>22693163.3838</v>
      </c>
      <c r="E10" s="5">
        <v>1442713</v>
      </c>
      <c r="F10" s="5"/>
      <c r="J10">
        <v>2015</v>
      </c>
      <c r="K10" t="s">
        <v>189</v>
      </c>
      <c r="L10" s="17">
        <v>268687193.49000001</v>
      </c>
      <c r="M10" s="17">
        <v>47390091.675999999</v>
      </c>
      <c r="N10" s="5">
        <v>5240000</v>
      </c>
      <c r="O10" s="5"/>
    </row>
    <row r="11" spans="1:16" hidden="1" x14ac:dyDescent="0.25">
      <c r="A11">
        <v>2015</v>
      </c>
      <c r="B11" t="s">
        <v>181</v>
      </c>
      <c r="C11" s="17">
        <v>10442123.119999999</v>
      </c>
      <c r="D11" s="17">
        <v>4291058.9400000004</v>
      </c>
      <c r="E11" s="5">
        <v>291829</v>
      </c>
      <c r="F11" s="5"/>
      <c r="J11">
        <v>2015</v>
      </c>
      <c r="K11" t="s">
        <v>192</v>
      </c>
      <c r="L11" s="17">
        <v>86832491.480000004</v>
      </c>
      <c r="M11" s="17">
        <v>42875357.007299997</v>
      </c>
      <c r="N11" s="5">
        <v>4853822</v>
      </c>
      <c r="O11" s="5"/>
    </row>
    <row r="12" spans="1:16" hidden="1" x14ac:dyDescent="0.25">
      <c r="A12">
        <v>2015</v>
      </c>
      <c r="B12" t="s">
        <v>182</v>
      </c>
      <c r="C12" s="17">
        <v>37991204.359999999</v>
      </c>
      <c r="D12" s="17">
        <v>6185279.0899999999</v>
      </c>
      <c r="E12" s="5">
        <v>331002</v>
      </c>
      <c r="F12" s="5"/>
      <c r="J12">
        <v>2015</v>
      </c>
      <c r="K12" t="s">
        <v>195</v>
      </c>
      <c r="L12" s="17">
        <v>92625921.640000001</v>
      </c>
      <c r="M12" s="17">
        <v>55750949.210000001</v>
      </c>
      <c r="N12" s="5">
        <v>4143920</v>
      </c>
      <c r="O12" s="5"/>
    </row>
    <row r="13" spans="1:16" hidden="1" x14ac:dyDescent="0.25">
      <c r="A13">
        <v>2015</v>
      </c>
      <c r="B13" t="s">
        <v>183</v>
      </c>
      <c r="C13" s="17">
        <v>6702771.4199999999</v>
      </c>
      <c r="D13" s="17">
        <v>3024293.98</v>
      </c>
      <c r="E13" s="5">
        <v>19416</v>
      </c>
      <c r="F13" s="5"/>
      <c r="J13">
        <v>2015</v>
      </c>
      <c r="K13" t="s">
        <v>206</v>
      </c>
      <c r="L13" s="5">
        <v>44466579.229999997</v>
      </c>
      <c r="M13" s="17">
        <v>26828694.045000002</v>
      </c>
      <c r="N13" s="5">
        <v>2180627</v>
      </c>
      <c r="O13" s="5"/>
    </row>
    <row r="14" spans="1:16" x14ac:dyDescent="0.25">
      <c r="A14">
        <v>2018</v>
      </c>
      <c r="B14" t="s">
        <v>179</v>
      </c>
      <c r="C14" s="17">
        <v>395985130.36000001</v>
      </c>
      <c r="D14" s="17">
        <v>242637098.54120001</v>
      </c>
      <c r="E14" s="5">
        <v>3522141</v>
      </c>
      <c r="F14" s="5"/>
      <c r="L14" s="17"/>
      <c r="M14" s="17"/>
      <c r="N14" s="5"/>
    </row>
    <row r="15" spans="1:16" x14ac:dyDescent="0.25">
      <c r="A15">
        <v>2015</v>
      </c>
      <c r="B15" t="s">
        <v>226</v>
      </c>
      <c r="C15" s="17">
        <v>95585383.349999994</v>
      </c>
      <c r="D15" s="17">
        <v>33145898.976399999</v>
      </c>
      <c r="E15" s="5">
        <v>1374098</v>
      </c>
      <c r="F15" s="5"/>
      <c r="L15" s="17"/>
      <c r="M15" s="5"/>
      <c r="N15" s="5"/>
      <c r="O15" s="5"/>
    </row>
    <row r="16" spans="1:16" x14ac:dyDescent="0.25">
      <c r="A16">
        <v>2016</v>
      </c>
      <c r="B16" t="s">
        <v>226</v>
      </c>
      <c r="C16" s="17">
        <v>109350846.38</v>
      </c>
      <c r="D16" s="17">
        <v>40988464.637800001</v>
      </c>
      <c r="E16" s="5">
        <v>1419669</v>
      </c>
      <c r="F16" s="5"/>
      <c r="L16" s="17"/>
      <c r="M16" s="17"/>
      <c r="N16" s="5"/>
      <c r="O16" s="5"/>
    </row>
    <row r="17" spans="1:15" hidden="1" x14ac:dyDescent="0.25">
      <c r="A17">
        <v>2015</v>
      </c>
      <c r="B17" t="s">
        <v>187</v>
      </c>
      <c r="C17" s="17">
        <v>19012462</v>
      </c>
      <c r="D17" s="17">
        <v>9339358.8000000007</v>
      </c>
      <c r="E17" s="5">
        <v>353245</v>
      </c>
      <c r="F17" s="5"/>
      <c r="J17">
        <v>2016</v>
      </c>
      <c r="K17" t="s">
        <v>176</v>
      </c>
      <c r="L17" s="17">
        <v>250861558.91999999</v>
      </c>
      <c r="M17" s="17">
        <v>107438491.24089999</v>
      </c>
      <c r="N17" s="5">
        <v>8244225</v>
      </c>
      <c r="O17" s="5"/>
    </row>
    <row r="18" spans="1:15" hidden="1" x14ac:dyDescent="0.25">
      <c r="A18">
        <v>2015</v>
      </c>
      <c r="B18" t="s">
        <v>188</v>
      </c>
      <c r="C18" s="17">
        <v>33960169.950000003</v>
      </c>
      <c r="D18" s="17">
        <v>17988855.969999999</v>
      </c>
      <c r="E18" s="5">
        <v>870137</v>
      </c>
      <c r="F18" s="5"/>
      <c r="J18">
        <v>2016</v>
      </c>
      <c r="K18" t="s">
        <v>179</v>
      </c>
      <c r="L18" s="17">
        <v>249884749.84</v>
      </c>
      <c r="M18" s="17">
        <v>164127789.15259999</v>
      </c>
      <c r="N18" s="5">
        <v>2370214</v>
      </c>
      <c r="O18" s="5"/>
    </row>
    <row r="19" spans="1:15" x14ac:dyDescent="0.25">
      <c r="A19">
        <v>2017</v>
      </c>
      <c r="B19" t="s">
        <v>226</v>
      </c>
      <c r="C19" s="17">
        <v>139589715.59999999</v>
      </c>
      <c r="D19" s="17">
        <v>53886667.299199998</v>
      </c>
      <c r="E19" s="5">
        <v>1648408</v>
      </c>
      <c r="F19" s="5"/>
      <c r="L19" s="17"/>
      <c r="M19" s="17"/>
      <c r="N19" s="5"/>
      <c r="O19" s="5"/>
    </row>
    <row r="20" spans="1:15" hidden="1" x14ac:dyDescent="0.25">
      <c r="A20">
        <v>2015</v>
      </c>
      <c r="B20" t="s">
        <v>190</v>
      </c>
      <c r="C20" s="17">
        <v>1518207.14</v>
      </c>
      <c r="D20" s="17">
        <v>212484.48000000001</v>
      </c>
      <c r="E20" s="5">
        <v>11619</v>
      </c>
      <c r="F20" s="5"/>
      <c r="J20">
        <v>2016</v>
      </c>
      <c r="K20" t="s">
        <v>185</v>
      </c>
      <c r="L20" s="17">
        <v>55932790.969999999</v>
      </c>
      <c r="M20" s="17">
        <v>21647629.7936</v>
      </c>
      <c r="N20" s="5">
        <v>2357698</v>
      </c>
      <c r="O20" s="5"/>
    </row>
    <row r="21" spans="1:15" hidden="1" x14ac:dyDescent="0.25">
      <c r="A21">
        <v>2015</v>
      </c>
      <c r="B21" t="s">
        <v>191</v>
      </c>
      <c r="C21" s="17">
        <v>3648351.35</v>
      </c>
      <c r="D21" s="17">
        <v>558016.86</v>
      </c>
      <c r="E21" s="5">
        <v>256443</v>
      </c>
      <c r="F21" s="5"/>
      <c r="J21">
        <v>2016</v>
      </c>
      <c r="K21" t="s">
        <v>186</v>
      </c>
      <c r="L21" s="17">
        <v>163981608.13999999</v>
      </c>
      <c r="M21" s="17">
        <v>71925436.749799997</v>
      </c>
      <c r="N21" s="5">
        <v>8522087</v>
      </c>
      <c r="O21" s="5"/>
    </row>
    <row r="22" spans="1:15" x14ac:dyDescent="0.25">
      <c r="A22">
        <v>2018</v>
      </c>
      <c r="B22" t="s">
        <v>226</v>
      </c>
      <c r="C22" s="17">
        <v>177751826.34999999</v>
      </c>
      <c r="D22" s="17">
        <v>66114368.674000002</v>
      </c>
      <c r="E22" s="5">
        <v>1971338</v>
      </c>
      <c r="L22" s="17"/>
      <c r="M22" s="17"/>
      <c r="N22" s="5"/>
      <c r="O22" s="5"/>
    </row>
    <row r="23" spans="1:15" hidden="1" x14ac:dyDescent="0.25">
      <c r="A23">
        <v>2015</v>
      </c>
      <c r="B23" t="s">
        <v>193</v>
      </c>
      <c r="C23" s="17">
        <v>2208576.2599999998</v>
      </c>
      <c r="D23" s="17">
        <v>651356.68999999994</v>
      </c>
      <c r="E23" s="5">
        <v>67361</v>
      </c>
      <c r="F23" s="5"/>
      <c r="J23">
        <v>2016</v>
      </c>
      <c r="K23" t="s">
        <v>192</v>
      </c>
      <c r="L23" s="17">
        <v>102321628.64</v>
      </c>
      <c r="M23" s="17">
        <v>51316015.415600002</v>
      </c>
      <c r="N23" s="5">
        <v>5430766</v>
      </c>
      <c r="O23" s="5"/>
    </row>
    <row r="24" spans="1:15" hidden="1" x14ac:dyDescent="0.25">
      <c r="A24">
        <v>2015</v>
      </c>
      <c r="B24" t="s">
        <v>194</v>
      </c>
      <c r="C24" s="17">
        <v>7596847.21</v>
      </c>
      <c r="D24" s="17">
        <v>4202516.2015000004</v>
      </c>
      <c r="E24" s="5">
        <v>419611</v>
      </c>
      <c r="F24" s="5"/>
      <c r="J24">
        <v>2016</v>
      </c>
      <c r="K24" t="s">
        <v>195</v>
      </c>
      <c r="L24" s="17">
        <v>98017654.739999995</v>
      </c>
      <c r="M24" s="17">
        <v>59410947.7271</v>
      </c>
      <c r="N24" s="5">
        <v>4403352</v>
      </c>
    </row>
    <row r="25" spans="1:15" x14ac:dyDescent="0.25">
      <c r="A25">
        <v>2015</v>
      </c>
      <c r="B25" t="s">
        <v>192</v>
      </c>
      <c r="C25" s="17">
        <v>86832491.480000004</v>
      </c>
      <c r="D25" s="17">
        <v>42875357.007299997</v>
      </c>
      <c r="E25" s="5">
        <v>4853822</v>
      </c>
      <c r="F25" s="5"/>
      <c r="L25" s="17"/>
      <c r="M25" s="17"/>
      <c r="N25" s="5"/>
    </row>
    <row r="26" spans="1:15" hidden="1" x14ac:dyDescent="0.25">
      <c r="A26">
        <v>2015</v>
      </c>
      <c r="B26" t="s">
        <v>196</v>
      </c>
      <c r="C26" s="17">
        <v>293709.37</v>
      </c>
      <c r="D26" s="17">
        <v>188858.41</v>
      </c>
      <c r="E26" s="5">
        <v>13264</v>
      </c>
      <c r="F26" s="5"/>
      <c r="J26">
        <v>2016</v>
      </c>
      <c r="K26" t="s">
        <v>212</v>
      </c>
      <c r="L26" s="17">
        <v>70580107.260000005</v>
      </c>
      <c r="M26" s="17">
        <v>35771521.177000001</v>
      </c>
      <c r="N26" s="5">
        <v>2883497</v>
      </c>
      <c r="O26" s="5"/>
    </row>
    <row r="27" spans="1:15" hidden="1" x14ac:dyDescent="0.25">
      <c r="A27">
        <v>2015</v>
      </c>
      <c r="B27" t="s">
        <v>197</v>
      </c>
      <c r="C27" s="17">
        <v>15593726.49</v>
      </c>
      <c r="D27" s="17">
        <v>2438894.8075999999</v>
      </c>
      <c r="E27" s="5">
        <v>989905</v>
      </c>
      <c r="F27" s="5"/>
      <c r="J27">
        <v>2016</v>
      </c>
      <c r="K27" t="s">
        <v>218</v>
      </c>
      <c r="L27" s="17">
        <v>92034625.120000005</v>
      </c>
      <c r="M27" s="17">
        <v>26477450.329100002</v>
      </c>
      <c r="N27" s="5">
        <v>2388675</v>
      </c>
      <c r="O27" s="5"/>
    </row>
    <row r="28" spans="1:15" hidden="1" x14ac:dyDescent="0.25">
      <c r="A28">
        <v>2015</v>
      </c>
      <c r="B28" t="s">
        <v>198</v>
      </c>
      <c r="C28" s="17">
        <v>16578539.23</v>
      </c>
      <c r="D28" s="17">
        <v>2054167.3467999999</v>
      </c>
      <c r="E28" s="5">
        <v>679421</v>
      </c>
      <c r="F28" s="5"/>
      <c r="J28">
        <v>2016</v>
      </c>
      <c r="K28" t="s">
        <v>226</v>
      </c>
      <c r="L28" s="17">
        <v>109350846.38</v>
      </c>
      <c r="M28" s="17">
        <v>40988464.637800001</v>
      </c>
      <c r="N28" s="5">
        <v>1419669</v>
      </c>
      <c r="O28" s="5"/>
    </row>
    <row r="29" spans="1:15" hidden="1" x14ac:dyDescent="0.25">
      <c r="A29">
        <v>2015</v>
      </c>
      <c r="B29" t="s">
        <v>199</v>
      </c>
      <c r="C29" s="17">
        <v>18035156.690000001</v>
      </c>
      <c r="D29" s="17">
        <v>119212.2794</v>
      </c>
      <c r="E29" s="5">
        <v>138347</v>
      </c>
      <c r="J29">
        <v>2017</v>
      </c>
      <c r="K29" t="s">
        <v>176</v>
      </c>
      <c r="L29" s="5">
        <v>392881738.95999998</v>
      </c>
      <c r="M29" s="17">
        <v>179382206.4982</v>
      </c>
      <c r="N29" s="5">
        <v>9899701</v>
      </c>
      <c r="O29" s="5"/>
    </row>
    <row r="30" spans="1:15" hidden="1" x14ac:dyDescent="0.25">
      <c r="A30">
        <v>2015</v>
      </c>
      <c r="B30" t="s">
        <v>200</v>
      </c>
      <c r="C30" s="17">
        <v>36820723.140000001</v>
      </c>
      <c r="D30" s="17">
        <v>10201706.381999999</v>
      </c>
      <c r="E30" s="5">
        <v>605662</v>
      </c>
      <c r="F30" s="5"/>
      <c r="J30">
        <v>2017</v>
      </c>
      <c r="K30" t="s">
        <v>179</v>
      </c>
      <c r="L30" s="17">
        <v>345632701.04000002</v>
      </c>
      <c r="M30" s="17">
        <v>219675820.40869999</v>
      </c>
      <c r="N30" s="5">
        <v>3144551</v>
      </c>
      <c r="O30" s="5"/>
    </row>
    <row r="31" spans="1:15" hidden="1" x14ac:dyDescent="0.25">
      <c r="A31">
        <v>2015</v>
      </c>
      <c r="B31" t="s">
        <v>201</v>
      </c>
      <c r="C31" s="17">
        <v>293354.27</v>
      </c>
      <c r="D31" s="17">
        <v>89362.42</v>
      </c>
      <c r="E31" s="5">
        <v>8880</v>
      </c>
      <c r="F31" s="5"/>
      <c r="J31">
        <v>2017</v>
      </c>
      <c r="K31" t="s">
        <v>184</v>
      </c>
      <c r="L31" s="17">
        <v>186865543.58000001</v>
      </c>
      <c r="M31" s="17">
        <v>96203976.203899994</v>
      </c>
      <c r="N31" s="5">
        <v>8999395</v>
      </c>
      <c r="O31" s="5"/>
    </row>
    <row r="32" spans="1:15" hidden="1" x14ac:dyDescent="0.25">
      <c r="A32">
        <v>2015</v>
      </c>
      <c r="B32" t="s">
        <v>202</v>
      </c>
      <c r="C32" s="17">
        <v>47193138.909999996</v>
      </c>
      <c r="D32" s="17">
        <v>569558.36820000003</v>
      </c>
      <c r="E32" s="5">
        <v>313762</v>
      </c>
      <c r="F32" s="5"/>
      <c r="J32">
        <v>2017</v>
      </c>
      <c r="K32" t="s">
        <v>185</v>
      </c>
      <c r="L32" s="17">
        <v>71655993.599999994</v>
      </c>
      <c r="M32" s="17">
        <v>26999746.301899999</v>
      </c>
      <c r="N32" s="5">
        <v>2836538</v>
      </c>
      <c r="O32" s="5"/>
    </row>
    <row r="33" spans="1:15" hidden="1" x14ac:dyDescent="0.25">
      <c r="A33">
        <v>2015</v>
      </c>
      <c r="B33" t="s">
        <v>203</v>
      </c>
      <c r="C33" s="17">
        <v>48979.199999999997</v>
      </c>
      <c r="D33" s="17">
        <v>48974.28</v>
      </c>
      <c r="E33" s="5">
        <v>282</v>
      </c>
      <c r="F33" s="5"/>
      <c r="J33">
        <v>2017</v>
      </c>
      <c r="K33" t="s">
        <v>186</v>
      </c>
      <c r="L33" s="17">
        <v>226702735.56999999</v>
      </c>
      <c r="M33" s="17">
        <v>101602745.7862</v>
      </c>
      <c r="N33" s="5">
        <v>10657178</v>
      </c>
      <c r="O33" s="5"/>
    </row>
    <row r="34" spans="1:15" hidden="1" x14ac:dyDescent="0.25">
      <c r="A34">
        <v>2015</v>
      </c>
      <c r="B34" t="s">
        <v>204</v>
      </c>
      <c r="C34" s="17">
        <v>8159570.5800000001</v>
      </c>
      <c r="D34" s="17">
        <v>3347116.89</v>
      </c>
      <c r="E34" s="5">
        <v>1069614</v>
      </c>
      <c r="J34">
        <v>2017</v>
      </c>
      <c r="K34" t="s">
        <v>189</v>
      </c>
      <c r="L34" s="17">
        <v>449080020.82999998</v>
      </c>
      <c r="M34" s="17">
        <v>73562232.487599999</v>
      </c>
      <c r="N34" s="5">
        <v>8053235</v>
      </c>
      <c r="O34" s="5"/>
    </row>
    <row r="35" spans="1:15" hidden="1" x14ac:dyDescent="0.25">
      <c r="A35">
        <v>2015</v>
      </c>
      <c r="B35" t="s">
        <v>205</v>
      </c>
      <c r="C35" s="17">
        <v>21252308.460000001</v>
      </c>
      <c r="D35" s="17">
        <v>4577746.9800000004</v>
      </c>
      <c r="E35" s="5">
        <v>558702</v>
      </c>
      <c r="F35" s="5"/>
      <c r="J35">
        <v>2017</v>
      </c>
      <c r="K35" t="s">
        <v>192</v>
      </c>
      <c r="L35" s="17">
        <v>150365699.34999999</v>
      </c>
      <c r="M35" s="17">
        <v>75776170.032000005</v>
      </c>
      <c r="N35" s="5">
        <v>7346195</v>
      </c>
      <c r="O35" s="5"/>
    </row>
    <row r="36" spans="1:15" x14ac:dyDescent="0.25">
      <c r="A36">
        <v>2016</v>
      </c>
      <c r="B36" t="s">
        <v>192</v>
      </c>
      <c r="C36" s="17">
        <v>102321628.64</v>
      </c>
      <c r="D36" s="17">
        <v>51316015.415600002</v>
      </c>
      <c r="E36" s="5">
        <v>5430766</v>
      </c>
      <c r="F36" s="5"/>
      <c r="L36" s="17"/>
      <c r="M36" s="17"/>
      <c r="N36" s="5"/>
    </row>
    <row r="37" spans="1:15" hidden="1" x14ac:dyDescent="0.25">
      <c r="A37">
        <v>2015</v>
      </c>
      <c r="B37" t="s">
        <v>207</v>
      </c>
      <c r="C37" s="17">
        <v>5954572.3099999996</v>
      </c>
      <c r="D37" s="17">
        <v>916667.68</v>
      </c>
      <c r="E37" s="5">
        <v>123685</v>
      </c>
      <c r="F37" s="5"/>
      <c r="J37">
        <v>2017</v>
      </c>
      <c r="K37" t="s">
        <v>206</v>
      </c>
      <c r="L37" s="17">
        <v>78053296.719999999</v>
      </c>
      <c r="M37" s="17">
        <v>43920598.6809</v>
      </c>
      <c r="N37" s="5">
        <v>3538768</v>
      </c>
    </row>
    <row r="38" spans="1:15" hidden="1" x14ac:dyDescent="0.25">
      <c r="A38">
        <v>2015</v>
      </c>
      <c r="B38" t="s">
        <v>208</v>
      </c>
      <c r="C38" s="17">
        <v>42490.559999999998</v>
      </c>
      <c r="D38" s="17">
        <v>-5483.46</v>
      </c>
      <c r="E38" s="5">
        <v>105</v>
      </c>
      <c r="F38" s="5"/>
      <c r="J38">
        <v>2017</v>
      </c>
      <c r="K38" t="s">
        <v>212</v>
      </c>
      <c r="L38" s="17">
        <v>108777006.48</v>
      </c>
      <c r="M38" s="17">
        <v>56586894.646799996</v>
      </c>
      <c r="N38" s="5">
        <v>3787528</v>
      </c>
      <c r="O38" s="5"/>
    </row>
    <row r="39" spans="1:15" hidden="1" x14ac:dyDescent="0.25">
      <c r="A39">
        <v>2015</v>
      </c>
      <c r="B39" t="s">
        <v>209</v>
      </c>
      <c r="C39" s="17">
        <v>3297498.09</v>
      </c>
      <c r="D39" s="17">
        <v>1189940.3899999999</v>
      </c>
      <c r="E39" s="5">
        <v>67824</v>
      </c>
      <c r="F39" s="5"/>
      <c r="J39">
        <v>2017</v>
      </c>
      <c r="K39" t="s">
        <v>218</v>
      </c>
      <c r="L39" s="17">
        <v>130111094.8</v>
      </c>
      <c r="M39" s="17">
        <v>41964273.332800001</v>
      </c>
      <c r="N39" s="5">
        <v>2900042</v>
      </c>
      <c r="O39" s="5"/>
    </row>
    <row r="40" spans="1:15" hidden="1" x14ac:dyDescent="0.25">
      <c r="A40">
        <v>2015</v>
      </c>
      <c r="B40" t="s">
        <v>210</v>
      </c>
      <c r="C40" s="17">
        <v>2169976.02</v>
      </c>
      <c r="D40" s="17">
        <v>1317747.6299999999</v>
      </c>
      <c r="E40" s="5">
        <v>70366</v>
      </c>
      <c r="J40">
        <v>2017</v>
      </c>
      <c r="K40" t="s">
        <v>226</v>
      </c>
      <c r="L40" s="17">
        <v>139589715.59999999</v>
      </c>
      <c r="M40" s="17">
        <v>53886667.299199998</v>
      </c>
      <c r="N40" s="5">
        <v>1648408</v>
      </c>
      <c r="O40" s="5"/>
    </row>
    <row r="41" spans="1:15" hidden="1" x14ac:dyDescent="0.25">
      <c r="A41">
        <v>2015</v>
      </c>
      <c r="B41" t="s">
        <v>211</v>
      </c>
      <c r="C41" s="17">
        <v>33512908.48</v>
      </c>
      <c r="D41" s="17">
        <v>7253962.5</v>
      </c>
      <c r="E41" s="5">
        <v>809213</v>
      </c>
      <c r="F41" s="5"/>
      <c r="J41">
        <v>2018</v>
      </c>
      <c r="K41" t="s">
        <v>176</v>
      </c>
      <c r="L41" s="17">
        <v>450714635.13999999</v>
      </c>
      <c r="M41" s="17">
        <v>210805385.84330001</v>
      </c>
      <c r="N41" s="5">
        <v>10359828</v>
      </c>
      <c r="O41" s="5"/>
    </row>
    <row r="42" spans="1:15" x14ac:dyDescent="0.25">
      <c r="A42">
        <v>2017</v>
      </c>
      <c r="B42" t="s">
        <v>192</v>
      </c>
      <c r="C42" s="17">
        <v>150365699.34999999</v>
      </c>
      <c r="D42" s="17">
        <v>75776170.032000005</v>
      </c>
      <c r="E42" s="5">
        <v>7346195</v>
      </c>
      <c r="F42" s="5"/>
      <c r="L42" s="17"/>
      <c r="M42" s="17"/>
      <c r="N42" s="5"/>
      <c r="O42" s="5"/>
    </row>
    <row r="43" spans="1:15" hidden="1" x14ac:dyDescent="0.25">
      <c r="A43">
        <v>2015</v>
      </c>
      <c r="B43" t="s">
        <v>213</v>
      </c>
      <c r="C43" s="17">
        <v>22757126.280000001</v>
      </c>
      <c r="D43" s="17">
        <v>1962882.7620000001</v>
      </c>
      <c r="E43" s="5">
        <v>256566</v>
      </c>
      <c r="F43" s="5"/>
      <c r="J43">
        <v>2018</v>
      </c>
      <c r="K43" t="s">
        <v>184</v>
      </c>
      <c r="L43" s="17">
        <v>224243758.72999999</v>
      </c>
      <c r="M43" s="17">
        <v>115772259.3784</v>
      </c>
      <c r="N43" s="5">
        <v>11004931</v>
      </c>
      <c r="O43" s="5"/>
    </row>
    <row r="44" spans="1:15" hidden="1" x14ac:dyDescent="0.25">
      <c r="A44">
        <v>2015</v>
      </c>
      <c r="B44" t="s">
        <v>214</v>
      </c>
      <c r="C44" s="17">
        <v>19093.43</v>
      </c>
      <c r="D44" s="17">
        <v>4363.76</v>
      </c>
      <c r="E44" s="5">
        <v>360</v>
      </c>
      <c r="F44" s="5"/>
      <c r="J44">
        <v>2018</v>
      </c>
      <c r="K44" t="s">
        <v>185</v>
      </c>
      <c r="L44" s="17">
        <v>86865293.109999999</v>
      </c>
      <c r="M44" s="17">
        <v>31001608.6598</v>
      </c>
      <c r="N44" s="5">
        <v>3221774</v>
      </c>
      <c r="O44" s="5"/>
    </row>
    <row r="45" spans="1:15" x14ac:dyDescent="0.25">
      <c r="A45">
        <v>2018</v>
      </c>
      <c r="B45" t="s">
        <v>192</v>
      </c>
      <c r="C45" s="17">
        <v>186037976.31999999</v>
      </c>
      <c r="D45" s="17">
        <v>95920846.951900005</v>
      </c>
      <c r="E45" s="5">
        <v>8846711</v>
      </c>
      <c r="F45" s="5"/>
      <c r="J45">
        <v>2018</v>
      </c>
      <c r="K45" t="s">
        <v>186</v>
      </c>
      <c r="L45" s="17">
        <v>296872702.81999999</v>
      </c>
      <c r="M45" s="17">
        <v>132997942.4137</v>
      </c>
      <c r="N45" s="5">
        <v>13461252</v>
      </c>
    </row>
    <row r="46" spans="1:15" hidden="1" x14ac:dyDescent="0.25">
      <c r="A46">
        <v>2015</v>
      </c>
      <c r="B46" t="s">
        <v>216</v>
      </c>
      <c r="C46" s="17">
        <v>1246.99</v>
      </c>
      <c r="D46" s="17">
        <v>419.24</v>
      </c>
      <c r="E46" s="5">
        <v>13</v>
      </c>
      <c r="F46" s="5"/>
      <c r="J46">
        <v>2018</v>
      </c>
      <c r="K46" t="s">
        <v>189</v>
      </c>
      <c r="L46" s="17">
        <v>605055483.75</v>
      </c>
      <c r="M46" s="17">
        <v>95210210.026999995</v>
      </c>
      <c r="N46" s="5">
        <v>10562724</v>
      </c>
      <c r="O46" s="5"/>
    </row>
    <row r="47" spans="1:15" hidden="1" x14ac:dyDescent="0.25">
      <c r="A47">
        <v>2015</v>
      </c>
      <c r="B47" t="s">
        <v>217</v>
      </c>
      <c r="C47" s="17">
        <v>5112030.71</v>
      </c>
      <c r="D47" s="17">
        <v>1860751.67</v>
      </c>
      <c r="E47" s="5">
        <v>176620</v>
      </c>
      <c r="F47" s="5"/>
      <c r="J47">
        <v>2018</v>
      </c>
      <c r="K47" t="s">
        <v>192</v>
      </c>
      <c r="L47" s="17">
        <v>186037976.31999999</v>
      </c>
      <c r="M47" s="17">
        <v>95920846.951900005</v>
      </c>
      <c r="N47" s="5">
        <v>8846711</v>
      </c>
      <c r="O47" s="5"/>
    </row>
    <row r="48" spans="1:15" x14ac:dyDescent="0.25">
      <c r="A48">
        <v>2015</v>
      </c>
      <c r="B48" t="s">
        <v>195</v>
      </c>
      <c r="C48" s="17">
        <v>92625921.640000001</v>
      </c>
      <c r="D48" s="17">
        <v>55750949.210000001</v>
      </c>
      <c r="E48" s="5">
        <v>4143920</v>
      </c>
      <c r="F48" s="5"/>
      <c r="L48" s="17"/>
      <c r="M48" s="17"/>
      <c r="N48" s="5"/>
      <c r="O48" s="5"/>
    </row>
    <row r="49" spans="1:15" hidden="1" x14ac:dyDescent="0.25">
      <c r="A49">
        <v>2015</v>
      </c>
      <c r="B49" t="s">
        <v>219</v>
      </c>
      <c r="C49" s="17">
        <v>75450010.640000001</v>
      </c>
      <c r="D49" s="17">
        <v>19500072.190000001</v>
      </c>
      <c r="E49" s="5">
        <v>551332</v>
      </c>
      <c r="J49">
        <v>2018</v>
      </c>
      <c r="K49" t="s">
        <v>206</v>
      </c>
      <c r="L49" s="17">
        <v>116751528.75</v>
      </c>
      <c r="M49" s="17">
        <v>64308049.420699999</v>
      </c>
      <c r="N49" s="5">
        <v>4828386</v>
      </c>
    </row>
    <row r="50" spans="1:15" hidden="1" x14ac:dyDescent="0.25">
      <c r="A50">
        <v>2015</v>
      </c>
      <c r="B50" t="s">
        <v>220</v>
      </c>
      <c r="C50" s="17">
        <v>1225588.95</v>
      </c>
      <c r="D50" s="17">
        <v>138614.54</v>
      </c>
      <c r="E50" s="5">
        <v>54597</v>
      </c>
      <c r="F50" s="5"/>
      <c r="J50">
        <v>2018</v>
      </c>
      <c r="K50" t="s">
        <v>212</v>
      </c>
      <c r="L50" s="17">
        <v>153201563.58000001</v>
      </c>
      <c r="M50" s="17">
        <v>81189947.522699997</v>
      </c>
      <c r="N50" s="5">
        <v>4800935</v>
      </c>
      <c r="O50" s="5"/>
    </row>
    <row r="51" spans="1:15" hidden="1" x14ac:dyDescent="0.25">
      <c r="A51">
        <v>2015</v>
      </c>
      <c r="B51" t="s">
        <v>221</v>
      </c>
      <c r="C51" s="17">
        <v>53494994.869999997</v>
      </c>
      <c r="D51" s="17">
        <v>23792393.657000002</v>
      </c>
      <c r="E51" s="5">
        <v>1268698</v>
      </c>
      <c r="F51" s="5"/>
      <c r="J51">
        <v>2018</v>
      </c>
      <c r="K51" t="s">
        <v>218</v>
      </c>
      <c r="L51" s="17">
        <v>195473695.00999999</v>
      </c>
      <c r="M51" s="17">
        <v>67629876.172600001</v>
      </c>
      <c r="N51" s="5">
        <v>3804884</v>
      </c>
      <c r="O51" s="5"/>
    </row>
    <row r="52" spans="1:15" hidden="1" x14ac:dyDescent="0.25">
      <c r="A52">
        <v>2015</v>
      </c>
      <c r="B52" t="s">
        <v>222</v>
      </c>
      <c r="C52" s="17">
        <v>49435847.159999996</v>
      </c>
      <c r="D52" s="17">
        <v>16720042.472999999</v>
      </c>
      <c r="E52" s="5">
        <v>2294564</v>
      </c>
      <c r="F52" s="5"/>
      <c r="J52">
        <v>2018</v>
      </c>
      <c r="K52" t="s">
        <v>226</v>
      </c>
      <c r="L52" s="17">
        <v>177751826.34999999</v>
      </c>
      <c r="M52" s="17">
        <v>66114368.674000002</v>
      </c>
      <c r="N52" s="5">
        <v>1971338</v>
      </c>
    </row>
    <row r="53" spans="1:15" hidden="1" x14ac:dyDescent="0.25">
      <c r="A53">
        <v>2015</v>
      </c>
      <c r="B53" t="s">
        <v>223</v>
      </c>
      <c r="C53" s="17">
        <v>37108.43</v>
      </c>
      <c r="D53" s="17">
        <v>15602.327499999999</v>
      </c>
      <c r="E53" s="5">
        <v>59</v>
      </c>
      <c r="F53" s="5"/>
    </row>
    <row r="54" spans="1:15" hidden="1" x14ac:dyDescent="0.25">
      <c r="A54">
        <v>2015</v>
      </c>
      <c r="B54" t="s">
        <v>224</v>
      </c>
      <c r="C54" s="17">
        <v>98642202.370000005</v>
      </c>
      <c r="D54" s="17">
        <v>36095744.271200001</v>
      </c>
      <c r="E54" s="5">
        <v>89193</v>
      </c>
      <c r="F54" s="5"/>
    </row>
    <row r="55" spans="1:15" hidden="1" x14ac:dyDescent="0.25">
      <c r="A55">
        <v>2015</v>
      </c>
      <c r="B55" t="s">
        <v>225</v>
      </c>
      <c r="C55" s="17">
        <v>29141702.289999999</v>
      </c>
      <c r="D55" s="17">
        <v>10280559.310000001</v>
      </c>
      <c r="E55" s="5">
        <v>357932</v>
      </c>
      <c r="F55" s="5"/>
    </row>
    <row r="56" spans="1:15" x14ac:dyDescent="0.25">
      <c r="A56">
        <v>2016</v>
      </c>
      <c r="B56" t="s">
        <v>195</v>
      </c>
      <c r="C56" s="17">
        <v>98017654.739999995</v>
      </c>
      <c r="D56" s="17">
        <v>59410947.7271</v>
      </c>
      <c r="E56" s="5">
        <v>4403352</v>
      </c>
    </row>
    <row r="57" spans="1:15" hidden="1" x14ac:dyDescent="0.25">
      <c r="A57">
        <v>2015</v>
      </c>
      <c r="B57" t="s">
        <v>227</v>
      </c>
      <c r="C57" s="17">
        <v>36777760.439999998</v>
      </c>
      <c r="D57" s="17">
        <v>11377116.43</v>
      </c>
      <c r="E57" s="5">
        <v>994824</v>
      </c>
      <c r="F57" s="5"/>
    </row>
    <row r="58" spans="1:15" hidden="1" x14ac:dyDescent="0.25">
      <c r="A58">
        <v>2015</v>
      </c>
      <c r="B58" t="s">
        <v>228</v>
      </c>
      <c r="C58" s="17">
        <v>32546842.52</v>
      </c>
      <c r="D58" s="17">
        <v>7378902.3688000003</v>
      </c>
      <c r="E58" s="5">
        <v>488507</v>
      </c>
      <c r="F58" s="5"/>
    </row>
    <row r="59" spans="1:15" hidden="1" x14ac:dyDescent="0.25">
      <c r="A59">
        <v>2016</v>
      </c>
      <c r="B59" t="s">
        <v>175</v>
      </c>
      <c r="C59" s="17">
        <v>28020323.530000001</v>
      </c>
      <c r="D59" s="17">
        <v>9663884.8420000002</v>
      </c>
      <c r="E59" s="5">
        <v>1236807</v>
      </c>
      <c r="F59" s="5"/>
    </row>
    <row r="60" spans="1:15" x14ac:dyDescent="0.25">
      <c r="A60">
        <v>2017</v>
      </c>
      <c r="B60" t="s">
        <v>195</v>
      </c>
      <c r="C60" s="17">
        <v>129466910.97</v>
      </c>
      <c r="D60" s="17">
        <v>77085203.294300005</v>
      </c>
      <c r="E60" s="5">
        <v>5458389</v>
      </c>
    </row>
    <row r="61" spans="1:15" hidden="1" x14ac:dyDescent="0.25">
      <c r="A61">
        <v>2016</v>
      </c>
      <c r="B61" t="s">
        <v>177</v>
      </c>
      <c r="C61" s="17">
        <v>14254276.18</v>
      </c>
      <c r="D61" s="17">
        <v>7757518.1010999996</v>
      </c>
      <c r="E61" s="5">
        <v>632227</v>
      </c>
      <c r="F61" s="5"/>
    </row>
    <row r="62" spans="1:15" hidden="1" x14ac:dyDescent="0.25">
      <c r="A62">
        <v>2016</v>
      </c>
      <c r="B62" t="s">
        <v>178</v>
      </c>
      <c r="C62" s="17">
        <v>47782627.090000004</v>
      </c>
      <c r="D62" s="17">
        <v>23351449.4844</v>
      </c>
      <c r="E62" s="5">
        <v>2068251</v>
      </c>
      <c r="F62" s="5"/>
    </row>
    <row r="63" spans="1:15" x14ac:dyDescent="0.25">
      <c r="A63">
        <v>2018</v>
      </c>
      <c r="B63" t="s">
        <v>195</v>
      </c>
      <c r="C63" s="17">
        <v>155223018.19999999</v>
      </c>
      <c r="D63" s="17">
        <v>93544157.5616</v>
      </c>
      <c r="E63" s="5">
        <v>6387656</v>
      </c>
      <c r="F63" s="5"/>
    </row>
    <row r="64" spans="1:15" hidden="1" x14ac:dyDescent="0.25">
      <c r="A64">
        <v>2016</v>
      </c>
      <c r="B64" t="s">
        <v>180</v>
      </c>
      <c r="C64" s="17">
        <v>54342949.359999999</v>
      </c>
      <c r="D64" s="17">
        <v>21775902.055199999</v>
      </c>
      <c r="E64" s="5">
        <v>1660997</v>
      </c>
      <c r="F64" s="5"/>
    </row>
    <row r="65" spans="1:7" hidden="1" x14ac:dyDescent="0.25">
      <c r="A65">
        <v>2016</v>
      </c>
      <c r="B65" t="s">
        <v>181</v>
      </c>
      <c r="C65" s="17">
        <v>12088672.49</v>
      </c>
      <c r="D65" s="17">
        <v>5165856.7079999996</v>
      </c>
      <c r="E65" s="5">
        <v>325147</v>
      </c>
      <c r="F65" s="5"/>
    </row>
    <row r="66" spans="1:7" hidden="1" x14ac:dyDescent="0.25">
      <c r="A66">
        <v>2016</v>
      </c>
      <c r="B66" t="s">
        <v>182</v>
      </c>
      <c r="C66" s="17">
        <v>47625389.700000003</v>
      </c>
      <c r="D66" s="17">
        <v>9404036.5974000003</v>
      </c>
      <c r="E66" s="5">
        <v>409997</v>
      </c>
      <c r="F66" s="5"/>
    </row>
    <row r="67" spans="1:7" hidden="1" x14ac:dyDescent="0.25">
      <c r="A67">
        <v>2016</v>
      </c>
      <c r="B67" t="s">
        <v>183</v>
      </c>
      <c r="C67" s="17">
        <v>7006658.3300000001</v>
      </c>
      <c r="D67" s="17">
        <v>2858480.9745</v>
      </c>
      <c r="E67" s="5">
        <v>19247</v>
      </c>
      <c r="F67" s="5"/>
    </row>
    <row r="68" spans="1:7" x14ac:dyDescent="0.25">
      <c r="A68" s="209" t="s">
        <v>23</v>
      </c>
      <c r="B68" s="209" t="s">
        <v>173</v>
      </c>
      <c r="C68" s="209" t="s">
        <v>38</v>
      </c>
      <c r="D68" s="209" t="s">
        <v>174</v>
      </c>
      <c r="E68" s="209" t="s">
        <v>158</v>
      </c>
      <c r="F68" s="210" t="s">
        <v>345</v>
      </c>
      <c r="G68" s="210" t="s">
        <v>232</v>
      </c>
    </row>
    <row r="69" spans="1:7" x14ac:dyDescent="0.25">
      <c r="A69">
        <v>2015</v>
      </c>
      <c r="B69" t="s">
        <v>206</v>
      </c>
      <c r="C69" s="5">
        <v>44466579.229999997</v>
      </c>
      <c r="D69" s="17">
        <v>26828694.045000002</v>
      </c>
      <c r="E69" s="5">
        <v>2180627</v>
      </c>
      <c r="F69" s="5"/>
    </row>
    <row r="70" spans="1:7" x14ac:dyDescent="0.25">
      <c r="A70">
        <v>2016</v>
      </c>
      <c r="B70" t="s">
        <v>206</v>
      </c>
      <c r="C70" s="17">
        <v>58534418.020000003</v>
      </c>
      <c r="D70" s="17">
        <v>34968863.211000003</v>
      </c>
      <c r="E70" s="5">
        <v>2632151</v>
      </c>
    </row>
    <row r="71" spans="1:7" hidden="1" x14ac:dyDescent="0.25">
      <c r="A71">
        <v>2016</v>
      </c>
      <c r="B71" t="s">
        <v>187</v>
      </c>
      <c r="C71" s="17">
        <v>19865646.199999999</v>
      </c>
      <c r="D71" s="17">
        <v>9948196.9871999994</v>
      </c>
      <c r="E71" s="5">
        <v>378134</v>
      </c>
      <c r="F71" s="5"/>
    </row>
    <row r="72" spans="1:7" hidden="1" x14ac:dyDescent="0.25">
      <c r="A72">
        <v>2016</v>
      </c>
      <c r="B72" t="s">
        <v>188</v>
      </c>
      <c r="C72" s="17">
        <v>38143309.329999998</v>
      </c>
      <c r="D72" s="17">
        <v>19585126.93</v>
      </c>
      <c r="E72" s="5">
        <v>917545</v>
      </c>
    </row>
    <row r="73" spans="1:7" x14ac:dyDescent="0.25">
      <c r="A73">
        <v>2017</v>
      </c>
      <c r="B73" t="s">
        <v>206</v>
      </c>
      <c r="C73" s="17">
        <v>78053296.719999999</v>
      </c>
      <c r="D73" s="17">
        <v>43920598.6809</v>
      </c>
      <c r="E73" s="5">
        <v>3538768</v>
      </c>
    </row>
    <row r="74" spans="1:7" hidden="1" x14ac:dyDescent="0.25">
      <c r="A74">
        <v>2016</v>
      </c>
      <c r="B74" t="s">
        <v>190</v>
      </c>
      <c r="C74" s="17">
        <v>5561112.1600000001</v>
      </c>
      <c r="D74" s="17">
        <v>736868.13679999998</v>
      </c>
      <c r="E74" s="5">
        <v>17549</v>
      </c>
      <c r="F74" s="5"/>
    </row>
    <row r="75" spans="1:7" hidden="1" x14ac:dyDescent="0.25">
      <c r="A75">
        <v>2016</v>
      </c>
      <c r="B75" t="s">
        <v>191</v>
      </c>
      <c r="C75" s="17">
        <v>4527703.07</v>
      </c>
      <c r="D75" s="17">
        <v>838606.06240000005</v>
      </c>
      <c r="E75" s="5">
        <v>266278</v>
      </c>
      <c r="F75" s="5"/>
    </row>
    <row r="76" spans="1:7" x14ac:dyDescent="0.25">
      <c r="A76">
        <v>2018</v>
      </c>
      <c r="B76" t="s">
        <v>206</v>
      </c>
      <c r="C76" s="17">
        <v>116751528.75</v>
      </c>
      <c r="D76" s="17">
        <v>64308049.420699999</v>
      </c>
      <c r="E76" s="5">
        <v>4828386</v>
      </c>
    </row>
    <row r="77" spans="1:7" hidden="1" x14ac:dyDescent="0.25">
      <c r="A77">
        <v>2016</v>
      </c>
      <c r="B77" t="s">
        <v>193</v>
      </c>
      <c r="C77" s="17">
        <v>2594203.81</v>
      </c>
      <c r="D77" s="17">
        <v>582128.29299999995</v>
      </c>
      <c r="E77" s="5">
        <v>77078</v>
      </c>
      <c r="F77" s="5"/>
    </row>
    <row r="78" spans="1:7" hidden="1" x14ac:dyDescent="0.25">
      <c r="A78">
        <v>2016</v>
      </c>
      <c r="B78" t="s">
        <v>194</v>
      </c>
      <c r="C78" s="17">
        <v>8913465.4100000001</v>
      </c>
      <c r="D78" s="17">
        <v>4763112.4649</v>
      </c>
      <c r="E78" s="5">
        <v>476353</v>
      </c>
      <c r="F78" s="5"/>
    </row>
    <row r="79" spans="1:7" x14ac:dyDescent="0.25">
      <c r="A79">
        <v>2015</v>
      </c>
      <c r="B79" t="s">
        <v>212</v>
      </c>
      <c r="C79" s="17">
        <v>58728435.5</v>
      </c>
      <c r="D79" s="17">
        <v>28710669.66</v>
      </c>
      <c r="E79" s="5">
        <v>2596626</v>
      </c>
    </row>
    <row r="80" spans="1:7" hidden="1" x14ac:dyDescent="0.25">
      <c r="A80">
        <v>2016</v>
      </c>
      <c r="B80" t="s">
        <v>196</v>
      </c>
      <c r="C80" s="17">
        <v>11622.09</v>
      </c>
      <c r="D80" s="17">
        <v>3576.0875999999998</v>
      </c>
      <c r="E80" s="5">
        <v>1144</v>
      </c>
      <c r="F80" s="5"/>
    </row>
    <row r="81" spans="1:6" hidden="1" x14ac:dyDescent="0.25">
      <c r="A81">
        <v>2016</v>
      </c>
      <c r="B81" t="s">
        <v>197</v>
      </c>
      <c r="C81" s="17">
        <v>17274655.120000001</v>
      </c>
      <c r="D81" s="17">
        <v>3268555.4863999998</v>
      </c>
      <c r="E81" s="5">
        <v>1129664</v>
      </c>
      <c r="F81" s="5"/>
    </row>
    <row r="82" spans="1:6" hidden="1" x14ac:dyDescent="0.25">
      <c r="A82">
        <v>2016</v>
      </c>
      <c r="B82" t="s">
        <v>198</v>
      </c>
      <c r="C82" s="17">
        <v>13861785.199999999</v>
      </c>
      <c r="D82" s="17">
        <v>1444075.5655</v>
      </c>
      <c r="E82" s="5">
        <v>636246</v>
      </c>
      <c r="F82" s="5"/>
    </row>
    <row r="83" spans="1:6" hidden="1" x14ac:dyDescent="0.25">
      <c r="A83">
        <v>2016</v>
      </c>
      <c r="B83" t="s">
        <v>199</v>
      </c>
      <c r="C83" s="17">
        <v>28701002.170000002</v>
      </c>
      <c r="D83" s="17">
        <v>325424.0257</v>
      </c>
      <c r="E83" s="5">
        <v>172269</v>
      </c>
      <c r="F83" s="5"/>
    </row>
    <row r="84" spans="1:6" hidden="1" x14ac:dyDescent="0.25">
      <c r="A84">
        <v>2016</v>
      </c>
      <c r="B84" t="s">
        <v>200</v>
      </c>
      <c r="C84" s="17">
        <v>40105461.810000002</v>
      </c>
      <c r="D84" s="17">
        <v>11266107.0624</v>
      </c>
      <c r="E84" s="5">
        <v>661822</v>
      </c>
    </row>
    <row r="85" spans="1:6" hidden="1" x14ac:dyDescent="0.25">
      <c r="A85">
        <v>2016</v>
      </c>
      <c r="B85" t="s">
        <v>201</v>
      </c>
      <c r="C85" s="17">
        <v>699724.11</v>
      </c>
      <c r="D85" s="17">
        <v>120389.4287</v>
      </c>
      <c r="E85" s="5">
        <v>22214</v>
      </c>
      <c r="F85" s="5"/>
    </row>
    <row r="86" spans="1:6" hidden="1" x14ac:dyDescent="0.25">
      <c r="A86">
        <v>2016</v>
      </c>
      <c r="B86" t="s">
        <v>202</v>
      </c>
      <c r="C86" s="17">
        <v>52044669.189999998</v>
      </c>
      <c r="D86" s="17">
        <v>1474560.2655</v>
      </c>
      <c r="E86" s="5">
        <v>346270</v>
      </c>
      <c r="F86" s="5"/>
    </row>
    <row r="87" spans="1:6" hidden="1" x14ac:dyDescent="0.25">
      <c r="A87">
        <v>2016</v>
      </c>
      <c r="B87" t="s">
        <v>203</v>
      </c>
      <c r="C87" s="17">
        <v>4414.4399999999996</v>
      </c>
      <c r="D87" s="17">
        <v>4412.9794000000002</v>
      </c>
      <c r="E87" s="5">
        <v>59</v>
      </c>
      <c r="F87" s="5"/>
    </row>
    <row r="88" spans="1:6" hidden="1" x14ac:dyDescent="0.25">
      <c r="A88">
        <v>2016</v>
      </c>
      <c r="B88" t="s">
        <v>204</v>
      </c>
      <c r="C88" s="17">
        <v>10164029</v>
      </c>
      <c r="D88" s="17">
        <v>4265783.2389000002</v>
      </c>
      <c r="E88" s="5">
        <v>1316600</v>
      </c>
      <c r="F88" s="5"/>
    </row>
    <row r="89" spans="1:6" hidden="1" x14ac:dyDescent="0.25">
      <c r="A89">
        <v>2016</v>
      </c>
      <c r="B89" t="s">
        <v>205</v>
      </c>
      <c r="C89" s="17">
        <v>24264785.5</v>
      </c>
      <c r="D89" s="17">
        <v>5784790.9738999996</v>
      </c>
      <c r="E89" s="5">
        <v>600565</v>
      </c>
      <c r="F89" s="5"/>
    </row>
    <row r="90" spans="1:6" x14ac:dyDescent="0.25">
      <c r="A90">
        <v>2016</v>
      </c>
      <c r="B90" t="s">
        <v>212</v>
      </c>
      <c r="C90" s="17">
        <v>70580107.260000005</v>
      </c>
      <c r="D90" s="17">
        <v>35771521.177000001</v>
      </c>
      <c r="E90" s="5">
        <v>2883497</v>
      </c>
      <c r="F90" s="5"/>
    </row>
    <row r="91" spans="1:6" hidden="1" x14ac:dyDescent="0.25">
      <c r="A91">
        <v>2016</v>
      </c>
      <c r="B91" t="s">
        <v>207</v>
      </c>
      <c r="C91" s="17">
        <v>7131322.5999999996</v>
      </c>
      <c r="D91" s="17">
        <v>853700.70209999999</v>
      </c>
      <c r="E91" s="5">
        <v>143710</v>
      </c>
      <c r="F91" s="5"/>
    </row>
    <row r="92" spans="1:6" hidden="1" x14ac:dyDescent="0.25">
      <c r="A92">
        <v>2016</v>
      </c>
      <c r="B92" t="s">
        <v>208</v>
      </c>
      <c r="C92" s="17">
        <v>24699.200000000001</v>
      </c>
      <c r="D92" s="17">
        <v>-4006.2316000000001</v>
      </c>
      <c r="E92">
        <v>65</v>
      </c>
    </row>
    <row r="93" spans="1:6" hidden="1" x14ac:dyDescent="0.25">
      <c r="A93">
        <v>2016</v>
      </c>
      <c r="B93" t="s">
        <v>209</v>
      </c>
      <c r="C93" s="17">
        <v>3552878.59</v>
      </c>
      <c r="D93" s="17">
        <v>1214045.6809</v>
      </c>
      <c r="E93" s="5">
        <v>76134</v>
      </c>
      <c r="F93" s="5"/>
    </row>
    <row r="94" spans="1:6" hidden="1" x14ac:dyDescent="0.25">
      <c r="A94">
        <v>2016</v>
      </c>
      <c r="B94" t="s">
        <v>210</v>
      </c>
      <c r="C94" s="17">
        <v>2342581.62</v>
      </c>
      <c r="D94" s="17">
        <v>1367202.9480999999</v>
      </c>
      <c r="E94" s="5">
        <v>73612</v>
      </c>
      <c r="F94" s="5"/>
    </row>
    <row r="95" spans="1:6" hidden="1" x14ac:dyDescent="0.25">
      <c r="A95">
        <v>2016</v>
      </c>
      <c r="B95" t="s">
        <v>211</v>
      </c>
      <c r="C95" s="17">
        <v>39563116.789999999</v>
      </c>
      <c r="D95" s="17">
        <v>7454746.108</v>
      </c>
      <c r="E95" s="5">
        <v>851998</v>
      </c>
      <c r="F95" s="5"/>
    </row>
    <row r="96" spans="1:6" x14ac:dyDescent="0.25">
      <c r="A96">
        <v>2017</v>
      </c>
      <c r="B96" t="s">
        <v>212</v>
      </c>
      <c r="C96" s="17">
        <v>108777006.48</v>
      </c>
      <c r="D96" s="17">
        <v>56586894.646799996</v>
      </c>
      <c r="E96" s="5">
        <v>3787528</v>
      </c>
      <c r="F96" s="5"/>
    </row>
    <row r="97" spans="1:6" hidden="1" x14ac:dyDescent="0.25">
      <c r="A97">
        <v>2016</v>
      </c>
      <c r="B97" t="s">
        <v>213</v>
      </c>
      <c r="C97" s="17">
        <v>23774743.940000001</v>
      </c>
      <c r="D97" s="17">
        <v>1735988.8352999999</v>
      </c>
      <c r="E97" s="5">
        <v>283772</v>
      </c>
      <c r="F97" s="5"/>
    </row>
    <row r="98" spans="1:6" hidden="1" x14ac:dyDescent="0.25">
      <c r="A98">
        <v>2016</v>
      </c>
      <c r="B98" t="s">
        <v>214</v>
      </c>
      <c r="C98" s="17">
        <v>8336.35</v>
      </c>
      <c r="D98" s="17">
        <v>1774.2247</v>
      </c>
      <c r="E98" s="5">
        <v>161</v>
      </c>
      <c r="F98" s="5"/>
    </row>
    <row r="99" spans="1:6" x14ac:dyDescent="0.25">
      <c r="A99">
        <v>2018</v>
      </c>
      <c r="B99" t="s">
        <v>212</v>
      </c>
      <c r="C99" s="17">
        <v>153201563.58000001</v>
      </c>
      <c r="D99" s="17">
        <v>81189947.522699997</v>
      </c>
      <c r="E99" s="5">
        <v>4800935</v>
      </c>
      <c r="F99" s="5"/>
    </row>
    <row r="100" spans="1:6" hidden="1" x14ac:dyDescent="0.25">
      <c r="A100">
        <v>2016</v>
      </c>
      <c r="B100" t="s">
        <v>216</v>
      </c>
      <c r="C100" s="17">
        <v>666.85</v>
      </c>
      <c r="D100" s="17">
        <v>307.11040000000003</v>
      </c>
      <c r="E100" s="5">
        <v>14</v>
      </c>
      <c r="F100" s="5"/>
    </row>
    <row r="101" spans="1:6" hidden="1" x14ac:dyDescent="0.25">
      <c r="A101">
        <v>2016</v>
      </c>
      <c r="B101" t="s">
        <v>217</v>
      </c>
      <c r="C101" s="17">
        <v>5434614.4900000002</v>
      </c>
      <c r="D101" s="17">
        <v>2047708.8821</v>
      </c>
      <c r="E101" s="5">
        <v>190644</v>
      </c>
      <c r="F101" s="5"/>
    </row>
    <row r="102" spans="1:6" x14ac:dyDescent="0.25">
      <c r="A102">
        <v>2015</v>
      </c>
      <c r="B102" t="s">
        <v>215</v>
      </c>
      <c r="C102" s="17">
        <v>53528417.289999999</v>
      </c>
      <c r="D102" s="17">
        <v>11506532.939999999</v>
      </c>
      <c r="E102" s="5">
        <v>816521</v>
      </c>
      <c r="F102" s="5"/>
    </row>
    <row r="103" spans="1:6" hidden="1" x14ac:dyDescent="0.25">
      <c r="A103">
        <v>2016</v>
      </c>
      <c r="B103" t="s">
        <v>219</v>
      </c>
      <c r="C103" s="17">
        <v>79187121.799999997</v>
      </c>
      <c r="D103" s="17">
        <v>20357117.458999999</v>
      </c>
      <c r="E103" s="5">
        <v>574751</v>
      </c>
      <c r="F103" s="5"/>
    </row>
    <row r="104" spans="1:6" hidden="1" x14ac:dyDescent="0.25">
      <c r="A104">
        <v>2016</v>
      </c>
      <c r="B104" t="s">
        <v>220</v>
      </c>
      <c r="C104" s="17">
        <v>1188191.8999999999</v>
      </c>
      <c r="D104" s="17">
        <v>43251.9715</v>
      </c>
      <c r="E104" s="5">
        <v>60288</v>
      </c>
      <c r="F104" s="5"/>
    </row>
    <row r="105" spans="1:6" hidden="1" x14ac:dyDescent="0.25">
      <c r="A105">
        <v>2016</v>
      </c>
      <c r="B105" t="s">
        <v>221</v>
      </c>
      <c r="C105" s="17">
        <v>58877686.5</v>
      </c>
      <c r="D105" s="17">
        <v>26745343.840700001</v>
      </c>
      <c r="E105" s="5">
        <v>1403365</v>
      </c>
      <c r="F105" s="5"/>
    </row>
    <row r="106" spans="1:6" hidden="1" x14ac:dyDescent="0.25">
      <c r="A106">
        <v>2016</v>
      </c>
      <c r="B106" t="s">
        <v>222</v>
      </c>
      <c r="C106" s="17">
        <v>55789853.93</v>
      </c>
      <c r="D106" s="17">
        <v>18856299.083900001</v>
      </c>
      <c r="E106" s="5">
        <v>2497635</v>
      </c>
      <c r="F106" s="5"/>
    </row>
    <row r="107" spans="1:6" hidden="1" x14ac:dyDescent="0.25">
      <c r="A107">
        <v>2016</v>
      </c>
      <c r="B107" t="s">
        <v>223</v>
      </c>
      <c r="C107" s="17">
        <v>10373.16</v>
      </c>
      <c r="D107" s="17">
        <v>5535.7601000000004</v>
      </c>
      <c r="E107" s="5">
        <v>30</v>
      </c>
      <c r="F107" s="5"/>
    </row>
    <row r="108" spans="1:6" hidden="1" x14ac:dyDescent="0.25">
      <c r="A108">
        <v>2016</v>
      </c>
      <c r="B108" t="s">
        <v>224</v>
      </c>
      <c r="C108" s="17">
        <v>96116814.299999997</v>
      </c>
      <c r="D108" s="17">
        <v>32695435.629900001</v>
      </c>
      <c r="E108" s="5">
        <v>75705</v>
      </c>
      <c r="F108" s="5"/>
    </row>
    <row r="109" spans="1:6" hidden="1" x14ac:dyDescent="0.25">
      <c r="A109">
        <v>2016</v>
      </c>
      <c r="B109" t="s">
        <v>225</v>
      </c>
      <c r="C109" s="17">
        <v>29362490.75</v>
      </c>
      <c r="D109" s="17">
        <v>9903119.7140999995</v>
      </c>
      <c r="E109" s="5">
        <v>358063</v>
      </c>
      <c r="F109" s="5"/>
    </row>
    <row r="110" spans="1:6" x14ac:dyDescent="0.25">
      <c r="A110">
        <v>2016</v>
      </c>
      <c r="B110" t="s">
        <v>215</v>
      </c>
      <c r="C110" s="17">
        <v>62185092</v>
      </c>
      <c r="D110" s="17">
        <v>13330907.674799999</v>
      </c>
      <c r="E110" s="5">
        <v>944872</v>
      </c>
    </row>
    <row r="111" spans="1:6" hidden="1" x14ac:dyDescent="0.25">
      <c r="A111">
        <v>2016</v>
      </c>
      <c r="B111" t="s">
        <v>227</v>
      </c>
      <c r="C111" s="17">
        <v>41610133.579999998</v>
      </c>
      <c r="D111" s="17">
        <v>12028050.257200001</v>
      </c>
      <c r="E111" s="5">
        <v>1101124</v>
      </c>
      <c r="F111" s="5"/>
    </row>
    <row r="112" spans="1:6" hidden="1" x14ac:dyDescent="0.25">
      <c r="A112">
        <v>2016</v>
      </c>
      <c r="B112" t="s">
        <v>228</v>
      </c>
      <c r="C112" s="17">
        <v>57660858.039999999</v>
      </c>
      <c r="D112" s="17">
        <v>11192751.113500001</v>
      </c>
      <c r="E112" s="5">
        <v>597330</v>
      </c>
      <c r="F112" s="5"/>
    </row>
    <row r="113" spans="1:6" hidden="1" x14ac:dyDescent="0.25">
      <c r="A113">
        <v>2017</v>
      </c>
      <c r="B113" t="s">
        <v>175</v>
      </c>
      <c r="C113" s="17">
        <v>30928638.359999999</v>
      </c>
      <c r="D113" s="17">
        <v>10323102.1842</v>
      </c>
      <c r="E113" s="5">
        <v>1166222</v>
      </c>
      <c r="F113" s="5"/>
    </row>
    <row r="114" spans="1:6" x14ac:dyDescent="0.25">
      <c r="A114">
        <v>2017</v>
      </c>
      <c r="B114" t="s">
        <v>215</v>
      </c>
      <c r="C114" s="17">
        <v>88498439.519999996</v>
      </c>
      <c r="D114" s="17">
        <v>16598400.427200001</v>
      </c>
      <c r="E114" s="5">
        <v>1331055</v>
      </c>
    </row>
    <row r="115" spans="1:6" hidden="1" x14ac:dyDescent="0.25">
      <c r="A115">
        <v>2017</v>
      </c>
      <c r="B115" t="s">
        <v>177</v>
      </c>
      <c r="C115" s="17">
        <v>18211429.890000001</v>
      </c>
      <c r="D115" s="17">
        <v>9696375.0528999995</v>
      </c>
      <c r="E115" s="5">
        <v>797574</v>
      </c>
      <c r="F115" s="5"/>
    </row>
    <row r="116" spans="1:6" hidden="1" x14ac:dyDescent="0.25">
      <c r="A116">
        <v>2017</v>
      </c>
      <c r="B116" t="s">
        <v>178</v>
      </c>
      <c r="C116" s="17">
        <v>73045222.5</v>
      </c>
      <c r="D116" s="17">
        <v>36707353.058899999</v>
      </c>
      <c r="E116" s="5">
        <v>2940441</v>
      </c>
      <c r="F116" s="5"/>
    </row>
    <row r="117" spans="1:6" x14ac:dyDescent="0.25">
      <c r="A117">
        <v>2018</v>
      </c>
      <c r="B117" t="s">
        <v>215</v>
      </c>
      <c r="C117" s="17">
        <v>121529322.41</v>
      </c>
      <c r="D117" s="17">
        <v>23015219.690099999</v>
      </c>
      <c r="E117" s="5">
        <v>1815259</v>
      </c>
      <c r="F117" s="5"/>
    </row>
    <row r="118" spans="1:6" hidden="1" x14ac:dyDescent="0.25">
      <c r="A118">
        <v>2017</v>
      </c>
      <c r="B118" t="s">
        <v>180</v>
      </c>
      <c r="C118" s="17">
        <v>50693388.32</v>
      </c>
      <c r="D118" s="17">
        <v>21822775.311000001</v>
      </c>
      <c r="E118" s="5">
        <v>1506573</v>
      </c>
      <c r="F118" s="5"/>
    </row>
    <row r="119" spans="1:6" hidden="1" x14ac:dyDescent="0.25">
      <c r="A119">
        <v>2017</v>
      </c>
      <c r="B119" t="s">
        <v>181</v>
      </c>
      <c r="C119" s="17">
        <v>13399239.550000001</v>
      </c>
      <c r="D119" s="17">
        <v>6042541.0661000004</v>
      </c>
      <c r="E119" s="5">
        <v>345343</v>
      </c>
      <c r="F119" s="5"/>
    </row>
    <row r="120" spans="1:6" hidden="1" x14ac:dyDescent="0.25">
      <c r="A120">
        <v>2017</v>
      </c>
      <c r="B120" t="s">
        <v>182</v>
      </c>
      <c r="C120" s="17">
        <v>63074724.729999997</v>
      </c>
      <c r="D120" s="17">
        <v>11225783.059900001</v>
      </c>
      <c r="E120" s="5">
        <v>526101</v>
      </c>
      <c r="F120" s="5"/>
    </row>
    <row r="121" spans="1:6" hidden="1" x14ac:dyDescent="0.25">
      <c r="A121">
        <v>2017</v>
      </c>
      <c r="B121" t="s">
        <v>183</v>
      </c>
      <c r="C121" s="17">
        <v>6412646.2599999998</v>
      </c>
      <c r="D121" s="17">
        <v>2505434.1521999999</v>
      </c>
      <c r="E121" s="5">
        <v>21556</v>
      </c>
      <c r="F121" s="5"/>
    </row>
    <row r="122" spans="1:6" x14ac:dyDescent="0.25">
      <c r="A122">
        <v>2015</v>
      </c>
      <c r="B122" t="s">
        <v>185</v>
      </c>
      <c r="C122" s="17">
        <v>49639478.609999999</v>
      </c>
      <c r="D122" s="17">
        <v>20765550.059599999</v>
      </c>
      <c r="E122" s="5">
        <v>2198730</v>
      </c>
      <c r="F122" s="5"/>
    </row>
    <row r="123" spans="1:6" x14ac:dyDescent="0.25">
      <c r="A123">
        <v>2016</v>
      </c>
      <c r="B123" t="s">
        <v>185</v>
      </c>
      <c r="C123" s="17">
        <v>55932790.969999999</v>
      </c>
      <c r="D123" s="17">
        <v>21647629.7936</v>
      </c>
      <c r="E123" s="5">
        <v>2357698</v>
      </c>
      <c r="F123" s="5"/>
    </row>
    <row r="124" spans="1:6" x14ac:dyDescent="0.25">
      <c r="A124">
        <v>2017</v>
      </c>
      <c r="B124" t="s">
        <v>185</v>
      </c>
      <c r="C124" s="17">
        <v>71655993.599999994</v>
      </c>
      <c r="D124" s="17">
        <v>26999746.301899999</v>
      </c>
      <c r="E124" s="5">
        <v>2836538</v>
      </c>
      <c r="F124" s="5"/>
    </row>
    <row r="125" spans="1:6" hidden="1" x14ac:dyDescent="0.25">
      <c r="A125">
        <v>2017</v>
      </c>
      <c r="B125" t="s">
        <v>187</v>
      </c>
      <c r="C125" s="17">
        <v>23054267.600000001</v>
      </c>
      <c r="D125" s="17">
        <v>11405645.304400001</v>
      </c>
      <c r="E125" s="5">
        <v>418101</v>
      </c>
      <c r="F125" s="5"/>
    </row>
    <row r="126" spans="1:6" hidden="1" x14ac:dyDescent="0.25">
      <c r="A126">
        <v>2017</v>
      </c>
      <c r="B126" t="s">
        <v>188</v>
      </c>
      <c r="C126" s="17">
        <v>53527989.219999999</v>
      </c>
      <c r="D126" s="17">
        <v>26916959.3158</v>
      </c>
      <c r="E126" s="5">
        <v>1109942</v>
      </c>
    </row>
    <row r="127" spans="1:6" x14ac:dyDescent="0.25">
      <c r="A127">
        <v>2018</v>
      </c>
      <c r="B127" t="s">
        <v>185</v>
      </c>
      <c r="C127" s="17">
        <v>86865293.109999999</v>
      </c>
      <c r="D127" s="17">
        <v>31001608.6598</v>
      </c>
      <c r="E127" s="5">
        <v>3221774</v>
      </c>
      <c r="F127" s="5"/>
    </row>
    <row r="128" spans="1:6" hidden="1" x14ac:dyDescent="0.25">
      <c r="A128">
        <v>2017</v>
      </c>
      <c r="B128" t="s">
        <v>190</v>
      </c>
      <c r="C128" s="17">
        <v>14990346.09</v>
      </c>
      <c r="D128" s="17">
        <v>1681105.2634999999</v>
      </c>
      <c r="E128" s="5">
        <v>27656</v>
      </c>
      <c r="F128" s="5"/>
    </row>
    <row r="129" spans="1:6" hidden="1" x14ac:dyDescent="0.25">
      <c r="A129">
        <v>2017</v>
      </c>
      <c r="B129" t="s">
        <v>191</v>
      </c>
      <c r="C129" s="17">
        <v>6281835.3799999999</v>
      </c>
      <c r="D129" s="17">
        <v>1228017.4865999999</v>
      </c>
      <c r="E129" s="5">
        <v>308802</v>
      </c>
      <c r="F129" s="5"/>
    </row>
    <row r="130" spans="1:6" x14ac:dyDescent="0.25">
      <c r="A130">
        <v>2015</v>
      </c>
      <c r="B130" t="s">
        <v>186</v>
      </c>
      <c r="C130" s="17">
        <v>139103292.65000001</v>
      </c>
      <c r="D130" s="17">
        <v>59404016.875799999</v>
      </c>
      <c r="E130" s="5">
        <v>7588941</v>
      </c>
      <c r="F130" s="5"/>
    </row>
    <row r="131" spans="1:6" hidden="1" x14ac:dyDescent="0.25">
      <c r="A131">
        <v>2017</v>
      </c>
      <c r="B131" t="s">
        <v>193</v>
      </c>
      <c r="C131" s="17">
        <v>3589469.74</v>
      </c>
      <c r="D131" s="17">
        <v>735469.5368</v>
      </c>
      <c r="E131" s="5">
        <v>104180</v>
      </c>
      <c r="F131" s="5"/>
    </row>
    <row r="132" spans="1:6" hidden="1" x14ac:dyDescent="0.25">
      <c r="A132">
        <v>2017</v>
      </c>
      <c r="B132" t="s">
        <v>194</v>
      </c>
      <c r="C132" s="17">
        <v>12370395.050000001</v>
      </c>
      <c r="D132" s="17">
        <v>6543023.6823000005</v>
      </c>
      <c r="E132" s="5">
        <v>617661</v>
      </c>
      <c r="F132" s="5"/>
    </row>
    <row r="133" spans="1:6" x14ac:dyDescent="0.25">
      <c r="A133">
        <v>2016</v>
      </c>
      <c r="B133" t="s">
        <v>186</v>
      </c>
      <c r="C133" s="17">
        <v>163981608.13999999</v>
      </c>
      <c r="D133" s="17">
        <v>71925436.749799997</v>
      </c>
      <c r="E133" s="5">
        <v>8522087</v>
      </c>
      <c r="F133" s="5"/>
    </row>
    <row r="134" spans="1:6" hidden="1" x14ac:dyDescent="0.25">
      <c r="A134">
        <v>2017</v>
      </c>
      <c r="B134" t="s">
        <v>196</v>
      </c>
      <c r="C134" s="17">
        <v>18360.53</v>
      </c>
      <c r="D134" s="17">
        <v>4539.2673999999997</v>
      </c>
      <c r="E134" s="5">
        <v>1675</v>
      </c>
      <c r="F134" s="5"/>
    </row>
    <row r="135" spans="1:6" hidden="1" x14ac:dyDescent="0.25">
      <c r="A135">
        <v>2017</v>
      </c>
      <c r="B135" t="s">
        <v>197</v>
      </c>
      <c r="C135" s="17">
        <v>20563264.52</v>
      </c>
      <c r="D135" s="17">
        <v>4370444.0228000004</v>
      </c>
      <c r="E135" s="5">
        <v>1259488</v>
      </c>
      <c r="F135" s="5"/>
    </row>
    <row r="136" spans="1:6" hidden="1" x14ac:dyDescent="0.25">
      <c r="A136">
        <v>2017</v>
      </c>
      <c r="B136" t="s">
        <v>198</v>
      </c>
      <c r="C136" s="17">
        <v>12664937.76</v>
      </c>
      <c r="D136" s="17">
        <v>1620577.6608</v>
      </c>
      <c r="E136" s="5">
        <v>555692</v>
      </c>
      <c r="F136" s="5"/>
    </row>
    <row r="137" spans="1:6" hidden="1" x14ac:dyDescent="0.25">
      <c r="A137">
        <v>2017</v>
      </c>
      <c r="B137" t="s">
        <v>199</v>
      </c>
      <c r="C137" s="17">
        <v>49543027.259999998</v>
      </c>
      <c r="D137" s="17">
        <v>675259.41810000001</v>
      </c>
      <c r="E137" s="5">
        <v>233414</v>
      </c>
      <c r="F137" s="5"/>
    </row>
    <row r="138" spans="1:6" hidden="1" x14ac:dyDescent="0.25">
      <c r="A138">
        <v>2017</v>
      </c>
      <c r="B138" t="s">
        <v>200</v>
      </c>
      <c r="C138" s="17">
        <v>52408141.289999999</v>
      </c>
      <c r="D138" s="17">
        <v>14753505.3926</v>
      </c>
      <c r="E138" s="5">
        <v>835472</v>
      </c>
    </row>
    <row r="139" spans="1:6" hidden="1" x14ac:dyDescent="0.25">
      <c r="A139">
        <v>2017</v>
      </c>
      <c r="B139" t="s">
        <v>201</v>
      </c>
      <c r="C139" s="17">
        <v>1276160.45</v>
      </c>
      <c r="D139" s="17">
        <v>149562.7377</v>
      </c>
      <c r="E139" s="5">
        <v>43766</v>
      </c>
      <c r="F139" s="5"/>
    </row>
    <row r="140" spans="1:6" hidden="1" x14ac:dyDescent="0.25">
      <c r="A140">
        <v>2017</v>
      </c>
      <c r="B140" t="s">
        <v>202</v>
      </c>
      <c r="C140" s="17">
        <v>65738599.659999996</v>
      </c>
      <c r="D140" s="17">
        <v>802631.24040000001</v>
      </c>
      <c r="E140" s="5">
        <v>446632</v>
      </c>
      <c r="F140" s="5"/>
    </row>
    <row r="141" spans="1:6" hidden="1" x14ac:dyDescent="0.25">
      <c r="A141">
        <v>2017</v>
      </c>
      <c r="B141" t="s">
        <v>203</v>
      </c>
      <c r="C141" s="17">
        <v>1284.26</v>
      </c>
      <c r="D141" s="17">
        <v>1282.4232</v>
      </c>
      <c r="E141" s="5">
        <v>15</v>
      </c>
      <c r="F141" s="5"/>
    </row>
    <row r="142" spans="1:6" hidden="1" x14ac:dyDescent="0.25">
      <c r="A142">
        <v>2017</v>
      </c>
      <c r="B142" t="s">
        <v>204</v>
      </c>
      <c r="C142" s="17">
        <v>15777918.369999999</v>
      </c>
      <c r="D142" s="17">
        <v>6971471.8490000004</v>
      </c>
      <c r="E142" s="5">
        <v>1872958</v>
      </c>
      <c r="F142" s="5"/>
    </row>
    <row r="143" spans="1:6" hidden="1" x14ac:dyDescent="0.25">
      <c r="A143">
        <v>2017</v>
      </c>
      <c r="B143" t="s">
        <v>205</v>
      </c>
      <c r="C143" s="17">
        <v>35175590.670000002</v>
      </c>
      <c r="D143" s="17">
        <v>8013028.1605000002</v>
      </c>
      <c r="E143" s="5">
        <v>698115</v>
      </c>
      <c r="F143" s="5"/>
    </row>
    <row r="144" spans="1:6" x14ac:dyDescent="0.25">
      <c r="A144">
        <v>2017</v>
      </c>
      <c r="B144" t="s">
        <v>186</v>
      </c>
      <c r="C144" s="17">
        <v>226702735.56999999</v>
      </c>
      <c r="D144" s="17">
        <v>101602745.7862</v>
      </c>
      <c r="E144" s="5">
        <v>10657178</v>
      </c>
      <c r="F144" s="5"/>
    </row>
    <row r="145" spans="1:6" hidden="1" x14ac:dyDescent="0.25">
      <c r="A145">
        <v>2017</v>
      </c>
      <c r="B145" t="s">
        <v>207</v>
      </c>
      <c r="C145" s="17">
        <v>13095686.74</v>
      </c>
      <c r="D145" s="17">
        <v>987940.65960000001</v>
      </c>
      <c r="E145" s="5">
        <v>187067</v>
      </c>
      <c r="F145" s="5"/>
    </row>
    <row r="146" spans="1:6" hidden="1" x14ac:dyDescent="0.25">
      <c r="A146">
        <v>2017</v>
      </c>
      <c r="B146" t="s">
        <v>208</v>
      </c>
      <c r="C146" s="17">
        <v>94725.82</v>
      </c>
      <c r="D146" s="17">
        <v>-2314.2458999999999</v>
      </c>
      <c r="E146">
        <v>335</v>
      </c>
    </row>
    <row r="147" spans="1:6" hidden="1" x14ac:dyDescent="0.25">
      <c r="A147">
        <v>2017</v>
      </c>
      <c r="B147" t="s">
        <v>209</v>
      </c>
      <c r="C147" s="17">
        <v>4370637.4400000004</v>
      </c>
      <c r="D147" s="17">
        <v>1273956.5708999999</v>
      </c>
      <c r="E147" s="5">
        <v>91618</v>
      </c>
      <c r="F147" s="5"/>
    </row>
    <row r="148" spans="1:6" hidden="1" x14ac:dyDescent="0.25">
      <c r="A148">
        <v>2017</v>
      </c>
      <c r="B148" t="s">
        <v>210</v>
      </c>
      <c r="C148" s="17">
        <v>3292159.96</v>
      </c>
      <c r="D148" s="17">
        <v>1830953.3866000001</v>
      </c>
      <c r="E148" s="5">
        <v>93722</v>
      </c>
      <c r="F148" s="5"/>
    </row>
    <row r="149" spans="1:6" hidden="1" x14ac:dyDescent="0.25">
      <c r="A149">
        <v>2017</v>
      </c>
      <c r="B149" t="s">
        <v>211</v>
      </c>
      <c r="C149" s="17">
        <v>51362865.689999998</v>
      </c>
      <c r="D149" s="17">
        <v>6490272.7174000004</v>
      </c>
      <c r="E149" s="5">
        <v>1009901</v>
      </c>
      <c r="F149" s="5"/>
    </row>
    <row r="150" spans="1:6" x14ac:dyDescent="0.25">
      <c r="A150">
        <v>2018</v>
      </c>
      <c r="B150" t="s">
        <v>186</v>
      </c>
      <c r="C150" s="17">
        <v>296872702.81999999</v>
      </c>
      <c r="D150" s="17">
        <v>132997942.4137</v>
      </c>
      <c r="E150" s="5">
        <v>13461252</v>
      </c>
    </row>
    <row r="151" spans="1:6" hidden="1" x14ac:dyDescent="0.25">
      <c r="A151">
        <v>2017</v>
      </c>
      <c r="B151" t="s">
        <v>213</v>
      </c>
      <c r="C151" s="17">
        <v>28816638.079999998</v>
      </c>
      <c r="D151" s="17">
        <v>1561762.2882000001</v>
      </c>
      <c r="E151" s="5">
        <v>339125</v>
      </c>
      <c r="F151" s="5"/>
    </row>
    <row r="152" spans="1:6" hidden="1" x14ac:dyDescent="0.25">
      <c r="A152">
        <v>2017</v>
      </c>
      <c r="B152" t="s">
        <v>214</v>
      </c>
      <c r="C152" s="17">
        <v>8273.07</v>
      </c>
      <c r="D152" s="17">
        <v>2066.5657000000001</v>
      </c>
      <c r="E152" s="5">
        <v>155</v>
      </c>
      <c r="F152" s="5"/>
    </row>
    <row r="153" spans="1:6" x14ac:dyDescent="0.25">
      <c r="A153">
        <v>2015</v>
      </c>
      <c r="B153" t="s">
        <v>218</v>
      </c>
      <c r="C153" s="17">
        <v>74735784.530000001</v>
      </c>
      <c r="D153" s="5">
        <v>20223089.011999998</v>
      </c>
      <c r="E153" s="5">
        <v>2071593</v>
      </c>
      <c r="F153" s="5"/>
    </row>
    <row r="154" spans="1:6" hidden="1" x14ac:dyDescent="0.25">
      <c r="A154">
        <v>2017</v>
      </c>
      <c r="B154" t="s">
        <v>216</v>
      </c>
      <c r="C154" s="17">
        <v>19455.52</v>
      </c>
      <c r="D154" s="17">
        <v>9583.0897999999997</v>
      </c>
      <c r="E154" s="5">
        <v>271</v>
      </c>
      <c r="F154" s="5"/>
    </row>
    <row r="155" spans="1:6" hidden="1" x14ac:dyDescent="0.25">
      <c r="A155">
        <v>2017</v>
      </c>
      <c r="B155" t="s">
        <v>217</v>
      </c>
      <c r="C155" s="17">
        <v>7485122.8300000001</v>
      </c>
      <c r="D155" s="17">
        <v>2721611.7516999999</v>
      </c>
      <c r="E155" s="5">
        <v>245766</v>
      </c>
      <c r="F155" s="5"/>
    </row>
    <row r="156" spans="1:6" x14ac:dyDescent="0.25">
      <c r="A156">
        <v>2016</v>
      </c>
      <c r="B156" t="s">
        <v>218</v>
      </c>
      <c r="C156" s="17">
        <v>92034625.120000005</v>
      </c>
      <c r="D156" s="17">
        <v>26477450.329100002</v>
      </c>
      <c r="E156" s="5">
        <v>2388675</v>
      </c>
      <c r="F156" s="5"/>
    </row>
    <row r="157" spans="1:6" hidden="1" x14ac:dyDescent="0.25">
      <c r="A157">
        <v>2017</v>
      </c>
      <c r="B157" t="s">
        <v>219</v>
      </c>
      <c r="C157" s="17">
        <v>90108726.950000003</v>
      </c>
      <c r="D157" s="17">
        <v>22870415.8136</v>
      </c>
      <c r="E157" s="5">
        <v>655635</v>
      </c>
      <c r="F157" s="5"/>
    </row>
    <row r="158" spans="1:6" hidden="1" x14ac:dyDescent="0.25">
      <c r="A158">
        <v>2017</v>
      </c>
      <c r="B158" t="s">
        <v>220</v>
      </c>
      <c r="C158" s="17">
        <v>1557636.34</v>
      </c>
      <c r="D158" s="17">
        <v>12073.794900000001</v>
      </c>
      <c r="E158" s="5">
        <v>77649</v>
      </c>
      <c r="F158" s="5"/>
    </row>
    <row r="159" spans="1:6" hidden="1" x14ac:dyDescent="0.25">
      <c r="A159">
        <v>2017</v>
      </c>
      <c r="B159" t="s">
        <v>221</v>
      </c>
      <c r="C159" s="17">
        <v>76948195.969999999</v>
      </c>
      <c r="D159" s="17">
        <v>33484301.036499999</v>
      </c>
      <c r="E159" s="5">
        <v>1756225</v>
      </c>
      <c r="F159" s="5"/>
    </row>
    <row r="160" spans="1:6" hidden="1" x14ac:dyDescent="0.25">
      <c r="A160">
        <v>2017</v>
      </c>
      <c r="B160" t="s">
        <v>222</v>
      </c>
      <c r="C160" s="17">
        <v>80014946.120000005</v>
      </c>
      <c r="D160" s="17">
        <v>29055891.7993</v>
      </c>
      <c r="E160" s="5">
        <v>3242384</v>
      </c>
      <c r="F160" s="5"/>
    </row>
    <row r="161" spans="1:6" hidden="1" x14ac:dyDescent="0.25">
      <c r="A161">
        <v>2017</v>
      </c>
      <c r="B161" t="s">
        <v>223</v>
      </c>
      <c r="C161" s="17">
        <v>17588.47</v>
      </c>
      <c r="D161" s="17">
        <v>7058.5066999999999</v>
      </c>
      <c r="E161" s="5">
        <v>8</v>
      </c>
      <c r="F161" s="5"/>
    </row>
    <row r="162" spans="1:6" hidden="1" x14ac:dyDescent="0.25">
      <c r="A162">
        <v>2017</v>
      </c>
      <c r="B162" t="s">
        <v>224</v>
      </c>
      <c r="C162" s="17">
        <v>136340829.62</v>
      </c>
      <c r="D162" s="17">
        <v>38980900.591600001</v>
      </c>
      <c r="E162" s="5">
        <v>109139</v>
      </c>
      <c r="F162" s="5"/>
    </row>
    <row r="163" spans="1:6" hidden="1" x14ac:dyDescent="0.25">
      <c r="A163">
        <v>2017</v>
      </c>
      <c r="B163" t="s">
        <v>225</v>
      </c>
      <c r="C163" s="17">
        <v>34246755.479999997</v>
      </c>
      <c r="D163" s="17">
        <v>9706657.5192000009</v>
      </c>
      <c r="E163" s="5">
        <v>415933</v>
      </c>
      <c r="F163" s="5"/>
    </row>
    <row r="164" spans="1:6" x14ac:dyDescent="0.25">
      <c r="A164">
        <v>2017</v>
      </c>
      <c r="B164" t="s">
        <v>218</v>
      </c>
      <c r="C164" s="17">
        <v>130111094.8</v>
      </c>
      <c r="D164" s="17">
        <v>41964273.332800001</v>
      </c>
      <c r="E164" s="5">
        <v>2900042</v>
      </c>
      <c r="F164" s="5"/>
    </row>
    <row r="165" spans="1:6" hidden="1" x14ac:dyDescent="0.25">
      <c r="A165">
        <v>2017</v>
      </c>
      <c r="B165" t="s">
        <v>227</v>
      </c>
      <c r="C165" s="17">
        <v>57553935.229999997</v>
      </c>
      <c r="D165" s="17">
        <v>15746805.9912</v>
      </c>
      <c r="E165" s="5">
        <v>1393926</v>
      </c>
      <c r="F165" s="5"/>
    </row>
    <row r="166" spans="1:6" hidden="1" x14ac:dyDescent="0.25">
      <c r="A166">
        <v>2017</v>
      </c>
      <c r="B166" t="s">
        <v>228</v>
      </c>
      <c r="C166" s="17">
        <v>88126166.939999998</v>
      </c>
      <c r="D166" s="17">
        <v>16487279.510199999</v>
      </c>
      <c r="E166" s="5">
        <v>785272</v>
      </c>
      <c r="F166" s="5"/>
    </row>
    <row r="167" spans="1:6" hidden="1" x14ac:dyDescent="0.25">
      <c r="A167">
        <v>2018</v>
      </c>
      <c r="B167" t="s">
        <v>175</v>
      </c>
      <c r="C167" s="17">
        <v>30594674.219999999</v>
      </c>
      <c r="D167" s="17">
        <v>10661700.260399999</v>
      </c>
      <c r="E167" s="5">
        <v>1139866</v>
      </c>
      <c r="F167" s="5"/>
    </row>
    <row r="168" spans="1:6" x14ac:dyDescent="0.25">
      <c r="A168">
        <v>2018</v>
      </c>
      <c r="B168" t="s">
        <v>218</v>
      </c>
      <c r="C168" s="17">
        <v>195473695.00999999</v>
      </c>
      <c r="D168" s="17">
        <v>67629876.172600001</v>
      </c>
      <c r="E168" s="5">
        <v>3804884</v>
      </c>
      <c r="F168" s="5"/>
    </row>
    <row r="169" spans="1:6" hidden="1" x14ac:dyDescent="0.25">
      <c r="A169">
        <v>2018</v>
      </c>
      <c r="B169" t="s">
        <v>177</v>
      </c>
      <c r="C169" s="17">
        <v>24245766.079999998</v>
      </c>
      <c r="D169" s="17">
        <v>11535363.236</v>
      </c>
      <c r="E169" s="5">
        <v>989111</v>
      </c>
      <c r="F169" s="5"/>
    </row>
    <row r="170" spans="1:6" hidden="1" x14ac:dyDescent="0.25">
      <c r="A170">
        <v>2018</v>
      </c>
      <c r="B170" t="s">
        <v>178</v>
      </c>
      <c r="C170" s="17">
        <v>98409863.599999994</v>
      </c>
      <c r="D170" s="17">
        <v>47203038.285599999</v>
      </c>
      <c r="E170" s="5">
        <v>3824021</v>
      </c>
      <c r="F170" s="5"/>
    </row>
    <row r="171" spans="1:6" x14ac:dyDescent="0.25">
      <c r="A171">
        <v>2015</v>
      </c>
      <c r="B171" t="s">
        <v>189</v>
      </c>
      <c r="C171" s="17">
        <v>268687193.49000001</v>
      </c>
      <c r="D171" s="17">
        <v>47390091.675999999</v>
      </c>
      <c r="E171" s="5">
        <v>5240000</v>
      </c>
      <c r="F171" s="5"/>
    </row>
    <row r="172" spans="1:6" hidden="1" x14ac:dyDescent="0.25">
      <c r="A172">
        <v>2018</v>
      </c>
      <c r="B172" t="s">
        <v>180</v>
      </c>
      <c r="C172" s="17">
        <v>41869931.109999999</v>
      </c>
      <c r="D172" s="17">
        <v>18210226.475499999</v>
      </c>
      <c r="E172" s="5">
        <v>1290277</v>
      </c>
      <c r="F172" s="5"/>
    </row>
    <row r="173" spans="1:6" hidden="1" x14ac:dyDescent="0.25">
      <c r="A173">
        <v>2018</v>
      </c>
      <c r="B173" t="s">
        <v>181</v>
      </c>
      <c r="C173" s="17">
        <v>14923938.01</v>
      </c>
      <c r="D173" s="17">
        <v>6947082.0350000001</v>
      </c>
      <c r="E173" s="5">
        <v>404910</v>
      </c>
      <c r="F173" s="5"/>
    </row>
    <row r="174" spans="1:6" hidden="1" x14ac:dyDescent="0.25">
      <c r="A174">
        <v>2018</v>
      </c>
      <c r="B174" t="s">
        <v>182</v>
      </c>
      <c r="C174" s="17">
        <v>84469824.400000006</v>
      </c>
      <c r="D174" s="17">
        <v>15326415.022600001</v>
      </c>
      <c r="E174" s="5">
        <v>705045</v>
      </c>
      <c r="F174" s="5"/>
    </row>
    <row r="175" spans="1:6" hidden="1" x14ac:dyDescent="0.25">
      <c r="A175">
        <v>2018</v>
      </c>
      <c r="B175" t="s">
        <v>183</v>
      </c>
      <c r="C175" s="17">
        <v>6683996.5</v>
      </c>
      <c r="D175" s="17">
        <v>2549839.9750999999</v>
      </c>
      <c r="E175" s="5">
        <v>28728</v>
      </c>
      <c r="F175" s="5"/>
    </row>
    <row r="176" spans="1:6" x14ac:dyDescent="0.25">
      <c r="A176">
        <v>2016</v>
      </c>
      <c r="B176" t="s">
        <v>189</v>
      </c>
      <c r="C176" s="17">
        <v>314037567.87</v>
      </c>
      <c r="D176" s="17">
        <v>55319552.842100002</v>
      </c>
      <c r="E176" s="5">
        <v>5949228</v>
      </c>
      <c r="F176" s="5"/>
    </row>
    <row r="177" spans="1:6" x14ac:dyDescent="0.25">
      <c r="A177">
        <v>2017</v>
      </c>
      <c r="B177" t="s">
        <v>189</v>
      </c>
      <c r="C177" s="17">
        <v>449080020.82999998</v>
      </c>
      <c r="D177" s="17">
        <v>73562232.487599999</v>
      </c>
      <c r="E177" s="5">
        <v>8053235</v>
      </c>
      <c r="F177" s="5"/>
    </row>
    <row r="178" spans="1:6" x14ac:dyDescent="0.25">
      <c r="A178">
        <v>2018</v>
      </c>
      <c r="B178" t="s">
        <v>189</v>
      </c>
      <c r="C178" s="17">
        <v>605055483.75</v>
      </c>
      <c r="D178" s="17">
        <v>95210210.026999995</v>
      </c>
      <c r="E178" s="5">
        <v>10562724</v>
      </c>
      <c r="F178" s="5"/>
    </row>
    <row r="179" spans="1:6" hidden="1" x14ac:dyDescent="0.25">
      <c r="A179">
        <v>2018</v>
      </c>
      <c r="B179" t="s">
        <v>187</v>
      </c>
      <c r="C179" s="17">
        <v>25935956.600000001</v>
      </c>
      <c r="D179" s="17">
        <v>12774346.272500001</v>
      </c>
      <c r="E179" s="5">
        <v>451044</v>
      </c>
      <c r="F179" s="5"/>
    </row>
    <row r="180" spans="1:6" hidden="1" x14ac:dyDescent="0.25">
      <c r="A180">
        <v>2018</v>
      </c>
      <c r="B180" t="s">
        <v>188</v>
      </c>
      <c r="C180" s="17">
        <v>64173004.109999999</v>
      </c>
      <c r="D180" s="17">
        <v>31553952.6558</v>
      </c>
      <c r="E180" s="5">
        <v>1324082</v>
      </c>
      <c r="F180" s="5"/>
    </row>
    <row r="181" spans="1:6" x14ac:dyDescent="0.25">
      <c r="A181">
        <v>2015</v>
      </c>
      <c r="B181" t="s">
        <v>184</v>
      </c>
      <c r="C181" s="17">
        <v>106093960.23999999</v>
      </c>
      <c r="D181" s="17">
        <v>53783812.2918</v>
      </c>
      <c r="E181" s="5">
        <v>5587301</v>
      </c>
      <c r="F181" s="5"/>
    </row>
    <row r="182" spans="1:6" hidden="1" x14ac:dyDescent="0.25">
      <c r="A182">
        <v>2018</v>
      </c>
      <c r="B182" t="s">
        <v>190</v>
      </c>
      <c r="C182" s="17">
        <v>15252549.35</v>
      </c>
      <c r="D182" s="17">
        <v>1527968.5544</v>
      </c>
      <c r="E182" s="5">
        <v>26887</v>
      </c>
      <c r="F182" s="5"/>
    </row>
    <row r="183" spans="1:6" hidden="1" x14ac:dyDescent="0.25">
      <c r="A183">
        <v>2018</v>
      </c>
      <c r="B183" t="s">
        <v>191</v>
      </c>
      <c r="C183" s="17">
        <v>7378136.4500000002</v>
      </c>
      <c r="D183" s="17">
        <v>1287217.3269</v>
      </c>
      <c r="E183" s="5">
        <v>328754</v>
      </c>
      <c r="F183" s="5"/>
    </row>
    <row r="184" spans="1:6" x14ac:dyDescent="0.25">
      <c r="A184">
        <v>2016</v>
      </c>
      <c r="B184" t="s">
        <v>184</v>
      </c>
      <c r="C184" s="17">
        <v>128514896.45999999</v>
      </c>
      <c r="D184" s="17">
        <v>66552225.143100001</v>
      </c>
      <c r="E184" s="5">
        <v>6682720</v>
      </c>
      <c r="F184" s="5"/>
    </row>
    <row r="185" spans="1:6" hidden="1" x14ac:dyDescent="0.25">
      <c r="A185">
        <v>2018</v>
      </c>
      <c r="B185" t="s">
        <v>193</v>
      </c>
      <c r="C185" s="17">
        <v>5163315.8</v>
      </c>
      <c r="D185" s="17">
        <v>1321644.483</v>
      </c>
      <c r="E185" s="5">
        <v>141540</v>
      </c>
    </row>
    <row r="186" spans="1:6" hidden="1" x14ac:dyDescent="0.25">
      <c r="A186">
        <v>2018</v>
      </c>
      <c r="B186" t="s">
        <v>194</v>
      </c>
      <c r="C186" s="17">
        <v>16150404.07</v>
      </c>
      <c r="D186" s="17">
        <v>8220636.3165999996</v>
      </c>
      <c r="E186" s="5">
        <v>773003</v>
      </c>
      <c r="F186" s="5"/>
    </row>
    <row r="187" spans="1:6" x14ac:dyDescent="0.25">
      <c r="A187">
        <v>2017</v>
      </c>
      <c r="B187" t="s">
        <v>184</v>
      </c>
      <c r="C187" s="17">
        <v>186865543.58000001</v>
      </c>
      <c r="D187" s="17">
        <v>96203976.203899994</v>
      </c>
      <c r="E187" s="5">
        <v>8999395</v>
      </c>
      <c r="F187" s="5"/>
    </row>
    <row r="188" spans="1:6" hidden="1" x14ac:dyDescent="0.25">
      <c r="A188">
        <v>2018</v>
      </c>
      <c r="B188" t="s">
        <v>196</v>
      </c>
      <c r="C188" s="17">
        <v>154234.41</v>
      </c>
      <c r="D188" s="17">
        <v>39875.771399999998</v>
      </c>
      <c r="E188" s="5">
        <v>5855</v>
      </c>
      <c r="F188" s="5"/>
    </row>
    <row r="189" spans="1:6" hidden="1" x14ac:dyDescent="0.25">
      <c r="A189">
        <v>2018</v>
      </c>
      <c r="B189" t="s">
        <v>197</v>
      </c>
      <c r="C189" s="17">
        <v>26289443.050000001</v>
      </c>
      <c r="D189" s="17">
        <v>5389162.2911</v>
      </c>
      <c r="E189" s="5">
        <v>1681433</v>
      </c>
      <c r="F189" s="5"/>
    </row>
    <row r="190" spans="1:6" hidden="1" x14ac:dyDescent="0.25">
      <c r="A190">
        <v>2018</v>
      </c>
      <c r="B190" t="s">
        <v>198</v>
      </c>
      <c r="C190" s="17">
        <v>14350712.029999999</v>
      </c>
      <c r="D190" s="17">
        <v>1860376.1968</v>
      </c>
      <c r="E190" s="5">
        <v>627799</v>
      </c>
    </row>
    <row r="191" spans="1:6" hidden="1" x14ac:dyDescent="0.25">
      <c r="A191">
        <v>2018</v>
      </c>
      <c r="B191" t="s">
        <v>199</v>
      </c>
      <c r="C191" s="17">
        <v>51960305.399999999</v>
      </c>
      <c r="D191" s="17">
        <v>556252.54689999996</v>
      </c>
      <c r="E191" s="5">
        <v>235552</v>
      </c>
      <c r="F191" s="5"/>
    </row>
    <row r="192" spans="1:6" hidden="1" x14ac:dyDescent="0.25">
      <c r="A192">
        <v>2018</v>
      </c>
      <c r="B192" t="s">
        <v>200</v>
      </c>
      <c r="C192" s="17">
        <v>65957414.609999999</v>
      </c>
      <c r="D192" s="17">
        <v>18251378.7335</v>
      </c>
      <c r="E192" s="5">
        <v>1040486</v>
      </c>
      <c r="F192" s="5"/>
    </row>
    <row r="193" spans="1:6" hidden="1" x14ac:dyDescent="0.25">
      <c r="A193">
        <v>2018</v>
      </c>
      <c r="B193" t="s">
        <v>201</v>
      </c>
      <c r="C193" s="17">
        <v>1576577.01</v>
      </c>
      <c r="D193" s="17">
        <v>119034.40059999999</v>
      </c>
      <c r="E193" s="5">
        <v>54549</v>
      </c>
      <c r="F193" s="5"/>
    </row>
    <row r="194" spans="1:6" hidden="1" x14ac:dyDescent="0.25">
      <c r="A194">
        <v>2018</v>
      </c>
      <c r="B194" t="s">
        <v>202</v>
      </c>
      <c r="C194" s="17">
        <v>84775313.560000002</v>
      </c>
      <c r="D194" s="17">
        <v>2078820.202</v>
      </c>
      <c r="E194" s="5">
        <v>547896</v>
      </c>
      <c r="F194" s="5"/>
    </row>
    <row r="195" spans="1:6" hidden="1" x14ac:dyDescent="0.25">
      <c r="A195">
        <v>2018</v>
      </c>
      <c r="B195" t="s">
        <v>203</v>
      </c>
      <c r="C195" s="17">
        <v>36972.639999999999</v>
      </c>
      <c r="D195" s="17">
        <v>5058.5221000000001</v>
      </c>
      <c r="E195" s="5">
        <v>967</v>
      </c>
      <c r="F195" s="5"/>
    </row>
    <row r="196" spans="1:6" hidden="1" x14ac:dyDescent="0.25">
      <c r="A196">
        <v>2018</v>
      </c>
      <c r="B196" t="s">
        <v>204</v>
      </c>
      <c r="C196" s="17">
        <v>19627431.84</v>
      </c>
      <c r="D196" s="17">
        <v>8669325.4852000009</v>
      </c>
      <c r="E196" s="5">
        <v>2344279</v>
      </c>
    </row>
    <row r="197" spans="1:6" hidden="1" x14ac:dyDescent="0.25">
      <c r="A197">
        <v>2018</v>
      </c>
      <c r="B197" t="s">
        <v>205</v>
      </c>
      <c r="C197" s="17">
        <v>45719936.439999998</v>
      </c>
      <c r="D197" s="17">
        <v>9685590.0786000006</v>
      </c>
      <c r="E197" s="5">
        <v>847392</v>
      </c>
      <c r="F197" s="5"/>
    </row>
    <row r="198" spans="1:6" x14ac:dyDescent="0.25">
      <c r="A198">
        <v>2018</v>
      </c>
      <c r="B198" t="s">
        <v>184</v>
      </c>
      <c r="C198" s="17">
        <v>224243758.72999999</v>
      </c>
      <c r="D198" s="17">
        <v>115772259.3784</v>
      </c>
      <c r="E198" s="5">
        <v>11004931</v>
      </c>
      <c r="F198" s="5"/>
    </row>
    <row r="199" spans="1:6" hidden="1" x14ac:dyDescent="0.25">
      <c r="A199">
        <v>2018</v>
      </c>
      <c r="B199" t="s">
        <v>207</v>
      </c>
      <c r="C199" s="17">
        <v>35809752.130000003</v>
      </c>
      <c r="D199" s="17">
        <v>1997783.3833000001</v>
      </c>
      <c r="E199" s="5">
        <v>233429</v>
      </c>
      <c r="F199" s="5"/>
    </row>
    <row r="200" spans="1:6" hidden="1" x14ac:dyDescent="0.25">
      <c r="A200">
        <v>2018</v>
      </c>
      <c r="B200" t="s">
        <v>208</v>
      </c>
      <c r="C200" s="17">
        <v>185098.26</v>
      </c>
      <c r="D200" s="17">
        <v>5480.2821999999996</v>
      </c>
      <c r="E200" s="5">
        <v>1259</v>
      </c>
      <c r="F200" s="5"/>
    </row>
    <row r="201" spans="1:6" hidden="1" x14ac:dyDescent="0.25">
      <c r="A201">
        <v>2018</v>
      </c>
      <c r="B201" t="s">
        <v>209</v>
      </c>
      <c r="C201" s="5">
        <v>4097190.39</v>
      </c>
      <c r="D201" s="17">
        <v>670826.25879999995</v>
      </c>
      <c r="E201" s="5">
        <v>86459</v>
      </c>
      <c r="F201" s="5"/>
    </row>
    <row r="202" spans="1:6" hidden="1" x14ac:dyDescent="0.25">
      <c r="A202">
        <v>2018</v>
      </c>
      <c r="B202" t="s">
        <v>210</v>
      </c>
      <c r="C202" s="17">
        <v>4416203.3600000003</v>
      </c>
      <c r="D202" s="17">
        <v>2423515.4111000001</v>
      </c>
      <c r="E202" s="5">
        <v>129153</v>
      </c>
      <c r="F202" s="5"/>
    </row>
    <row r="203" spans="1:6" hidden="1" x14ac:dyDescent="0.25">
      <c r="A203">
        <v>2018</v>
      </c>
      <c r="B203" t="s">
        <v>211</v>
      </c>
      <c r="C203" s="17">
        <v>65601657.689999998</v>
      </c>
      <c r="D203" s="17">
        <v>5675656.6001000004</v>
      </c>
      <c r="E203" s="5">
        <v>1202253</v>
      </c>
      <c r="F203" s="5"/>
    </row>
    <row r="204" spans="1:6" x14ac:dyDescent="0.25">
      <c r="A204">
        <v>2015</v>
      </c>
      <c r="B204" t="s">
        <v>176</v>
      </c>
      <c r="C204" s="17">
        <v>198231947.46000001</v>
      </c>
      <c r="D204" s="17">
        <v>83363967.9058</v>
      </c>
      <c r="E204" s="5">
        <v>8004273</v>
      </c>
      <c r="F204" s="5"/>
    </row>
    <row r="205" spans="1:6" hidden="1" x14ac:dyDescent="0.25">
      <c r="A205">
        <v>2018</v>
      </c>
      <c r="B205" t="s">
        <v>213</v>
      </c>
      <c r="C205" s="17">
        <v>40894203.789999999</v>
      </c>
      <c r="D205" s="17">
        <v>2369990.4597</v>
      </c>
      <c r="E205" s="5">
        <v>428279</v>
      </c>
    </row>
    <row r="206" spans="1:6" hidden="1" x14ac:dyDescent="0.25">
      <c r="A206">
        <v>2018</v>
      </c>
      <c r="B206" t="s">
        <v>214</v>
      </c>
      <c r="C206" s="17">
        <v>9036.75</v>
      </c>
      <c r="D206" s="17">
        <v>2275.4584</v>
      </c>
      <c r="E206" s="5">
        <v>148</v>
      </c>
      <c r="F206" s="5"/>
    </row>
    <row r="207" spans="1:6" x14ac:dyDescent="0.25">
      <c r="A207">
        <v>2016</v>
      </c>
      <c r="B207" t="s">
        <v>176</v>
      </c>
      <c r="C207" s="17">
        <v>250861558.91999999</v>
      </c>
      <c r="D207" s="17">
        <v>107438491.24089999</v>
      </c>
      <c r="E207" s="5">
        <v>8244225</v>
      </c>
      <c r="F207" s="5"/>
    </row>
    <row r="208" spans="1:6" hidden="1" x14ac:dyDescent="0.25">
      <c r="A208">
        <v>2018</v>
      </c>
      <c r="B208" t="s">
        <v>216</v>
      </c>
      <c r="C208" s="17">
        <v>57374.96</v>
      </c>
      <c r="D208" s="17">
        <v>29213.4663</v>
      </c>
      <c r="E208" s="5">
        <v>757</v>
      </c>
      <c r="F208" s="5"/>
    </row>
    <row r="209" spans="1:6" hidden="1" x14ac:dyDescent="0.25">
      <c r="A209">
        <v>2018</v>
      </c>
      <c r="B209" t="s">
        <v>217</v>
      </c>
      <c r="C209" s="17">
        <v>9993360.0399999991</v>
      </c>
      <c r="D209" s="17">
        <v>3557221.6883</v>
      </c>
      <c r="E209" s="5">
        <v>317815</v>
      </c>
      <c r="F209" s="5"/>
    </row>
    <row r="210" spans="1:6" x14ac:dyDescent="0.25">
      <c r="A210">
        <v>2017</v>
      </c>
      <c r="B210" t="s">
        <v>176</v>
      </c>
      <c r="C210" s="5">
        <v>392881738.95999998</v>
      </c>
      <c r="D210" s="17">
        <v>179382206.4982</v>
      </c>
      <c r="E210" s="5">
        <v>9899701</v>
      </c>
      <c r="F210" s="5"/>
    </row>
    <row r="211" spans="1:6" hidden="1" x14ac:dyDescent="0.25">
      <c r="A211">
        <v>2018</v>
      </c>
      <c r="B211" t="s">
        <v>219</v>
      </c>
      <c r="C211" s="17">
        <v>93962038.030000001</v>
      </c>
      <c r="D211" s="17">
        <v>22785503.276799999</v>
      </c>
      <c r="E211" s="5">
        <v>735575</v>
      </c>
    </row>
    <row r="212" spans="1:6" hidden="1" x14ac:dyDescent="0.25">
      <c r="A212">
        <v>2018</v>
      </c>
      <c r="B212" t="s">
        <v>220</v>
      </c>
      <c r="C212" s="17">
        <v>2099818.98</v>
      </c>
      <c r="D212" s="17">
        <v>61253.895100000002</v>
      </c>
      <c r="E212" s="5">
        <v>96849</v>
      </c>
    </row>
    <row r="213" spans="1:6" hidden="1" x14ac:dyDescent="0.25">
      <c r="A213">
        <v>2018</v>
      </c>
      <c r="B213" t="s">
        <v>221</v>
      </c>
      <c r="C213" s="17">
        <v>98695274.620000005</v>
      </c>
      <c r="D213" s="17">
        <v>40739498.229500003</v>
      </c>
      <c r="E213" s="5">
        <v>2167146</v>
      </c>
    </row>
    <row r="214" spans="1:6" hidden="1" x14ac:dyDescent="0.25">
      <c r="A214">
        <v>2018</v>
      </c>
      <c r="B214" t="s">
        <v>222</v>
      </c>
      <c r="C214" s="17">
        <v>113679112.72</v>
      </c>
      <c r="D214" s="17">
        <v>44873655.471900001</v>
      </c>
      <c r="E214" s="5">
        <v>4102463</v>
      </c>
    </row>
    <row r="215" spans="1:6" hidden="1" x14ac:dyDescent="0.25">
      <c r="A215">
        <v>2018</v>
      </c>
      <c r="B215" t="s">
        <v>223</v>
      </c>
      <c r="C215" s="17">
        <v>9493.94</v>
      </c>
      <c r="D215" s="17">
        <v>4097.2659999999996</v>
      </c>
      <c r="E215">
        <v>8</v>
      </c>
    </row>
    <row r="216" spans="1:6" hidden="1" x14ac:dyDescent="0.25">
      <c r="A216">
        <v>2018</v>
      </c>
      <c r="B216" t="s">
        <v>224</v>
      </c>
      <c r="C216" s="17">
        <v>168815315.63</v>
      </c>
      <c r="D216" s="17">
        <v>34795086.8662</v>
      </c>
      <c r="E216" s="5">
        <v>151314</v>
      </c>
    </row>
    <row r="217" spans="1:6" hidden="1" x14ac:dyDescent="0.25">
      <c r="A217">
        <v>2018</v>
      </c>
      <c r="B217" t="s">
        <v>225</v>
      </c>
      <c r="C217" s="17">
        <v>35315112.310000002</v>
      </c>
      <c r="D217" s="17">
        <v>8949443.4349000007</v>
      </c>
      <c r="E217" s="5">
        <v>406809</v>
      </c>
    </row>
    <row r="218" spans="1:6" x14ac:dyDescent="0.25">
      <c r="A218">
        <v>2018</v>
      </c>
      <c r="B218" t="s">
        <v>176</v>
      </c>
      <c r="C218" s="17">
        <v>450714635.13999999</v>
      </c>
      <c r="D218" s="17">
        <v>210805385.84330001</v>
      </c>
      <c r="E218" s="5">
        <v>10359828</v>
      </c>
      <c r="F218" s="5"/>
    </row>
    <row r="219" spans="1:6" hidden="1" x14ac:dyDescent="0.25">
      <c r="A219">
        <v>2018</v>
      </c>
      <c r="B219" t="s">
        <v>227</v>
      </c>
      <c r="C219" s="17">
        <v>75431315.319999993</v>
      </c>
      <c r="D219" s="17">
        <v>19520760.506099999</v>
      </c>
      <c r="E219" s="5">
        <v>1680841</v>
      </c>
    </row>
    <row r="220" spans="1:6" hidden="1" x14ac:dyDescent="0.25">
      <c r="A220">
        <v>2018</v>
      </c>
      <c r="B220" t="s">
        <v>228</v>
      </c>
      <c r="C220" s="17">
        <v>72344512.930000007</v>
      </c>
      <c r="D220" s="17">
        <v>16945108.173300002</v>
      </c>
      <c r="E220" s="5">
        <v>945038</v>
      </c>
    </row>
  </sheetData>
  <autoFilter ref="A4:G220" xr:uid="{E87B96CF-F7B4-405E-B86E-F4FBDAAB3831}">
    <filterColumn colId="1">
      <filters>
        <filter val="保健食品"/>
        <filter val="补益药非处方药"/>
        <filter val="抗感冒用药非处方药"/>
        <filter val="抗菌消炎药处方药"/>
        <filter val="清热解毒用药非处方药"/>
        <filter val="祛痰止咳平喘用药非处方药"/>
        <filter val="糖尿病用药处方药"/>
        <filter val="外用药处方药"/>
        <filter val="外用药非处方药"/>
        <filter val="维生素和钙类非处方药"/>
        <filter val="心脑血管用药处方药"/>
        <filter val="医疗器械"/>
        <filter val="中药"/>
      </filters>
    </filterColumn>
  </autoFilter>
  <sortState ref="A4:G218">
    <sortCondition ref="B4:B218"/>
  </sortState>
  <mergeCells count="1">
    <mergeCell ref="B3:E3"/>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6D22B-C7C2-41AF-A8B8-89ADD061FD3B}">
  <dimension ref="A1:V53"/>
  <sheetViews>
    <sheetView topLeftCell="D1" zoomScale="70" zoomScaleNormal="70" workbookViewId="0">
      <selection activeCell="P21" sqref="P21"/>
    </sheetView>
  </sheetViews>
  <sheetFormatPr defaultRowHeight="15.6" x14ac:dyDescent="0.25"/>
  <cols>
    <col min="3" max="3" width="16.09765625" style="24" bestFit="1" customWidth="1"/>
    <col min="4" max="4" width="16.09765625" bestFit="1" customWidth="1"/>
    <col min="5" max="5" width="11.59765625" bestFit="1" customWidth="1"/>
    <col min="6" max="6" width="11.8984375" style="95" bestFit="1" customWidth="1"/>
    <col min="7" max="7" width="7.69921875" bestFit="1" customWidth="1"/>
    <col min="8" max="8" width="12.69921875" style="24" bestFit="1" customWidth="1"/>
    <col min="9" max="9" width="12.69921875" style="24" customWidth="1"/>
    <col min="14" max="14" width="27.19921875" bestFit="1" customWidth="1"/>
    <col min="15" max="16" width="26.19921875" customWidth="1"/>
    <col min="21" max="21" width="11.8984375" style="95" bestFit="1" customWidth="1"/>
    <col min="22" max="22" width="7.69921875" bestFit="1" customWidth="1"/>
  </cols>
  <sheetData>
    <row r="1" spans="1:22" ht="25.95" customHeight="1" thickBot="1" x14ac:dyDescent="0.3">
      <c r="A1" s="182" t="s">
        <v>23</v>
      </c>
      <c r="B1" s="182" t="s">
        <v>173</v>
      </c>
      <c r="C1" s="183" t="s">
        <v>38</v>
      </c>
      <c r="D1" s="182" t="s">
        <v>174</v>
      </c>
      <c r="E1" s="182" t="s">
        <v>158</v>
      </c>
      <c r="F1" s="184" t="s">
        <v>345</v>
      </c>
      <c r="G1" s="185" t="s">
        <v>232</v>
      </c>
      <c r="H1" s="180"/>
      <c r="I1" s="188"/>
      <c r="J1" s="11">
        <v>2015</v>
      </c>
      <c r="K1" s="11">
        <v>2016</v>
      </c>
      <c r="L1" s="11">
        <v>2017</v>
      </c>
      <c r="M1" s="190">
        <v>2018</v>
      </c>
      <c r="N1" s="191"/>
      <c r="O1" s="154" t="s">
        <v>368</v>
      </c>
      <c r="P1" s="154" t="s">
        <v>369</v>
      </c>
      <c r="S1" s="182" t="s">
        <v>23</v>
      </c>
      <c r="T1" s="182" t="s">
        <v>173</v>
      </c>
      <c r="U1" s="184" t="s">
        <v>345</v>
      </c>
      <c r="V1" s="185" t="s">
        <v>232</v>
      </c>
    </row>
    <row r="2" spans="1:22" ht="25.95" customHeight="1" thickBot="1" x14ac:dyDescent="0.3">
      <c r="A2" s="255">
        <v>2015</v>
      </c>
      <c r="B2" t="s">
        <v>176</v>
      </c>
      <c r="C2" s="24">
        <v>198231947.46000001</v>
      </c>
      <c r="D2" s="17">
        <v>83363967.9058</v>
      </c>
      <c r="E2" s="5">
        <v>8004273</v>
      </c>
      <c r="F2" s="95">
        <f>C2/$H$2</f>
        <v>0.13301390325425724</v>
      </c>
      <c r="G2">
        <f>D2/C2</f>
        <v>0.42053750151761737</v>
      </c>
      <c r="H2" s="24">
        <f>SUM(C2:C14)</f>
        <v>1490309979.71</v>
      </c>
      <c r="J2" s="95">
        <v>0.13301390325425724</v>
      </c>
      <c r="K2" s="95">
        <v>0.14284033485425673</v>
      </c>
      <c r="L2" s="95">
        <v>0.15729861225617325</v>
      </c>
      <c r="M2" s="95">
        <v>0.14237413217185504</v>
      </c>
      <c r="N2" s="153" t="s">
        <v>176</v>
      </c>
      <c r="O2" s="157"/>
      <c r="P2" s="157"/>
      <c r="S2" s="211">
        <v>2015</v>
      </c>
      <c r="T2" s="212" t="s">
        <v>176</v>
      </c>
      <c r="U2" s="213">
        <v>0.13301390325425724</v>
      </c>
      <c r="V2" s="212">
        <v>0.42053750151761737</v>
      </c>
    </row>
    <row r="3" spans="1:22" ht="25.95" customHeight="1" thickBot="1" x14ac:dyDescent="0.3">
      <c r="A3" s="255"/>
      <c r="B3" t="s">
        <v>179</v>
      </c>
      <c r="C3" s="24">
        <v>222051094.24000001</v>
      </c>
      <c r="D3" s="17">
        <v>146749611.66839999</v>
      </c>
      <c r="E3" s="5">
        <v>2147968</v>
      </c>
      <c r="F3" s="95">
        <f t="shared" ref="F3:F11" si="0">C3/$H$2</f>
        <v>0.14899658276676708</v>
      </c>
      <c r="G3">
        <f t="shared" ref="G3:G11" si="1">D3/C3</f>
        <v>0.66088218196208603</v>
      </c>
      <c r="J3" s="95">
        <v>0.14899658276676708</v>
      </c>
      <c r="K3" s="95">
        <v>0.1422841406861404</v>
      </c>
      <c r="L3" s="95">
        <v>0.13838144874806735</v>
      </c>
      <c r="M3" s="181">
        <v>0.12508588559688519</v>
      </c>
      <c r="N3" s="153" t="s">
        <v>179</v>
      </c>
      <c r="O3" s="157"/>
      <c r="P3" s="157"/>
      <c r="S3" s="211">
        <v>2016</v>
      </c>
      <c r="T3" s="212" t="s">
        <v>176</v>
      </c>
      <c r="U3" s="213">
        <v>0.14284033485425673</v>
      </c>
      <c r="V3" s="212">
        <v>0.4282780179770877</v>
      </c>
    </row>
    <row r="4" spans="1:22" ht="25.95" customHeight="1" thickBot="1" x14ac:dyDescent="0.3">
      <c r="A4" s="255"/>
      <c r="B4" t="s">
        <v>184</v>
      </c>
      <c r="C4" s="24">
        <v>106093960.23999999</v>
      </c>
      <c r="D4" s="17">
        <v>53783812.2918</v>
      </c>
      <c r="E4" s="5">
        <v>5587301</v>
      </c>
      <c r="F4" s="95">
        <f t="shared" si="0"/>
        <v>7.1189189956739646E-2</v>
      </c>
      <c r="G4">
        <f t="shared" si="1"/>
        <v>0.50694509065486082</v>
      </c>
      <c r="J4" s="95">
        <v>7.1189189956739646E-2</v>
      </c>
      <c r="K4" s="95">
        <v>7.3176260735749607E-2</v>
      </c>
      <c r="L4" s="95">
        <v>7.481561948243691E-2</v>
      </c>
      <c r="M4" s="95">
        <v>7.0835309206725997E-2</v>
      </c>
      <c r="N4" s="153" t="s">
        <v>184</v>
      </c>
      <c r="O4" s="157"/>
      <c r="P4" s="157"/>
      <c r="S4" s="211">
        <v>2017</v>
      </c>
      <c r="T4" s="212" t="s">
        <v>176</v>
      </c>
      <c r="U4" s="213">
        <v>0.15729861225617325</v>
      </c>
      <c r="V4" s="212">
        <v>0.45658066718255702</v>
      </c>
    </row>
    <row r="5" spans="1:22" ht="25.95" customHeight="1" thickBot="1" x14ac:dyDescent="0.3">
      <c r="A5" s="255"/>
      <c r="B5" t="s">
        <v>185</v>
      </c>
      <c r="C5" s="24">
        <v>49639478.609999999</v>
      </c>
      <c r="D5" s="17">
        <v>20765550.059599999</v>
      </c>
      <c r="E5" s="5">
        <v>2198730</v>
      </c>
      <c r="F5" s="95">
        <f t="shared" si="0"/>
        <v>3.3308156884019099E-2</v>
      </c>
      <c r="G5">
        <f t="shared" si="1"/>
        <v>0.41832732013056895</v>
      </c>
      <c r="J5" s="95">
        <v>3.3308156884019099E-2</v>
      </c>
      <c r="K5" s="95">
        <v>3.1848078381892672E-2</v>
      </c>
      <c r="L5" s="95">
        <v>2.8689010547941991E-2</v>
      </c>
      <c r="M5" s="95">
        <v>2.7439470028632514E-2</v>
      </c>
      <c r="N5" s="153" t="s">
        <v>185</v>
      </c>
      <c r="O5" s="157"/>
      <c r="P5" s="157"/>
      <c r="S5" s="211">
        <v>2018</v>
      </c>
      <c r="T5" s="212" t="s">
        <v>176</v>
      </c>
      <c r="U5" s="213">
        <v>0.14237413217185504</v>
      </c>
      <c r="V5" s="212">
        <v>0.4677136471901342</v>
      </c>
    </row>
    <row r="6" spans="1:22" ht="25.95" customHeight="1" thickBot="1" x14ac:dyDescent="0.3">
      <c r="A6" s="255"/>
      <c r="B6" t="s">
        <v>186</v>
      </c>
      <c r="C6" s="24">
        <v>139103292.65000001</v>
      </c>
      <c r="D6" s="17">
        <v>59404016.875799999</v>
      </c>
      <c r="E6" s="5">
        <v>7588941</v>
      </c>
      <c r="F6" s="95">
        <f t="shared" si="0"/>
        <v>9.3338496382523159E-2</v>
      </c>
      <c r="G6">
        <f t="shared" si="1"/>
        <v>0.42704968188831721</v>
      </c>
      <c r="J6" s="95">
        <v>9.3338496382523159E-2</v>
      </c>
      <c r="K6" s="95">
        <v>9.3370972888384182E-2</v>
      </c>
      <c r="L6" s="95">
        <v>9.0765291851525376E-2</v>
      </c>
      <c r="M6" s="95">
        <v>9.377772571414647E-2</v>
      </c>
      <c r="N6" s="153" t="s">
        <v>186</v>
      </c>
      <c r="O6" s="157"/>
      <c r="P6" s="157"/>
      <c r="S6" s="211">
        <v>2015</v>
      </c>
      <c r="T6" s="212" t="s">
        <v>184</v>
      </c>
      <c r="U6" s="213">
        <v>7.1189189956739646E-2</v>
      </c>
      <c r="V6" s="212">
        <v>0.50694509065486082</v>
      </c>
    </row>
    <row r="7" spans="1:22" ht="25.95" customHeight="1" thickBot="1" x14ac:dyDescent="0.3">
      <c r="A7" s="255"/>
      <c r="B7" t="s">
        <v>189</v>
      </c>
      <c r="C7" s="24">
        <v>268687193.49000001</v>
      </c>
      <c r="D7" s="17">
        <v>47390091.675999999</v>
      </c>
      <c r="E7" s="5">
        <v>5240000</v>
      </c>
      <c r="F7" s="95">
        <f t="shared" si="0"/>
        <v>0.18028946806239862</v>
      </c>
      <c r="G7">
        <f t="shared" si="1"/>
        <v>0.17637644377629691</v>
      </c>
      <c r="J7" s="95">
        <v>0.18028946806239862</v>
      </c>
      <c r="K7" s="95">
        <v>0.1788126947168984</v>
      </c>
      <c r="L7" s="95">
        <v>0.1797987971024643</v>
      </c>
      <c r="M7" s="95">
        <v>0.19112813895641584</v>
      </c>
      <c r="N7" s="153" t="s">
        <v>189</v>
      </c>
      <c r="O7" s="157"/>
      <c r="P7" s="157"/>
      <c r="S7" s="211">
        <v>2016</v>
      </c>
      <c r="T7" s="212" t="s">
        <v>184</v>
      </c>
      <c r="U7" s="213">
        <v>7.3176260735749607E-2</v>
      </c>
      <c r="V7" s="212">
        <v>0.51785611611035498</v>
      </c>
    </row>
    <row r="8" spans="1:22" ht="25.95" customHeight="1" thickBot="1" x14ac:dyDescent="0.3">
      <c r="A8" s="255"/>
      <c r="B8" t="s">
        <v>192</v>
      </c>
      <c r="C8" s="24">
        <v>86832491.480000004</v>
      </c>
      <c r="D8" s="17">
        <v>42875357.007299997</v>
      </c>
      <c r="E8" s="5">
        <v>4853822</v>
      </c>
      <c r="F8" s="95">
        <f t="shared" si="0"/>
        <v>5.8264718523120117E-2</v>
      </c>
      <c r="G8">
        <f t="shared" si="1"/>
        <v>0.49377089470219121</v>
      </c>
      <c r="J8" s="95">
        <v>5.8264718523120117E-2</v>
      </c>
      <c r="K8" s="95">
        <v>5.8261838763552669E-2</v>
      </c>
      <c r="L8" s="95">
        <v>6.020212571165609E-2</v>
      </c>
      <c r="M8" s="95">
        <v>5.876666379235896E-2</v>
      </c>
      <c r="N8" s="153" t="s">
        <v>192</v>
      </c>
      <c r="O8" s="157"/>
      <c r="P8" s="157"/>
      <c r="S8" s="211">
        <v>2017</v>
      </c>
      <c r="T8" s="212" t="s">
        <v>184</v>
      </c>
      <c r="U8" s="213">
        <v>7.481561948243691E-2</v>
      </c>
      <c r="V8" s="212">
        <v>0.51482993793723986</v>
      </c>
    </row>
    <row r="9" spans="1:22" ht="25.95" customHeight="1" thickBot="1" x14ac:dyDescent="0.3">
      <c r="A9" s="255"/>
      <c r="B9" t="s">
        <v>195</v>
      </c>
      <c r="C9" s="24">
        <v>92625921.640000001</v>
      </c>
      <c r="D9" s="17">
        <v>55750949.210000001</v>
      </c>
      <c r="E9" s="5">
        <v>4143920</v>
      </c>
      <c r="F9" s="95">
        <f t="shared" si="0"/>
        <v>6.2152117949330322E-2</v>
      </c>
      <c r="G9">
        <f t="shared" si="1"/>
        <v>0.60189359763330286</v>
      </c>
      <c r="J9" s="95">
        <v>6.2152117949330322E-2</v>
      </c>
      <c r="K9" s="95">
        <v>5.5811160087526276E-2</v>
      </c>
      <c r="L9" s="181">
        <v>5.1834848528676279E-2</v>
      </c>
      <c r="M9" s="95">
        <v>4.9032671198831798E-2</v>
      </c>
      <c r="N9" s="153" t="s">
        <v>195</v>
      </c>
      <c r="O9" s="157"/>
      <c r="P9" s="157"/>
      <c r="S9" s="211">
        <v>2018</v>
      </c>
      <c r="T9" s="212" t="s">
        <v>184</v>
      </c>
      <c r="U9" s="213">
        <v>7.0835309206725997E-2</v>
      </c>
      <c r="V9" s="212">
        <v>0.51627862480576425</v>
      </c>
    </row>
    <row r="10" spans="1:22" ht="25.95" customHeight="1" thickBot="1" x14ac:dyDescent="0.3">
      <c r="A10" s="255"/>
      <c r="B10" t="s">
        <v>206</v>
      </c>
      <c r="C10" s="24">
        <v>44466579.229999997</v>
      </c>
      <c r="D10" s="17">
        <v>26828694.045000002</v>
      </c>
      <c r="E10" s="5">
        <v>2180627</v>
      </c>
      <c r="F10" s="95">
        <f t="shared" si="0"/>
        <v>2.9837134445447895E-2</v>
      </c>
      <c r="G10">
        <f t="shared" si="1"/>
        <v>0.60334513042324722</v>
      </c>
      <c r="J10" s="95">
        <v>2.9837134445447895E-2</v>
      </c>
      <c r="K10" s="95">
        <v>3.332944236841881E-2</v>
      </c>
      <c r="L10" s="95">
        <v>3.1250307760741544E-2</v>
      </c>
      <c r="M10" s="95">
        <v>3.6880092833806964E-2</v>
      </c>
      <c r="N10" s="153" t="s">
        <v>206</v>
      </c>
      <c r="O10" s="157"/>
      <c r="P10" s="157"/>
      <c r="S10" s="211">
        <v>2015</v>
      </c>
      <c r="T10" s="212" t="s">
        <v>189</v>
      </c>
      <c r="U10" s="213">
        <v>0.18028946806239862</v>
      </c>
      <c r="V10" s="212">
        <v>0.17637644377629691</v>
      </c>
    </row>
    <row r="11" spans="1:22" ht="25.95" customHeight="1" thickBot="1" x14ac:dyDescent="0.3">
      <c r="A11" s="255"/>
      <c r="B11" t="s">
        <v>212</v>
      </c>
      <c r="C11" s="24">
        <v>58728435.5</v>
      </c>
      <c r="D11" s="17">
        <v>28710669.66</v>
      </c>
      <c r="E11" s="5">
        <v>2596626</v>
      </c>
      <c r="F11" s="95">
        <f t="shared" si="0"/>
        <v>3.9406859176657989E-2</v>
      </c>
      <c r="G11">
        <f t="shared" si="1"/>
        <v>0.48887169248702361</v>
      </c>
      <c r="J11" s="95">
        <v>3.9406859176657989E-2</v>
      </c>
      <c r="K11" s="95">
        <v>4.0188246451433471E-2</v>
      </c>
      <c r="L11" s="95">
        <v>4.3551202481382868E-2</v>
      </c>
      <c r="M11" s="95">
        <v>4.8394123379860071E-2</v>
      </c>
      <c r="N11" s="153" t="s">
        <v>212</v>
      </c>
      <c r="O11" s="157"/>
      <c r="P11" s="157"/>
      <c r="S11" s="211">
        <v>2016</v>
      </c>
      <c r="T11" s="212" t="s">
        <v>189</v>
      </c>
      <c r="U11" s="213">
        <v>0.1788126947168984</v>
      </c>
      <c r="V11" s="212">
        <v>0.17615584408359786</v>
      </c>
    </row>
    <row r="12" spans="1:22" ht="25.95" customHeight="1" thickBot="1" x14ac:dyDescent="0.3">
      <c r="A12" s="255"/>
      <c r="B12" s="64" t="s">
        <v>376</v>
      </c>
      <c r="C12" s="17">
        <v>53528417.289999999</v>
      </c>
      <c r="D12" s="17">
        <v>11506532.939999999</v>
      </c>
      <c r="E12" s="5"/>
      <c r="F12" s="95">
        <f t="shared" ref="F12" si="2">C12/$H$2</f>
        <v>3.5917639966697473E-2</v>
      </c>
      <c r="G12">
        <f t="shared" ref="G12" si="3">D12/C12</f>
        <v>0.21496120233970772</v>
      </c>
      <c r="J12" s="95">
        <v>3.5917639966697473E-2</v>
      </c>
      <c r="K12" s="181">
        <v>3.5408132686664096E-2</v>
      </c>
      <c r="L12" s="95">
        <v>3.5432244217260933E-2</v>
      </c>
      <c r="M12" s="95">
        <v>3.8389327664460723E-2</v>
      </c>
      <c r="N12" s="153" t="s">
        <v>376</v>
      </c>
      <c r="O12" s="157"/>
      <c r="P12" s="157"/>
      <c r="S12" s="211">
        <v>2017</v>
      </c>
      <c r="T12" s="212" t="s">
        <v>189</v>
      </c>
      <c r="U12" s="213">
        <v>0.1797987971024643</v>
      </c>
      <c r="V12" s="212">
        <v>0.16380651348425743</v>
      </c>
    </row>
    <row r="13" spans="1:22" ht="25.95" customHeight="1" thickBot="1" x14ac:dyDescent="0.3">
      <c r="A13" s="255"/>
      <c r="B13" t="s">
        <v>218</v>
      </c>
      <c r="C13" s="24">
        <v>74735784.530000001</v>
      </c>
      <c r="D13" s="5">
        <v>20223089.011999998</v>
      </c>
      <c r="E13" s="5">
        <v>2071593</v>
      </c>
      <c r="F13" s="95">
        <f>C13/$H$2</f>
        <v>5.0147811896517569E-2</v>
      </c>
      <c r="G13">
        <f t="shared" ref="G13:G53" si="4">D13/C13</f>
        <v>0.2705944567141349</v>
      </c>
      <c r="J13" s="181">
        <v>5.0147811896517569E-2</v>
      </c>
      <c r="K13" s="95">
        <v>5.240442866943653E-2</v>
      </c>
      <c r="L13" s="95">
        <v>5.2092761311197291E-2</v>
      </c>
      <c r="M13" s="95">
        <v>6.1747268714338513E-2</v>
      </c>
      <c r="N13" s="153" t="s">
        <v>218</v>
      </c>
      <c r="O13" s="157"/>
      <c r="P13" s="157"/>
      <c r="S13" s="211">
        <v>2018</v>
      </c>
      <c r="T13" s="212" t="s">
        <v>189</v>
      </c>
      <c r="U13" s="213">
        <v>0.19112813895641584</v>
      </c>
      <c r="V13" s="212">
        <v>0.15735781690120082</v>
      </c>
    </row>
    <row r="14" spans="1:22" ht="25.95" customHeight="1" thickBot="1" x14ac:dyDescent="0.3">
      <c r="A14" s="255"/>
      <c r="B14" s="176" t="s">
        <v>226</v>
      </c>
      <c r="C14" s="177">
        <v>95585383.349999994</v>
      </c>
      <c r="D14" s="178">
        <v>33145898.976399999</v>
      </c>
      <c r="E14" s="179">
        <v>1374098</v>
      </c>
      <c r="F14" s="181">
        <f>C14/$H$2</f>
        <v>6.4137920735523754E-2</v>
      </c>
      <c r="G14" s="176">
        <f t="shared" si="4"/>
        <v>0.3467674430412796</v>
      </c>
      <c r="H14" s="180"/>
      <c r="I14" s="37"/>
      <c r="J14" s="187">
        <v>6.4137920735523754E-2</v>
      </c>
      <c r="K14" s="187">
        <v>6.2264268709646062E-2</v>
      </c>
      <c r="L14" s="187">
        <v>5.588773000047581E-2</v>
      </c>
      <c r="M14" s="187">
        <v>5.6149190741682127E-2</v>
      </c>
      <c r="N14" s="153" t="s">
        <v>226</v>
      </c>
      <c r="O14" s="157"/>
      <c r="P14" s="157"/>
      <c r="S14" s="211">
        <v>2015</v>
      </c>
      <c r="T14" s="214" t="s">
        <v>218</v>
      </c>
      <c r="U14" s="215">
        <v>5.0147811896517569E-2</v>
      </c>
      <c r="V14" s="214">
        <v>0.2705944567141349</v>
      </c>
    </row>
    <row r="15" spans="1:22" x14ac:dyDescent="0.25">
      <c r="A15" s="242">
        <v>2016</v>
      </c>
      <c r="B15" t="s">
        <v>176</v>
      </c>
      <c r="C15" s="24">
        <v>250861558.91999999</v>
      </c>
      <c r="D15" s="17">
        <v>107438491.24089999</v>
      </c>
      <c r="E15" s="5">
        <v>8244225</v>
      </c>
      <c r="F15" s="95">
        <f>C15/$H$15</f>
        <v>0.14284033485425673</v>
      </c>
      <c r="G15">
        <f t="shared" si="4"/>
        <v>0.4282780179770877</v>
      </c>
      <c r="H15" s="24">
        <f>SUM(C15:C27)</f>
        <v>1756237544.3600001</v>
      </c>
      <c r="S15" s="216">
        <v>2016</v>
      </c>
      <c r="T15" s="212" t="s">
        <v>218</v>
      </c>
      <c r="U15" s="213">
        <v>5.240442866943653E-2</v>
      </c>
      <c r="V15" s="212">
        <v>0.28769009809707147</v>
      </c>
    </row>
    <row r="16" spans="1:22" x14ac:dyDescent="0.25">
      <c r="A16" s="242"/>
      <c r="B16" t="s">
        <v>179</v>
      </c>
      <c r="C16" s="24">
        <v>249884749.84</v>
      </c>
      <c r="D16" s="17">
        <v>164127789.15259999</v>
      </c>
      <c r="E16" s="5">
        <v>2370214</v>
      </c>
      <c r="F16" s="95">
        <f t="shared" ref="F16:F27" si="5">C16/$H$15</f>
        <v>0.1422841406861404</v>
      </c>
      <c r="G16">
        <f t="shared" si="4"/>
        <v>0.65681394826090911</v>
      </c>
      <c r="J16" s="11">
        <v>2015</v>
      </c>
      <c r="K16" s="11">
        <v>2016</v>
      </c>
      <c r="L16" s="11">
        <v>2017</v>
      </c>
      <c r="M16" s="11">
        <v>2018</v>
      </c>
      <c r="N16" s="11"/>
      <c r="O16" s="118" t="s">
        <v>369</v>
      </c>
      <c r="P16" s="189"/>
      <c r="S16" s="216">
        <v>2017</v>
      </c>
      <c r="T16" s="212" t="s">
        <v>218</v>
      </c>
      <c r="U16" s="213">
        <v>5.2092761311197291E-2</v>
      </c>
      <c r="V16" s="212">
        <v>0.32252647936984391</v>
      </c>
    </row>
    <row r="17" spans="1:22" x14ac:dyDescent="0.25">
      <c r="A17" s="242"/>
      <c r="B17" t="s">
        <v>184</v>
      </c>
      <c r="C17" s="24">
        <v>128514896.45999999</v>
      </c>
      <c r="D17" s="17">
        <v>66552225.143100001</v>
      </c>
      <c r="E17" s="5">
        <v>6682720</v>
      </c>
      <c r="F17" s="95">
        <f t="shared" si="5"/>
        <v>7.3176260735749607E-2</v>
      </c>
      <c r="G17">
        <f t="shared" si="4"/>
        <v>0.51785611611035498</v>
      </c>
      <c r="J17">
        <v>0.42053750151761737</v>
      </c>
      <c r="K17">
        <v>0.4282780179770877</v>
      </c>
      <c r="L17">
        <v>0.45658066718255702</v>
      </c>
      <c r="M17">
        <v>0.4677136471901342</v>
      </c>
      <c r="N17" s="174" t="s">
        <v>176</v>
      </c>
      <c r="O17" s="11"/>
      <c r="P17" s="3"/>
      <c r="S17" s="216">
        <v>2018</v>
      </c>
      <c r="T17" s="212" t="s">
        <v>218</v>
      </c>
      <c r="U17" s="213">
        <v>6.1747268714338513E-2</v>
      </c>
      <c r="V17" s="212">
        <v>0.34597942280233773</v>
      </c>
    </row>
    <row r="18" spans="1:22" ht="16.2" thickBot="1" x14ac:dyDescent="0.3">
      <c r="A18" s="242"/>
      <c r="B18" t="s">
        <v>185</v>
      </c>
      <c r="C18" s="24">
        <v>55932790.969999999</v>
      </c>
      <c r="D18" s="17">
        <v>21647629.7936</v>
      </c>
      <c r="E18" s="5">
        <v>2357698</v>
      </c>
      <c r="F18" s="95">
        <f t="shared" si="5"/>
        <v>3.1848078381892672E-2</v>
      </c>
      <c r="G18">
        <f t="shared" si="4"/>
        <v>0.38702931532972995</v>
      </c>
      <c r="J18">
        <v>0.66088218196208603</v>
      </c>
      <c r="K18">
        <v>0.65681394826090911</v>
      </c>
      <c r="L18">
        <v>0.63557591555342141</v>
      </c>
      <c r="M18" s="176">
        <v>0.61274295406146317</v>
      </c>
      <c r="N18" s="174" t="s">
        <v>179</v>
      </c>
      <c r="O18" s="11"/>
      <c r="P18" s="3"/>
      <c r="S18" s="217">
        <v>2015</v>
      </c>
      <c r="T18" s="212" t="s">
        <v>186</v>
      </c>
      <c r="U18" s="213">
        <v>9.3338496382523159E-2</v>
      </c>
      <c r="V18" s="212">
        <v>0.42704968188831721</v>
      </c>
    </row>
    <row r="19" spans="1:22" x14ac:dyDescent="0.25">
      <c r="A19" s="242"/>
      <c r="B19" t="s">
        <v>186</v>
      </c>
      <c r="C19" s="24">
        <v>163981608.13999999</v>
      </c>
      <c r="D19" s="17">
        <v>71925436.749799997</v>
      </c>
      <c r="E19" s="5">
        <v>8522087</v>
      </c>
      <c r="F19" s="95">
        <f t="shared" si="5"/>
        <v>9.3370972888384182E-2</v>
      </c>
      <c r="G19">
        <f t="shared" si="4"/>
        <v>0.43861892541261915</v>
      </c>
      <c r="J19">
        <v>0.50694509065486082</v>
      </c>
      <c r="K19">
        <v>0.51785611611035498</v>
      </c>
      <c r="L19">
        <v>0.51482993793723986</v>
      </c>
      <c r="M19">
        <v>0.51627862480576425</v>
      </c>
      <c r="N19" s="174" t="s">
        <v>184</v>
      </c>
      <c r="O19" s="11"/>
      <c r="P19" s="3"/>
      <c r="S19" s="216">
        <v>2016</v>
      </c>
      <c r="T19" s="212" t="s">
        <v>186</v>
      </c>
      <c r="U19" s="213">
        <v>9.3370972888384182E-2</v>
      </c>
      <c r="V19" s="212">
        <v>0.43861892541261915</v>
      </c>
    </row>
    <row r="20" spans="1:22" x14ac:dyDescent="0.25">
      <c r="A20" s="242"/>
      <c r="B20" t="s">
        <v>189</v>
      </c>
      <c r="C20" s="24">
        <v>314037567.87</v>
      </c>
      <c r="D20" s="17">
        <v>55319552.842100002</v>
      </c>
      <c r="E20" s="5">
        <v>5949228</v>
      </c>
      <c r="F20" s="95">
        <f t="shared" si="5"/>
        <v>0.1788126947168984</v>
      </c>
      <c r="G20">
        <f t="shared" si="4"/>
        <v>0.17615584408359786</v>
      </c>
      <c r="J20">
        <v>0.41832732013056895</v>
      </c>
      <c r="K20">
        <v>0.38702931532972995</v>
      </c>
      <c r="L20">
        <v>0.37679676110024662</v>
      </c>
      <c r="M20">
        <v>0.35689292639054104</v>
      </c>
      <c r="N20" s="174" t="s">
        <v>185</v>
      </c>
      <c r="O20" s="11"/>
      <c r="P20" s="3"/>
      <c r="S20" s="216">
        <v>2017</v>
      </c>
      <c r="T20" s="212" t="s">
        <v>186</v>
      </c>
      <c r="U20" s="213">
        <v>9.0765291851525376E-2</v>
      </c>
      <c r="V20" s="212">
        <v>0.44817609073282522</v>
      </c>
    </row>
    <row r="21" spans="1:22" x14ac:dyDescent="0.25">
      <c r="A21" s="242"/>
      <c r="B21" t="s">
        <v>192</v>
      </c>
      <c r="C21" s="24">
        <v>102321628.64</v>
      </c>
      <c r="D21" s="17">
        <v>51316015.415600002</v>
      </c>
      <c r="E21" s="5">
        <v>5430766</v>
      </c>
      <c r="F21" s="95">
        <f t="shared" si="5"/>
        <v>5.8261838763552669E-2</v>
      </c>
      <c r="G21">
        <f t="shared" si="4"/>
        <v>0.50151679657236548</v>
      </c>
      <c r="J21">
        <v>0.42704968188831721</v>
      </c>
      <c r="K21">
        <v>0.43861892541261915</v>
      </c>
      <c r="L21">
        <v>0.44817609073282522</v>
      </c>
      <c r="M21">
        <v>0.44799653572170756</v>
      </c>
      <c r="N21" s="174" t="s">
        <v>186</v>
      </c>
      <c r="O21" s="11"/>
      <c r="P21" s="3"/>
      <c r="S21" s="216">
        <v>2018</v>
      </c>
      <c r="T21" s="212" t="s">
        <v>186</v>
      </c>
      <c r="U21" s="213">
        <v>9.377772571414647E-2</v>
      </c>
      <c r="V21" s="212">
        <v>0.44799653572170756</v>
      </c>
    </row>
    <row r="22" spans="1:22" x14ac:dyDescent="0.25">
      <c r="A22" s="242"/>
      <c r="B22" t="s">
        <v>195</v>
      </c>
      <c r="C22" s="24">
        <v>98017654.739999995</v>
      </c>
      <c r="D22" s="17">
        <v>59410947.7271</v>
      </c>
      <c r="E22" s="5">
        <v>4403352</v>
      </c>
      <c r="F22" s="95">
        <f t="shared" si="5"/>
        <v>5.5811160087526276E-2</v>
      </c>
      <c r="G22">
        <f t="shared" si="4"/>
        <v>0.60612496682044159</v>
      </c>
      <c r="J22">
        <v>0.17637644377629691</v>
      </c>
      <c r="K22">
        <v>0.17615584408359786</v>
      </c>
      <c r="L22">
        <v>0.16380651348425743</v>
      </c>
      <c r="M22">
        <v>0.15735781690120082</v>
      </c>
      <c r="N22" s="174" t="s">
        <v>189</v>
      </c>
      <c r="O22" s="11"/>
      <c r="P22" s="3"/>
      <c r="S22" s="217">
        <v>2015</v>
      </c>
      <c r="T22" s="212" t="s">
        <v>185</v>
      </c>
      <c r="U22" s="213">
        <v>3.3308156884019099E-2</v>
      </c>
      <c r="V22" s="212">
        <v>0.41832732013056895</v>
      </c>
    </row>
    <row r="23" spans="1:22" x14ac:dyDescent="0.25">
      <c r="A23" s="242"/>
      <c r="B23" t="s">
        <v>206</v>
      </c>
      <c r="C23" s="24">
        <v>58534418.020000003</v>
      </c>
      <c r="D23" s="17">
        <v>34968863.211000003</v>
      </c>
      <c r="E23" s="5">
        <v>2632151</v>
      </c>
      <c r="F23" s="95">
        <f t="shared" si="5"/>
        <v>3.332944236841881E-2</v>
      </c>
      <c r="G23">
        <f t="shared" si="4"/>
        <v>0.59740686580418145</v>
      </c>
      <c r="J23">
        <v>0.49377089470219121</v>
      </c>
      <c r="K23">
        <v>0.50151679657236548</v>
      </c>
      <c r="L23">
        <v>0.50394584908369933</v>
      </c>
      <c r="M23">
        <v>0.51559820660975464</v>
      </c>
      <c r="N23" s="174" t="s">
        <v>192</v>
      </c>
      <c r="O23" s="11"/>
      <c r="P23" s="3"/>
      <c r="S23" s="216">
        <v>2016</v>
      </c>
      <c r="T23" s="212" t="s">
        <v>185</v>
      </c>
      <c r="U23" s="213">
        <v>3.1848078381892672E-2</v>
      </c>
      <c r="V23" s="212">
        <v>0.38702931532972995</v>
      </c>
    </row>
    <row r="24" spans="1:22" ht="16.2" thickBot="1" x14ac:dyDescent="0.3">
      <c r="A24" s="242"/>
      <c r="B24" t="s">
        <v>212</v>
      </c>
      <c r="C24" s="24">
        <v>70580107.260000005</v>
      </c>
      <c r="D24" s="17">
        <v>35771521.177000001</v>
      </c>
      <c r="E24" s="5">
        <v>2883497</v>
      </c>
      <c r="F24" s="95">
        <f t="shared" si="5"/>
        <v>4.0188246451433471E-2</v>
      </c>
      <c r="G24">
        <f t="shared" si="4"/>
        <v>0.50682157573417097</v>
      </c>
      <c r="J24">
        <v>0.60189359763330286</v>
      </c>
      <c r="K24">
        <v>0.60612496682044159</v>
      </c>
      <c r="L24" s="176">
        <v>0.59540466916803281</v>
      </c>
      <c r="M24">
        <v>0.60264359401304313</v>
      </c>
      <c r="N24" s="174" t="s">
        <v>195</v>
      </c>
      <c r="O24" s="11"/>
      <c r="P24" s="3"/>
      <c r="S24" s="216">
        <v>2017</v>
      </c>
      <c r="T24" s="212" t="s">
        <v>185</v>
      </c>
      <c r="U24" s="213">
        <v>2.8689010547941991E-2</v>
      </c>
      <c r="V24" s="212">
        <v>0.37679676110024662</v>
      </c>
    </row>
    <row r="25" spans="1:22" x14ac:dyDescent="0.25">
      <c r="A25" s="242"/>
      <c r="B25" t="s">
        <v>215</v>
      </c>
      <c r="C25" s="17">
        <v>62185092</v>
      </c>
      <c r="D25" s="17">
        <v>13330907.674799999</v>
      </c>
      <c r="E25" s="5"/>
      <c r="F25" s="95">
        <f t="shared" ref="F25" si="6">C25/$H$15</f>
        <v>3.5408132686664096E-2</v>
      </c>
      <c r="G25">
        <f t="shared" si="4"/>
        <v>0.2143746555010323</v>
      </c>
      <c r="J25">
        <v>0.60334513042324722</v>
      </c>
      <c r="K25">
        <v>0.59740686580418145</v>
      </c>
      <c r="L25">
        <v>0.56270011039323597</v>
      </c>
      <c r="M25">
        <v>0.55081119801354206</v>
      </c>
      <c r="N25" s="174" t="s">
        <v>206</v>
      </c>
      <c r="O25" s="11"/>
      <c r="P25" s="3"/>
      <c r="S25" s="216">
        <v>2018</v>
      </c>
      <c r="T25" s="212" t="s">
        <v>185</v>
      </c>
      <c r="U25" s="213">
        <v>2.7439470028632514E-2</v>
      </c>
      <c r="V25" s="212">
        <v>0.35689292639054104</v>
      </c>
    </row>
    <row r="26" spans="1:22" x14ac:dyDescent="0.25">
      <c r="A26" s="242"/>
      <c r="B26" t="s">
        <v>218</v>
      </c>
      <c r="C26" s="24">
        <v>92034625.120000005</v>
      </c>
      <c r="D26" s="17">
        <v>26477450.329100002</v>
      </c>
      <c r="E26" s="5">
        <v>2388675</v>
      </c>
      <c r="F26" s="95">
        <f t="shared" si="5"/>
        <v>5.240442866943653E-2</v>
      </c>
      <c r="G26">
        <f t="shared" si="4"/>
        <v>0.28769009809707147</v>
      </c>
      <c r="J26">
        <v>0.48887169248702361</v>
      </c>
      <c r="K26">
        <v>0.50682157573417097</v>
      </c>
      <c r="L26">
        <v>0.52021007451794687</v>
      </c>
      <c r="M26">
        <v>0.52995508417447434</v>
      </c>
      <c r="N26" s="174" t="s">
        <v>212</v>
      </c>
      <c r="O26" s="11"/>
      <c r="P26" s="3"/>
      <c r="S26" s="217">
        <v>2015</v>
      </c>
      <c r="T26" s="219" t="s">
        <v>376</v>
      </c>
      <c r="U26" s="213">
        <v>3.5917639966697473E-2</v>
      </c>
      <c r="V26" s="212">
        <v>0.21496120233970772</v>
      </c>
    </row>
    <row r="27" spans="1:22" ht="16.2" thickBot="1" x14ac:dyDescent="0.3">
      <c r="A27" s="242"/>
      <c r="B27" s="176" t="s">
        <v>226</v>
      </c>
      <c r="C27" s="177">
        <v>109350846.38</v>
      </c>
      <c r="D27" s="178">
        <v>40988464.637800001</v>
      </c>
      <c r="E27" s="179">
        <v>1419669</v>
      </c>
      <c r="F27" s="181">
        <f t="shared" si="5"/>
        <v>6.2264268709646062E-2</v>
      </c>
      <c r="G27" s="176">
        <f t="shared" si="4"/>
        <v>0.37483445254152775</v>
      </c>
      <c r="H27" s="180"/>
      <c r="I27" s="188"/>
      <c r="J27">
        <v>0.21496120233970772</v>
      </c>
      <c r="K27" s="176">
        <v>0.2143746555010323</v>
      </c>
      <c r="L27">
        <v>0.187555854286548</v>
      </c>
      <c r="M27">
        <v>0.18937997212272945</v>
      </c>
      <c r="N27" s="218" t="s">
        <v>376</v>
      </c>
      <c r="O27" s="11"/>
      <c r="P27" s="3"/>
      <c r="S27" s="216">
        <v>2016</v>
      </c>
      <c r="T27" s="214" t="s">
        <v>215</v>
      </c>
      <c r="U27" s="215">
        <v>3.5408132686664096E-2</v>
      </c>
      <c r="V27" s="214">
        <v>0.2143746555010323</v>
      </c>
    </row>
    <row r="28" spans="1:22" ht="16.2" thickBot="1" x14ac:dyDescent="0.3">
      <c r="A28" s="242">
        <v>2017</v>
      </c>
      <c r="B28" t="s">
        <v>176</v>
      </c>
      <c r="C28" s="24">
        <v>392881738.95999998</v>
      </c>
      <c r="D28" s="17">
        <v>179382206.4982</v>
      </c>
      <c r="E28" s="5">
        <v>9899701</v>
      </c>
      <c r="F28" s="95">
        <f>C28/$H$28</f>
        <v>0.15729861225617325</v>
      </c>
      <c r="G28">
        <f t="shared" si="4"/>
        <v>0.45658066718255702</v>
      </c>
      <c r="H28" s="24">
        <f>SUM(C28:C40)</f>
        <v>2497680897.02</v>
      </c>
      <c r="J28" s="176">
        <v>0.2705944567141349</v>
      </c>
      <c r="K28">
        <v>0.28769009809707147</v>
      </c>
      <c r="L28">
        <v>0.32252647936984391</v>
      </c>
      <c r="M28">
        <v>0.34597942280233773</v>
      </c>
      <c r="N28" s="174" t="s">
        <v>218</v>
      </c>
      <c r="O28" s="11"/>
      <c r="P28" s="3"/>
      <c r="S28" s="216">
        <v>2017</v>
      </c>
      <c r="T28" s="212" t="s">
        <v>215</v>
      </c>
      <c r="U28" s="213">
        <v>3.5432244217260933E-2</v>
      </c>
      <c r="V28" s="212">
        <v>0.187555854286548</v>
      </c>
    </row>
    <row r="29" spans="1:22" x14ac:dyDescent="0.25">
      <c r="A29" s="242"/>
      <c r="B29" t="s">
        <v>179</v>
      </c>
      <c r="C29" s="24">
        <v>345632701.04000002</v>
      </c>
      <c r="D29" s="17">
        <v>219675820.40869999</v>
      </c>
      <c r="E29" s="5">
        <v>3144551</v>
      </c>
      <c r="F29" s="95">
        <f t="shared" ref="F29:F40" si="7">C29/$H$28</f>
        <v>0.13838144874806735</v>
      </c>
      <c r="G29">
        <f t="shared" si="4"/>
        <v>0.63557591555342141</v>
      </c>
      <c r="J29" s="3">
        <v>0.3467674430412796</v>
      </c>
      <c r="K29" s="3">
        <v>0.37483445254152775</v>
      </c>
      <c r="L29" s="3">
        <v>0.38603608487615543</v>
      </c>
      <c r="M29" s="3">
        <v>0.37194761950753935</v>
      </c>
      <c r="N29" s="174" t="s">
        <v>226</v>
      </c>
      <c r="O29" s="11"/>
      <c r="P29" s="3"/>
      <c r="S29" s="216">
        <v>2018</v>
      </c>
      <c r="T29" s="212" t="s">
        <v>215</v>
      </c>
      <c r="U29" s="213">
        <v>3.8389327664460723E-2</v>
      </c>
      <c r="V29" s="212">
        <v>0.18937997212272945</v>
      </c>
    </row>
    <row r="30" spans="1:22" x14ac:dyDescent="0.25">
      <c r="A30" s="242"/>
      <c r="B30" t="s">
        <v>184</v>
      </c>
      <c r="C30" s="24">
        <v>186865543.58000001</v>
      </c>
      <c r="D30" s="17">
        <v>96203976.203899994</v>
      </c>
      <c r="E30" s="5">
        <v>8999395</v>
      </c>
      <c r="F30" s="95">
        <f t="shared" si="7"/>
        <v>7.481561948243691E-2</v>
      </c>
      <c r="G30">
        <f t="shared" si="4"/>
        <v>0.51482993793723986</v>
      </c>
      <c r="S30" s="217">
        <v>2015</v>
      </c>
      <c r="T30" s="212" t="s">
        <v>212</v>
      </c>
      <c r="U30" s="213">
        <v>3.9406859176657989E-2</v>
      </c>
      <c r="V30" s="212">
        <v>0.48887169248702361</v>
      </c>
    </row>
    <row r="31" spans="1:22" x14ac:dyDescent="0.25">
      <c r="A31" s="242"/>
      <c r="B31" t="s">
        <v>185</v>
      </c>
      <c r="C31" s="24">
        <v>71655993.599999994</v>
      </c>
      <c r="D31" s="17">
        <v>26999746.301899999</v>
      </c>
      <c r="E31" s="5">
        <v>2836538</v>
      </c>
      <c r="F31" s="95">
        <f t="shared" si="7"/>
        <v>2.8689010547941991E-2</v>
      </c>
      <c r="G31">
        <f t="shared" si="4"/>
        <v>0.37679676110024662</v>
      </c>
      <c r="S31" s="216">
        <v>2016</v>
      </c>
      <c r="T31" s="212" t="s">
        <v>212</v>
      </c>
      <c r="U31" s="213">
        <v>4.0188246451433471E-2</v>
      </c>
      <c r="V31" s="212">
        <v>0.50682157573417097</v>
      </c>
    </row>
    <row r="32" spans="1:22" x14ac:dyDescent="0.25">
      <c r="A32" s="242"/>
      <c r="B32" t="s">
        <v>186</v>
      </c>
      <c r="C32" s="24">
        <v>226702735.56999999</v>
      </c>
      <c r="D32" s="17">
        <v>101602745.7862</v>
      </c>
      <c r="E32" s="5">
        <v>10657178</v>
      </c>
      <c r="F32" s="95">
        <f t="shared" si="7"/>
        <v>9.0765291851525376E-2</v>
      </c>
      <c r="G32">
        <f t="shared" si="4"/>
        <v>0.44817609073282522</v>
      </c>
      <c r="S32" s="216">
        <v>2017</v>
      </c>
      <c r="T32" s="212" t="s">
        <v>212</v>
      </c>
      <c r="U32" s="213">
        <v>4.3551202481382868E-2</v>
      </c>
      <c r="V32" s="212">
        <v>0.52021007451794687</v>
      </c>
    </row>
    <row r="33" spans="1:22" x14ac:dyDescent="0.25">
      <c r="A33" s="242"/>
      <c r="B33" t="s">
        <v>189</v>
      </c>
      <c r="C33" s="24">
        <v>449080020.82999998</v>
      </c>
      <c r="D33" s="17">
        <v>73562232.487599999</v>
      </c>
      <c r="E33" s="5">
        <v>8053235</v>
      </c>
      <c r="F33" s="95">
        <f t="shared" si="7"/>
        <v>0.1797987971024643</v>
      </c>
      <c r="G33">
        <f t="shared" si="4"/>
        <v>0.16380651348425743</v>
      </c>
      <c r="S33" s="216">
        <v>2018</v>
      </c>
      <c r="T33" s="212" t="s">
        <v>212</v>
      </c>
      <c r="U33" s="213">
        <v>4.8394123379860071E-2</v>
      </c>
      <c r="V33" s="212">
        <v>0.52995508417447434</v>
      </c>
    </row>
    <row r="34" spans="1:22" x14ac:dyDescent="0.25">
      <c r="A34" s="242"/>
      <c r="B34" t="s">
        <v>192</v>
      </c>
      <c r="C34" s="24">
        <v>150365699.34999999</v>
      </c>
      <c r="D34" s="17">
        <v>75776170.032000005</v>
      </c>
      <c r="E34" s="5">
        <v>7346195</v>
      </c>
      <c r="F34" s="95">
        <f t="shared" si="7"/>
        <v>6.020212571165609E-2</v>
      </c>
      <c r="G34">
        <f t="shared" si="4"/>
        <v>0.50394584908369933</v>
      </c>
      <c r="S34" s="217">
        <v>2015</v>
      </c>
      <c r="T34" s="212" t="s">
        <v>206</v>
      </c>
      <c r="U34" s="213">
        <v>2.9837134445447895E-2</v>
      </c>
      <c r="V34" s="212">
        <v>0.60334513042324722</v>
      </c>
    </row>
    <row r="35" spans="1:22" x14ac:dyDescent="0.25">
      <c r="A35" s="242"/>
      <c r="B35" t="s">
        <v>195</v>
      </c>
      <c r="C35" s="24">
        <v>129466910.97</v>
      </c>
      <c r="D35" s="17">
        <v>77085203.294300005</v>
      </c>
      <c r="E35" s="5">
        <v>5458389</v>
      </c>
      <c r="F35" s="95">
        <f t="shared" si="7"/>
        <v>5.1834848528676279E-2</v>
      </c>
      <c r="G35">
        <f t="shared" si="4"/>
        <v>0.59540466916803281</v>
      </c>
      <c r="S35" s="216">
        <v>2016</v>
      </c>
      <c r="T35" s="212" t="s">
        <v>206</v>
      </c>
      <c r="U35" s="213">
        <v>3.332944236841881E-2</v>
      </c>
      <c r="V35" s="212">
        <v>0.59740686580418145</v>
      </c>
    </row>
    <row r="36" spans="1:22" x14ac:dyDescent="0.25">
      <c r="A36" s="242"/>
      <c r="B36" t="s">
        <v>206</v>
      </c>
      <c r="C36" s="24">
        <v>78053296.719999999</v>
      </c>
      <c r="D36" s="17">
        <v>43920598.6809</v>
      </c>
      <c r="E36" s="5">
        <v>3538768</v>
      </c>
      <c r="F36" s="95">
        <f t="shared" si="7"/>
        <v>3.1250307760741544E-2</v>
      </c>
      <c r="G36">
        <f t="shared" si="4"/>
        <v>0.56270011039323597</v>
      </c>
      <c r="S36" s="216">
        <v>2017</v>
      </c>
      <c r="T36" s="212" t="s">
        <v>206</v>
      </c>
      <c r="U36" s="213">
        <v>3.1250307760741544E-2</v>
      </c>
      <c r="V36" s="212">
        <v>0.56270011039323597</v>
      </c>
    </row>
    <row r="37" spans="1:22" x14ac:dyDescent="0.25">
      <c r="A37" s="242"/>
      <c r="B37" t="s">
        <v>212</v>
      </c>
      <c r="C37" s="24">
        <v>108777006.48</v>
      </c>
      <c r="D37" s="17">
        <v>56586894.646799996</v>
      </c>
      <c r="E37" s="5">
        <v>3787528</v>
      </c>
      <c r="F37" s="95">
        <f t="shared" si="7"/>
        <v>4.3551202481382868E-2</v>
      </c>
      <c r="G37">
        <f t="shared" si="4"/>
        <v>0.52021007451794687</v>
      </c>
      <c r="S37" s="216">
        <v>2018</v>
      </c>
      <c r="T37" s="212" t="s">
        <v>206</v>
      </c>
      <c r="U37" s="213">
        <v>3.6880092833806964E-2</v>
      </c>
      <c r="V37" s="212">
        <v>0.55081119801354206</v>
      </c>
    </row>
    <row r="38" spans="1:22" x14ac:dyDescent="0.25">
      <c r="A38" s="242"/>
      <c r="B38" t="s">
        <v>215</v>
      </c>
      <c r="C38" s="17">
        <v>88498439.519999996</v>
      </c>
      <c r="D38" s="17">
        <v>16598400.427200001</v>
      </c>
      <c r="E38" s="5"/>
      <c r="F38" s="95">
        <f t="shared" ref="F38" si="8">C38/$H$28</f>
        <v>3.5432244217260933E-2</v>
      </c>
      <c r="G38">
        <f t="shared" si="4"/>
        <v>0.187555854286548</v>
      </c>
      <c r="S38" s="217">
        <v>2015</v>
      </c>
      <c r="T38" s="212" t="s">
        <v>195</v>
      </c>
      <c r="U38" s="213">
        <v>6.2152117949330322E-2</v>
      </c>
      <c r="V38" s="212">
        <v>0.60189359763330286</v>
      </c>
    </row>
    <row r="39" spans="1:22" x14ac:dyDescent="0.25">
      <c r="A39" s="242"/>
      <c r="B39" t="s">
        <v>218</v>
      </c>
      <c r="C39" s="24">
        <v>130111094.8</v>
      </c>
      <c r="D39" s="17">
        <v>41964273.332800001</v>
      </c>
      <c r="E39" s="5">
        <v>2900042</v>
      </c>
      <c r="F39" s="95">
        <f t="shared" si="7"/>
        <v>5.2092761311197291E-2</v>
      </c>
      <c r="G39">
        <f t="shared" si="4"/>
        <v>0.32252647936984391</v>
      </c>
      <c r="S39" s="216">
        <v>2016</v>
      </c>
      <c r="T39" s="212" t="s">
        <v>195</v>
      </c>
      <c r="U39" s="213">
        <v>5.5811160087526276E-2</v>
      </c>
      <c r="V39" s="212">
        <v>0.60612496682044159</v>
      </c>
    </row>
    <row r="40" spans="1:22" ht="16.2" thickBot="1" x14ac:dyDescent="0.3">
      <c r="A40" s="242"/>
      <c r="B40" s="176" t="s">
        <v>226</v>
      </c>
      <c r="C40" s="177">
        <v>139589715.59999999</v>
      </c>
      <c r="D40" s="178">
        <v>53886667.299199998</v>
      </c>
      <c r="E40" s="179">
        <v>1648408</v>
      </c>
      <c r="F40" s="181">
        <f t="shared" si="7"/>
        <v>5.588773000047581E-2</v>
      </c>
      <c r="G40" s="176">
        <f t="shared" si="4"/>
        <v>0.38603608487615543</v>
      </c>
      <c r="H40" s="177"/>
      <c r="I40" s="37"/>
      <c r="S40" s="216">
        <v>2017</v>
      </c>
      <c r="T40" s="214" t="s">
        <v>195</v>
      </c>
      <c r="U40" s="215">
        <v>5.1834848528676279E-2</v>
      </c>
      <c r="V40" s="214">
        <v>0.59540466916803281</v>
      </c>
    </row>
    <row r="41" spans="1:22" x14ac:dyDescent="0.25">
      <c r="A41" s="242">
        <v>2018</v>
      </c>
      <c r="B41" t="s">
        <v>176</v>
      </c>
      <c r="C41" s="24">
        <v>450714635.13999999</v>
      </c>
      <c r="D41" s="17">
        <v>210805385.84330001</v>
      </c>
      <c r="E41" s="5">
        <v>10359828</v>
      </c>
      <c r="F41" s="95">
        <f>C41/$H$41</f>
        <v>0.14237413217185504</v>
      </c>
      <c r="G41">
        <f t="shared" si="4"/>
        <v>0.4677136471901342</v>
      </c>
      <c r="H41" s="24">
        <f>SUM(C41:C53)</f>
        <v>3165705934.5299993</v>
      </c>
      <c r="S41" s="216">
        <v>2018</v>
      </c>
      <c r="T41" s="212" t="s">
        <v>195</v>
      </c>
      <c r="U41" s="213">
        <v>4.9032671198831798E-2</v>
      </c>
      <c r="V41" s="212">
        <v>0.60264359401304313</v>
      </c>
    </row>
    <row r="42" spans="1:22" x14ac:dyDescent="0.25">
      <c r="A42" s="242"/>
      <c r="B42" t="s">
        <v>179</v>
      </c>
      <c r="C42" s="24">
        <v>395985130.36000001</v>
      </c>
      <c r="D42" s="17">
        <v>242637098.54120001</v>
      </c>
      <c r="E42" s="5">
        <v>3522141</v>
      </c>
      <c r="F42" s="95">
        <f t="shared" ref="F42:F53" si="9">C42/$H$41</f>
        <v>0.12508588559688519</v>
      </c>
      <c r="G42">
        <f t="shared" si="4"/>
        <v>0.61274295406146317</v>
      </c>
      <c r="S42" s="186">
        <v>2015</v>
      </c>
      <c r="T42" t="s">
        <v>192</v>
      </c>
      <c r="U42" s="95">
        <v>5.8264718523120117E-2</v>
      </c>
      <c r="V42">
        <v>0.49377089470219121</v>
      </c>
    </row>
    <row r="43" spans="1:22" x14ac:dyDescent="0.25">
      <c r="A43" s="242"/>
      <c r="B43" t="s">
        <v>184</v>
      </c>
      <c r="C43" s="24">
        <v>224243758.72999999</v>
      </c>
      <c r="D43" s="17">
        <v>115772259.3784</v>
      </c>
      <c r="E43" s="5">
        <v>11004931</v>
      </c>
      <c r="F43" s="95">
        <f t="shared" si="9"/>
        <v>7.0835309206725997E-2</v>
      </c>
      <c r="G43">
        <f t="shared" si="4"/>
        <v>0.51627862480576425</v>
      </c>
      <c r="S43" s="175">
        <v>2016</v>
      </c>
      <c r="T43" t="s">
        <v>192</v>
      </c>
      <c r="U43" s="95">
        <v>5.8261838763552669E-2</v>
      </c>
      <c r="V43">
        <v>0.50151679657236548</v>
      </c>
    </row>
    <row r="44" spans="1:22" x14ac:dyDescent="0.25">
      <c r="A44" s="242"/>
      <c r="B44" t="s">
        <v>185</v>
      </c>
      <c r="C44" s="24">
        <v>86865293.109999999</v>
      </c>
      <c r="D44" s="17">
        <v>31001608.6598</v>
      </c>
      <c r="E44" s="5">
        <v>3221774</v>
      </c>
      <c r="F44" s="95">
        <f t="shared" si="9"/>
        <v>2.7439470028632514E-2</v>
      </c>
      <c r="G44">
        <f t="shared" si="4"/>
        <v>0.35689292639054104</v>
      </c>
      <c r="S44" s="175">
        <v>2017</v>
      </c>
      <c r="T44" t="s">
        <v>192</v>
      </c>
      <c r="U44" s="95">
        <v>6.020212571165609E-2</v>
      </c>
      <c r="V44">
        <v>0.50394584908369933</v>
      </c>
    </row>
    <row r="45" spans="1:22" x14ac:dyDescent="0.25">
      <c r="A45" s="242"/>
      <c r="B45" t="s">
        <v>186</v>
      </c>
      <c r="C45" s="24">
        <v>296872702.81999999</v>
      </c>
      <c r="D45" s="17">
        <v>132997942.4137</v>
      </c>
      <c r="E45" s="5">
        <v>13461252</v>
      </c>
      <c r="F45" s="95">
        <f t="shared" si="9"/>
        <v>9.377772571414647E-2</v>
      </c>
      <c r="G45">
        <f t="shared" si="4"/>
        <v>0.44799653572170756</v>
      </c>
      <c r="S45" s="175">
        <v>2018</v>
      </c>
      <c r="T45" t="s">
        <v>192</v>
      </c>
      <c r="U45" s="95">
        <v>5.876666379235896E-2</v>
      </c>
      <c r="V45">
        <v>0.51559820660975464</v>
      </c>
    </row>
    <row r="46" spans="1:22" x14ac:dyDescent="0.25">
      <c r="A46" s="242"/>
      <c r="B46" t="s">
        <v>189</v>
      </c>
      <c r="C46" s="24">
        <v>605055483.75</v>
      </c>
      <c r="D46" s="17">
        <v>95210210.026999995</v>
      </c>
      <c r="E46" s="5">
        <v>10562724</v>
      </c>
      <c r="F46" s="95">
        <f t="shared" si="9"/>
        <v>0.19112813895641584</v>
      </c>
      <c r="G46">
        <f t="shared" si="4"/>
        <v>0.15735781690120082</v>
      </c>
      <c r="S46" s="186">
        <v>2015</v>
      </c>
      <c r="T46" s="3" t="s">
        <v>226</v>
      </c>
      <c r="U46" s="187">
        <v>6.4137920735523754E-2</v>
      </c>
      <c r="V46" s="3">
        <v>0.3467674430412796</v>
      </c>
    </row>
    <row r="47" spans="1:22" x14ac:dyDescent="0.25">
      <c r="A47" s="242"/>
      <c r="B47" t="s">
        <v>192</v>
      </c>
      <c r="C47" s="24">
        <v>186037976.31999999</v>
      </c>
      <c r="D47" s="17">
        <v>95920846.951900005</v>
      </c>
      <c r="E47" s="5">
        <v>8846711</v>
      </c>
      <c r="F47" s="95">
        <f t="shared" si="9"/>
        <v>5.876666379235896E-2</v>
      </c>
      <c r="G47">
        <f t="shared" si="4"/>
        <v>0.51559820660975464</v>
      </c>
      <c r="I47">
        <v>2015</v>
      </c>
      <c r="S47" s="175">
        <v>2016</v>
      </c>
      <c r="T47" s="3" t="s">
        <v>226</v>
      </c>
      <c r="U47" s="187">
        <v>6.2264268709646062E-2</v>
      </c>
      <c r="V47" s="3">
        <v>0.37483445254152775</v>
      </c>
    </row>
    <row r="48" spans="1:22" x14ac:dyDescent="0.25">
      <c r="A48" s="242"/>
      <c r="B48" t="s">
        <v>195</v>
      </c>
      <c r="C48" s="24">
        <v>155223018.19999999</v>
      </c>
      <c r="D48" s="17">
        <v>93544157.5616</v>
      </c>
      <c r="E48" s="5">
        <v>6387656</v>
      </c>
      <c r="F48" s="95">
        <f t="shared" si="9"/>
        <v>4.9032671198831798E-2</v>
      </c>
      <c r="G48">
        <f t="shared" si="4"/>
        <v>0.60264359401304313</v>
      </c>
      <c r="I48">
        <v>2016</v>
      </c>
      <c r="J48" t="s">
        <v>215</v>
      </c>
      <c r="K48" s="17">
        <v>62185092</v>
      </c>
      <c r="L48" s="17">
        <v>13330907.674799999</v>
      </c>
      <c r="S48" s="175">
        <v>2017</v>
      </c>
      <c r="T48" s="3" t="s">
        <v>226</v>
      </c>
      <c r="U48" s="187">
        <v>5.588773000047581E-2</v>
      </c>
      <c r="V48" s="3">
        <v>0.38603608487615543</v>
      </c>
    </row>
    <row r="49" spans="1:22" x14ac:dyDescent="0.25">
      <c r="A49" s="242"/>
      <c r="B49" t="s">
        <v>206</v>
      </c>
      <c r="C49" s="24">
        <v>116751528.75</v>
      </c>
      <c r="D49" s="17">
        <v>64308049.420699999</v>
      </c>
      <c r="E49" s="5">
        <v>4828386</v>
      </c>
      <c r="F49" s="95">
        <f t="shared" si="9"/>
        <v>3.6880092833806964E-2</v>
      </c>
      <c r="G49">
        <f t="shared" si="4"/>
        <v>0.55081119801354206</v>
      </c>
      <c r="I49">
        <v>2017</v>
      </c>
      <c r="S49" s="175">
        <v>2018</v>
      </c>
      <c r="T49" s="3" t="s">
        <v>226</v>
      </c>
      <c r="U49" s="187">
        <v>5.6149190741682127E-2</v>
      </c>
      <c r="V49" s="3">
        <v>0.37194761950753935</v>
      </c>
    </row>
    <row r="50" spans="1:22" x14ac:dyDescent="0.25">
      <c r="A50" s="242"/>
      <c r="B50" t="s">
        <v>212</v>
      </c>
      <c r="C50" s="24">
        <v>153201563.58000001</v>
      </c>
      <c r="D50" s="17">
        <v>81189947.522699997</v>
      </c>
      <c r="E50" s="5">
        <v>4800935</v>
      </c>
      <c r="F50" s="95">
        <f t="shared" si="9"/>
        <v>4.8394123379860071E-2</v>
      </c>
      <c r="G50">
        <f t="shared" si="4"/>
        <v>0.52995508417447434</v>
      </c>
      <c r="I50">
        <v>2018</v>
      </c>
      <c r="J50" t="s">
        <v>215</v>
      </c>
      <c r="K50" s="17">
        <v>121529322.41</v>
      </c>
      <c r="L50" s="17">
        <v>23015219.690099999</v>
      </c>
      <c r="S50" s="186">
        <v>2015</v>
      </c>
      <c r="T50" t="s">
        <v>179</v>
      </c>
      <c r="U50" s="95">
        <v>0.14899658276676708</v>
      </c>
      <c r="V50">
        <v>0.66088218196208603</v>
      </c>
    </row>
    <row r="51" spans="1:22" x14ac:dyDescent="0.25">
      <c r="A51" s="242"/>
      <c r="B51" t="s">
        <v>215</v>
      </c>
      <c r="C51" s="17">
        <v>121529322.41</v>
      </c>
      <c r="D51" s="17">
        <v>23015219.690099999</v>
      </c>
      <c r="E51" s="5"/>
      <c r="F51" s="95">
        <f t="shared" ref="F51" si="10">C51/$H$41</f>
        <v>3.8389327664460723E-2</v>
      </c>
      <c r="G51">
        <f t="shared" si="4"/>
        <v>0.18937997212272945</v>
      </c>
      <c r="L51" s="17"/>
      <c r="S51" s="175">
        <v>2016</v>
      </c>
      <c r="T51" t="s">
        <v>179</v>
      </c>
      <c r="U51" s="95">
        <v>0.1422841406861404</v>
      </c>
      <c r="V51">
        <v>0.65681394826090911</v>
      </c>
    </row>
    <row r="52" spans="1:22" x14ac:dyDescent="0.25">
      <c r="A52" s="242"/>
      <c r="B52" t="s">
        <v>218</v>
      </c>
      <c r="C52" s="24">
        <v>195473695.00999999</v>
      </c>
      <c r="D52" s="17">
        <v>67629876.172600001</v>
      </c>
      <c r="E52" s="5">
        <v>3804884</v>
      </c>
      <c r="F52" s="95">
        <f t="shared" si="9"/>
        <v>6.1747268714338513E-2</v>
      </c>
      <c r="G52">
        <f t="shared" si="4"/>
        <v>0.34597942280233773</v>
      </c>
      <c r="S52" s="175">
        <v>2017</v>
      </c>
      <c r="T52" t="s">
        <v>179</v>
      </c>
      <c r="U52" s="95">
        <v>0.13838144874806735</v>
      </c>
      <c r="V52">
        <v>0.63557591555342141</v>
      </c>
    </row>
    <row r="53" spans="1:22" ht="16.2" thickBot="1" x14ac:dyDescent="0.3">
      <c r="A53" s="242"/>
      <c r="B53" s="176" t="s">
        <v>226</v>
      </c>
      <c r="C53" s="177">
        <v>177751826.34999999</v>
      </c>
      <c r="D53" s="178">
        <v>66114368.674000002</v>
      </c>
      <c r="E53" s="179">
        <v>1971338</v>
      </c>
      <c r="F53" s="181">
        <f t="shared" si="9"/>
        <v>5.6149190741682127E-2</v>
      </c>
      <c r="G53" s="176">
        <f t="shared" si="4"/>
        <v>0.37194761950753935</v>
      </c>
      <c r="H53" s="177"/>
      <c r="I53" s="37"/>
      <c r="S53" s="175">
        <v>2018</v>
      </c>
      <c r="T53" s="176" t="s">
        <v>179</v>
      </c>
      <c r="U53" s="181">
        <v>0.12508588559688519</v>
      </c>
      <c r="V53" s="176">
        <v>0.61274295406146317</v>
      </c>
    </row>
  </sheetData>
  <sortState ref="S2:V53">
    <sortCondition descending="1" ref="T2:T53"/>
  </sortState>
  <mergeCells count="4">
    <mergeCell ref="A2:A14"/>
    <mergeCell ref="A15:A27"/>
    <mergeCell ref="A28:A40"/>
    <mergeCell ref="A41:A53"/>
  </mergeCells>
  <phoneticPr fontId="3" type="noConversion"/>
  <pageMargins left="0.7" right="0.7" top="0.75" bottom="0.75" header="0.3" footer="0.3"/>
  <pageSetup paperSize="9" orientation="portrait" horizontalDpi="360" verticalDpi="360" r:id="rId1"/>
  <extLst>
    <ext xmlns:x14="http://schemas.microsoft.com/office/spreadsheetml/2009/9/main" uri="{05C60535-1F16-4fd2-B633-F4F36F0B64E0}">
      <x14:sparklineGroups xmlns:xm="http://schemas.microsoft.com/office/excel/2006/main">
        <x14:sparklineGroup displayEmptyCellsAs="gap" markers="1" xr2:uid="{539EDB2F-C4EC-45BE-A921-3B1B24AE6A21}">
          <x14:colorSeries rgb="FFFF0000"/>
          <x14:colorNegative rgb="FFD00000"/>
          <x14:colorAxis rgb="FF000000"/>
          <x14:colorMarkers rgb="FFFF0000"/>
          <x14:colorFirst rgb="FFD00000"/>
          <x14:colorLast rgb="FFD00000"/>
          <x14:colorHigh rgb="FFD00000"/>
          <x14:colorLow rgb="FFD00000"/>
          <x14:sparklines>
            <x14:sparkline>
              <xm:f>Sheet5!J14:M14</xm:f>
              <xm:sqref>O14</xm:sqref>
            </x14:sparkline>
          </x14:sparklines>
        </x14:sparklineGroup>
        <x14:sparklineGroup displayEmptyCellsAs="gap" markers="1" xr2:uid="{CED9BB8D-D54E-4E52-8ECA-A575566C50B7}">
          <x14:colorSeries rgb="FF00B050"/>
          <x14:colorNegative rgb="FFD00000"/>
          <x14:colorAxis rgb="FF000000"/>
          <x14:colorMarkers rgb="FF00B050"/>
          <x14:colorFirst rgb="FFD00000"/>
          <x14:colorLast rgb="FFD00000"/>
          <x14:colorHigh rgb="FFD00000"/>
          <x14:colorLow rgb="FFD00000"/>
          <x14:sparklines>
            <x14:sparkline>
              <xm:f>Sheet5!J28:M28</xm:f>
              <xm:sqref>P13</xm:sqref>
            </x14:sparkline>
          </x14:sparklines>
        </x14:sparklineGroup>
        <x14:sparklineGroup displayEmptyCellsAs="gap" markers="1" xr2:uid="{88661AAE-06B9-4032-AEEA-7FB640FBCB80}">
          <x14:colorSeries rgb="FFFF0000"/>
          <x14:colorNegative rgb="FFD00000"/>
          <x14:colorAxis rgb="FF000000"/>
          <x14:colorMarkers rgb="FFFF0000"/>
          <x14:colorFirst rgb="FFD00000"/>
          <x14:colorLast rgb="FFD00000"/>
          <x14:colorHigh rgb="FFD00000"/>
          <x14:colorLow rgb="FFD00000"/>
          <x14:sparklines>
            <x14:sparkline>
              <xm:f>Sheet5!J27:M27</xm:f>
              <xm:sqref>P12</xm:sqref>
            </x14:sparkline>
          </x14:sparklines>
        </x14:sparklineGroup>
        <x14:sparklineGroup displayEmptyCellsAs="gap" markers="1" xr2:uid="{13402937-CB8B-46CF-B8BA-5792935CC5F4}">
          <x14:colorSeries rgb="FF00B050"/>
          <x14:colorNegative rgb="FFD00000"/>
          <x14:colorAxis rgb="FF000000"/>
          <x14:colorMarkers rgb="FF00B050"/>
          <x14:colorFirst rgb="FFD00000"/>
          <x14:colorLast rgb="FFD00000"/>
          <x14:colorHigh rgb="FFD00000"/>
          <x14:colorLow rgb="FFD00000"/>
          <x14:sparklines>
            <x14:sparkline>
              <xm:f>Sheet5!J12:M12</xm:f>
              <xm:sqref>O12</xm:sqref>
            </x14:sparkline>
          </x14:sparklines>
        </x14:sparklineGroup>
        <x14:sparklineGroup displayEmptyCellsAs="gap" markers="1" xr2:uid="{B65104B2-D70D-4812-9CB9-D243EE98B73E}">
          <x14:colorSeries rgb="FF00B050"/>
          <x14:colorNegative rgb="FFD00000"/>
          <x14:colorAxis rgb="FF000000"/>
          <x14:colorMarkers rgb="FF00B050"/>
          <x14:colorFirst rgb="FFD00000"/>
          <x14:colorLast rgb="FFD00000"/>
          <x14:colorHigh rgb="FFD00000"/>
          <x14:colorLow rgb="FFD00000"/>
          <x14:sparklines>
            <x14:sparkline>
              <xm:f>Sheet5!J26:M26</xm:f>
              <xm:sqref>P11</xm:sqref>
            </x14:sparkline>
          </x14:sparklines>
        </x14:sparklineGroup>
        <x14:sparklineGroup displayEmptyCellsAs="gap" markers="1" xr2:uid="{223245F5-7DF3-499D-9682-EB3C9C65990A}">
          <x14:colorSeries rgb="FF00B050"/>
          <x14:colorNegative rgb="FFD00000"/>
          <x14:colorAxis rgb="FF000000"/>
          <x14:colorMarkers rgb="FF00B050"/>
          <x14:colorFirst rgb="FFD00000"/>
          <x14:colorLast rgb="FFD00000"/>
          <x14:colorHigh rgb="FFD00000"/>
          <x14:colorLow rgb="FFD00000"/>
          <x14:sparklines>
            <x14:sparkline>
              <xm:f>Sheet5!J13:M13</xm:f>
              <xm:sqref>O13</xm:sqref>
            </x14:sparkline>
          </x14:sparklines>
        </x14:sparklineGroup>
        <x14:sparklineGroup displayEmptyCellsAs="gap" markers="1" xr2:uid="{AFA0BACF-4A75-4D4F-AEA6-0870B9693836}">
          <x14:colorSeries rgb="FF00B050"/>
          <x14:colorNegative rgb="FFD00000"/>
          <x14:colorAxis rgb="FF000000"/>
          <x14:colorMarkers rgb="FF00B050"/>
          <x14:colorFirst rgb="FFD00000"/>
          <x14:colorLast rgb="FFD00000"/>
          <x14:colorHigh rgb="FFD00000"/>
          <x14:colorLow rgb="FFD00000"/>
          <x14:sparklines>
            <x14:sparkline>
              <xm:f>Sheet5!J11:M11</xm:f>
              <xm:sqref>O11</xm:sqref>
            </x14:sparkline>
          </x14:sparklines>
        </x14:sparklineGroup>
        <x14:sparklineGroup displayEmptyCellsAs="gap" markers="1" xr2:uid="{EB71B0D7-E55E-4EDA-B7C8-A033673C9CF4}">
          <x14:colorSeries rgb="FFFF0000"/>
          <x14:colorNegative rgb="FFD00000"/>
          <x14:colorAxis rgb="FF000000"/>
          <x14:colorMarkers rgb="FFFF0000"/>
          <x14:colorFirst rgb="FFD00000"/>
          <x14:colorLast rgb="FFD00000"/>
          <x14:colorHigh rgb="FFD00000"/>
          <x14:colorLow rgb="FFD00000"/>
          <x14:sparklines>
            <x14:sparkline>
              <xm:f>Sheet5!J25:M25</xm:f>
              <xm:sqref>P10</xm:sqref>
            </x14:sparkline>
          </x14:sparklines>
        </x14:sparklineGroup>
        <x14:sparklineGroup displayEmptyCellsAs="gap" markers="1" xr2:uid="{1139BC68-093D-49A9-83AE-B15FB0E06937}">
          <x14:colorSeries rgb="FF00B050"/>
          <x14:colorNegative rgb="FFD00000"/>
          <x14:colorAxis rgb="FF000000"/>
          <x14:colorMarkers rgb="FF00B050"/>
          <x14:colorFirst rgb="FFD00000"/>
          <x14:colorLast rgb="FFD00000"/>
          <x14:colorHigh rgb="FFD00000"/>
          <x14:colorLow rgb="FFD00000"/>
          <x14:sparklines>
            <x14:sparkline>
              <xm:f>Sheet5!J10:M10</xm:f>
              <xm:sqref>O10</xm:sqref>
            </x14:sparkline>
          </x14:sparklines>
        </x14:sparklineGroup>
        <x14:sparklineGroup displayEmptyCellsAs="gap" markers="1" xr2:uid="{6018A3BA-EE3E-4717-B6AF-1DD8A92A5346}">
          <x14:colorSeries rgb="FFFF0000"/>
          <x14:colorNegative rgb="FFD00000"/>
          <x14:colorAxis rgb="FF000000"/>
          <x14:colorMarkers rgb="FFFF0000"/>
          <x14:colorFirst rgb="FFD00000"/>
          <x14:colorLast rgb="FFD00000"/>
          <x14:colorHigh rgb="FFD00000"/>
          <x14:colorLow rgb="FFD00000"/>
          <x14:sparklines>
            <x14:sparkline>
              <xm:f>Sheet5!J24:M24</xm:f>
              <xm:sqref>P9</xm:sqref>
            </x14:sparkline>
          </x14:sparklines>
        </x14:sparklineGroup>
        <x14:sparklineGroup displayEmptyCellsAs="gap" markers="1" xr2:uid="{852C10BC-CFB7-46E5-A803-87D665FFB4D4}">
          <x14:colorSeries rgb="FFFF0000"/>
          <x14:colorNegative rgb="FFD00000"/>
          <x14:colorAxis rgb="FF000000"/>
          <x14:colorMarkers rgb="FFFF0000"/>
          <x14:colorFirst rgb="FFD00000"/>
          <x14:colorLast rgb="FFD00000"/>
          <x14:colorHigh rgb="FFD00000"/>
          <x14:colorLow rgb="FFD00000"/>
          <x14:sparklines>
            <x14:sparkline>
              <xm:f>Sheet5!J9:M9</xm:f>
              <xm:sqref>O9</xm:sqref>
            </x14:sparkline>
          </x14:sparklines>
        </x14:sparklineGroup>
        <x14:sparklineGroup displayEmptyCellsAs="gap" markers="1" xr2:uid="{0803A13F-F2A2-4731-A87F-F4296636A92D}">
          <x14:colorSeries rgb="FF00B050"/>
          <x14:colorNegative rgb="FFD00000"/>
          <x14:colorAxis rgb="FF000000"/>
          <x14:colorMarkers rgb="FF00B050"/>
          <x14:colorFirst rgb="FFD00000"/>
          <x14:colorLast rgb="FFD00000"/>
          <x14:colorHigh rgb="FFD00000"/>
          <x14:colorLow rgb="FFD00000"/>
          <x14:sparklines>
            <x14:sparkline>
              <xm:f>Sheet5!J23:M23</xm:f>
              <xm:sqref>P8</xm:sqref>
            </x14:sparkline>
          </x14:sparklines>
        </x14:sparklineGroup>
        <x14:sparklineGroup displayEmptyCellsAs="gap" markers="1" xr2:uid="{E2287DDC-3789-44AA-A227-4840DC0BEBB6}">
          <x14:colorSeries rgb="FF00B050"/>
          <x14:colorNegative rgb="FFD00000"/>
          <x14:colorAxis rgb="FF000000"/>
          <x14:colorMarkers rgb="FF00B050"/>
          <x14:colorFirst rgb="FFD00000"/>
          <x14:colorLast rgb="FFD00000"/>
          <x14:colorHigh rgb="FFD00000"/>
          <x14:colorLow rgb="FFD00000"/>
          <x14:sparklines>
            <x14:sparkline>
              <xm:f>Sheet5!J8:M8</xm:f>
              <xm:sqref>O8</xm:sqref>
            </x14:sparkline>
          </x14:sparklines>
        </x14:sparklineGroup>
        <x14:sparklineGroup displayEmptyCellsAs="gap" markers="1" xr2:uid="{E3A1ECBD-01D0-4740-9F35-28C766979BA9}">
          <x14:colorSeries rgb="FFFF0000"/>
          <x14:colorNegative rgb="FFD00000"/>
          <x14:colorAxis rgb="FF000000"/>
          <x14:colorMarkers rgb="FFFF0000"/>
          <x14:colorFirst rgb="FFD00000"/>
          <x14:colorLast rgb="FFD00000"/>
          <x14:colorHigh rgb="FFD00000"/>
          <x14:colorLow rgb="FFD00000"/>
          <x14:sparklines>
            <x14:sparkline>
              <xm:f>Sheet5!J22:M22</xm:f>
              <xm:sqref>P7</xm:sqref>
            </x14:sparkline>
          </x14:sparklines>
        </x14:sparklineGroup>
        <x14:sparklineGroup displayEmptyCellsAs="gap" markers="1" xr2:uid="{299849CE-F92E-41C8-BCD9-B9B1A76120B4}">
          <x14:colorSeries rgb="FF00B050"/>
          <x14:colorNegative rgb="FFD00000"/>
          <x14:colorAxis rgb="FF000000"/>
          <x14:colorMarkers rgb="FF00B050"/>
          <x14:colorFirst rgb="FFD00000"/>
          <x14:colorLast rgb="FFD00000"/>
          <x14:colorHigh rgb="FFD00000"/>
          <x14:colorLow rgb="FFD00000"/>
          <x14:sparklines>
            <x14:sparkline>
              <xm:f>Sheet5!J7:M7</xm:f>
              <xm:sqref>O7</xm:sqref>
            </x14:sparkline>
          </x14:sparklines>
        </x14:sparklineGroup>
        <x14:sparklineGroup displayEmptyCellsAs="gap" markers="1" xr2:uid="{3B11D6D1-4F48-49C2-BB62-22CBD34181CA}">
          <x14:colorSeries rgb="FF00B050"/>
          <x14:colorNegative rgb="FFD00000"/>
          <x14:colorAxis rgb="FF000000"/>
          <x14:colorMarkers rgb="FF00B050"/>
          <x14:colorFirst rgb="FFD00000"/>
          <x14:colorLast rgb="FFD00000"/>
          <x14:colorHigh rgb="FFD00000"/>
          <x14:colorLow rgb="FFD00000"/>
          <x14:sparklines>
            <x14:sparkline>
              <xm:f>Sheet5!J21:M21</xm:f>
              <xm:sqref>P6</xm:sqref>
            </x14:sparkline>
          </x14:sparklines>
        </x14:sparklineGroup>
        <x14:sparklineGroup displayEmptyCellsAs="gap" markers="1" xr2:uid="{E6C58E5B-03AE-42E6-A540-EE6F3C54EFA3}">
          <x14:colorSeries rgb="FF00B050"/>
          <x14:colorNegative rgb="FFD00000"/>
          <x14:colorAxis rgb="FF000000"/>
          <x14:colorMarkers rgb="FF00B050"/>
          <x14:colorFirst rgb="FFD00000"/>
          <x14:colorLast rgb="FFD00000"/>
          <x14:colorHigh rgb="FFD00000"/>
          <x14:colorLow rgb="FFD00000"/>
          <x14:sparklines>
            <x14:sparkline>
              <xm:f>Sheet5!J6:M6</xm:f>
              <xm:sqref>O6</xm:sqref>
            </x14:sparkline>
          </x14:sparklines>
        </x14:sparklineGroup>
        <x14:sparklineGroup displayEmptyCellsAs="gap" markers="1" xr2:uid="{1A5E09CB-8F3E-4E29-8297-2E1EB57F2DB3}">
          <x14:colorSeries rgb="FFFF0000"/>
          <x14:colorNegative rgb="FFD00000"/>
          <x14:colorAxis rgb="FF000000"/>
          <x14:colorMarkers rgb="FFFF0000"/>
          <x14:colorFirst rgb="FFD00000"/>
          <x14:colorLast rgb="FFD00000"/>
          <x14:colorHigh rgb="FFD00000"/>
          <x14:colorLow rgb="FFD00000"/>
          <x14:sparklines>
            <x14:sparkline>
              <xm:f>Sheet5!J20:M20</xm:f>
              <xm:sqref>P5</xm:sqref>
            </x14:sparkline>
          </x14:sparklines>
        </x14:sparklineGroup>
        <x14:sparklineGroup displayEmptyCellsAs="gap" markers="1" xr2:uid="{C33E1E12-9F6D-4CF7-9C1C-CFEEEAD331A4}">
          <x14:colorSeries rgb="FFFF0000"/>
          <x14:colorNegative rgb="FFD00000"/>
          <x14:colorAxis rgb="FF000000"/>
          <x14:colorMarkers rgb="FFFF0000"/>
          <x14:colorFirst rgb="FFD00000"/>
          <x14:colorLast rgb="FFD00000"/>
          <x14:colorHigh rgb="FFD00000"/>
          <x14:colorLow rgb="FFD00000"/>
          <x14:sparklines>
            <x14:sparkline>
              <xm:f>Sheet5!J5:M5</xm:f>
              <xm:sqref>O5</xm:sqref>
            </x14:sparkline>
          </x14:sparklines>
        </x14:sparklineGroup>
        <x14:sparklineGroup displayEmptyCellsAs="gap" markers="1" xr2:uid="{757708EB-9872-4A3A-96E2-647FA9B7516B}">
          <x14:colorSeries rgb="FF00B050"/>
          <x14:colorNegative rgb="FFD00000"/>
          <x14:colorAxis rgb="FF000000"/>
          <x14:colorMarkers rgb="FF00B050"/>
          <x14:colorFirst rgb="FFD00000"/>
          <x14:colorLast rgb="FFD00000"/>
          <x14:colorHigh rgb="FFD00000"/>
          <x14:colorLow rgb="FFD00000"/>
          <x14:sparklines>
            <x14:sparkline>
              <xm:f>Sheet5!J19:M19</xm:f>
              <xm:sqref>P4</xm:sqref>
            </x14:sparkline>
          </x14:sparklines>
        </x14:sparklineGroup>
        <x14:sparklineGroup displayEmptyCellsAs="gap" markers="1" xr2:uid="{A58E0260-95D1-43AB-96E3-9784CDE366A6}">
          <x14:colorSeries rgb="FFFF0000"/>
          <x14:colorNegative rgb="FFD00000"/>
          <x14:colorAxis rgb="FF000000"/>
          <x14:colorMarkers rgb="FFFF0000"/>
          <x14:colorFirst rgb="FFD00000"/>
          <x14:colorLast rgb="FFD00000"/>
          <x14:colorHigh rgb="FFD00000"/>
          <x14:colorLow rgb="FFD00000"/>
          <x14:sparklines>
            <x14:sparkline>
              <xm:f>Sheet5!J4:M4</xm:f>
              <xm:sqref>O4</xm:sqref>
            </x14:sparkline>
          </x14:sparklines>
        </x14:sparklineGroup>
        <x14:sparklineGroup displayEmptyCellsAs="gap" markers="1" xr2:uid="{1E67479D-111C-42AE-A657-584D9A9AF602}">
          <x14:colorSeries rgb="FFFF0000"/>
          <x14:colorNegative rgb="FFD00000"/>
          <x14:colorAxis rgb="FF000000"/>
          <x14:colorMarkers rgb="FFFF0000"/>
          <x14:colorFirst rgb="FFD00000"/>
          <x14:colorLast rgb="FFD00000"/>
          <x14:colorHigh rgb="FFD00000"/>
          <x14:colorLow rgb="FFD00000"/>
          <x14:sparklines>
            <x14:sparkline>
              <xm:f>Sheet5!J18:M18</xm:f>
              <xm:sqref>P3</xm:sqref>
            </x14:sparkline>
          </x14:sparklines>
        </x14:sparklineGroup>
        <x14:sparklineGroup displayEmptyCellsAs="gap" markers="1" xr2:uid="{99FB9401-A0C5-44E7-BE45-56F3E41E7E98}">
          <x14:colorSeries rgb="FFFF0000"/>
          <x14:colorNegative rgb="FFD00000"/>
          <x14:colorAxis rgb="FF000000"/>
          <x14:colorMarkers rgb="FFFF0000"/>
          <x14:colorFirst rgb="FFD00000"/>
          <x14:colorLast rgb="FFD00000"/>
          <x14:colorHigh rgb="FFD00000"/>
          <x14:colorLow rgb="FFD00000"/>
          <x14:sparklines>
            <x14:sparkline>
              <xm:f>Sheet5!J3:M3</xm:f>
              <xm:sqref>O3</xm:sqref>
            </x14:sparkline>
          </x14:sparklines>
        </x14:sparklineGroup>
        <x14:sparklineGroup displayEmptyCellsAs="gap" markers="1" xr2:uid="{099B6C8C-9E61-4EB6-BF95-1E35175EFDCF}">
          <x14:colorSeries rgb="FF00B050"/>
          <x14:colorNegative rgb="FFD00000"/>
          <x14:colorAxis rgb="FF000000"/>
          <x14:colorMarkers rgb="FF00B050"/>
          <x14:colorFirst rgb="FFD00000"/>
          <x14:colorLast rgb="FFD00000"/>
          <x14:colorHigh rgb="FFD00000"/>
          <x14:colorLow rgb="FFD00000"/>
          <x14:sparklines>
            <x14:sparkline>
              <xm:f>Sheet5!J17:M17</xm:f>
              <xm:sqref>P2</xm:sqref>
            </x14:sparkline>
          </x14:sparklines>
        </x14:sparklineGroup>
        <x14:sparklineGroup displayEmptyCellsAs="gap" markers="1" xr2:uid="{A4E224FF-3C20-4BA5-8068-684A32ACC6C8}">
          <x14:colorSeries rgb="FF00B050"/>
          <x14:colorNegative rgb="FFD00000"/>
          <x14:colorAxis rgb="FF000000"/>
          <x14:colorMarkers rgb="FF00B050"/>
          <x14:colorFirst rgb="FFD00000"/>
          <x14:colorLast rgb="FFD00000"/>
          <x14:colorHigh rgb="FFD00000"/>
          <x14:colorLow rgb="FFD00000"/>
          <x14:sparklines>
            <x14:sparkline>
              <xm:f>Sheet5!J2:M2</xm:f>
              <xm:sqref>O2</xm:sqref>
            </x14:sparkline>
          </x14:sparklines>
        </x14:sparklineGroup>
        <x14:sparklineGroup displayEmptyCellsAs="gap" markers="1" xr2:uid="{F5ED98ED-57FA-4D6C-BECA-4A4B77D3129C}">
          <x14:colorSeries rgb="FF00B050"/>
          <x14:colorNegative rgb="FFD00000"/>
          <x14:colorAxis rgb="FF000000"/>
          <x14:colorMarkers rgb="FF00B050"/>
          <x14:colorFirst rgb="FFD00000"/>
          <x14:colorLast rgb="FFD00000"/>
          <x14:colorHigh rgb="FFD00000"/>
          <x14:colorLow rgb="FFD00000"/>
          <x14:sparklines>
            <x14:sparkline>
              <xm:f>Sheet5!J29:M29</xm:f>
              <xm:sqref>P14</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E5AFB-5617-4F4E-AE4C-9A2F808FD995}">
  <sheetPr filterMode="1"/>
  <dimension ref="A1:I221"/>
  <sheetViews>
    <sheetView topLeftCell="A128" workbookViewId="0">
      <selection activeCell="H64" sqref="H64"/>
    </sheetView>
  </sheetViews>
  <sheetFormatPr defaultColWidth="9" defaultRowHeight="15.6" x14ac:dyDescent="0.25"/>
  <cols>
    <col min="2" max="2" width="29.3984375" bestFit="1" customWidth="1"/>
    <col min="3" max="4" width="16" bestFit="1" customWidth="1"/>
    <col min="5" max="6" width="10.3984375" bestFit="1" customWidth="1"/>
    <col min="7" max="7" width="13.8984375" style="95" bestFit="1" customWidth="1"/>
    <col min="8" max="8" width="16.09765625" style="95" bestFit="1" customWidth="1"/>
    <col min="9" max="9" width="11.59765625" bestFit="1" customWidth="1"/>
    <col min="258" max="258" width="29.3984375" bestFit="1" customWidth="1"/>
    <col min="259" max="260" width="16" bestFit="1" customWidth="1"/>
    <col min="261" max="262" width="10.3984375" bestFit="1" customWidth="1"/>
    <col min="263" max="263" width="13" customWidth="1"/>
    <col min="264" max="264" width="12.69921875" customWidth="1"/>
    <col min="514" max="514" width="29.3984375" bestFit="1" customWidth="1"/>
    <col min="515" max="516" width="16" bestFit="1" customWidth="1"/>
    <col min="517" max="518" width="10.3984375" bestFit="1" customWidth="1"/>
    <col min="519" max="519" width="13" customWidth="1"/>
    <col min="520" max="520" width="12.69921875" customWidth="1"/>
    <col min="770" max="770" width="29.3984375" bestFit="1" customWidth="1"/>
    <col min="771" max="772" width="16" bestFit="1" customWidth="1"/>
    <col min="773" max="774" width="10.3984375" bestFit="1" customWidth="1"/>
    <col min="775" max="775" width="13" customWidth="1"/>
    <col min="776" max="776" width="12.69921875" customWidth="1"/>
    <col min="1026" max="1026" width="29.3984375" bestFit="1" customWidth="1"/>
    <col min="1027" max="1028" width="16" bestFit="1" customWidth="1"/>
    <col min="1029" max="1030" width="10.3984375" bestFit="1" customWidth="1"/>
    <col min="1031" max="1031" width="13" customWidth="1"/>
    <col min="1032" max="1032" width="12.69921875" customWidth="1"/>
    <col min="1282" max="1282" width="29.3984375" bestFit="1" customWidth="1"/>
    <col min="1283" max="1284" width="16" bestFit="1" customWidth="1"/>
    <col min="1285" max="1286" width="10.3984375" bestFit="1" customWidth="1"/>
    <col min="1287" max="1287" width="13" customWidth="1"/>
    <col min="1288" max="1288" width="12.69921875" customWidth="1"/>
    <col min="1538" max="1538" width="29.3984375" bestFit="1" customWidth="1"/>
    <col min="1539" max="1540" width="16" bestFit="1" customWidth="1"/>
    <col min="1541" max="1542" width="10.3984375" bestFit="1" customWidth="1"/>
    <col min="1543" max="1543" width="13" customWidth="1"/>
    <col min="1544" max="1544" width="12.69921875" customWidth="1"/>
    <col min="1794" max="1794" width="29.3984375" bestFit="1" customWidth="1"/>
    <col min="1795" max="1796" width="16" bestFit="1" customWidth="1"/>
    <col min="1797" max="1798" width="10.3984375" bestFit="1" customWidth="1"/>
    <col min="1799" max="1799" width="13" customWidth="1"/>
    <col min="1800" max="1800" width="12.69921875" customWidth="1"/>
    <col min="2050" max="2050" width="29.3984375" bestFit="1" customWidth="1"/>
    <col min="2051" max="2052" width="16" bestFit="1" customWidth="1"/>
    <col min="2053" max="2054" width="10.3984375" bestFit="1" customWidth="1"/>
    <col min="2055" max="2055" width="13" customWidth="1"/>
    <col min="2056" max="2056" width="12.69921875" customWidth="1"/>
    <col min="2306" max="2306" width="29.3984375" bestFit="1" customWidth="1"/>
    <col min="2307" max="2308" width="16" bestFit="1" customWidth="1"/>
    <col min="2309" max="2310" width="10.3984375" bestFit="1" customWidth="1"/>
    <col min="2311" max="2311" width="13" customWidth="1"/>
    <col min="2312" max="2312" width="12.69921875" customWidth="1"/>
    <col min="2562" max="2562" width="29.3984375" bestFit="1" customWidth="1"/>
    <col min="2563" max="2564" width="16" bestFit="1" customWidth="1"/>
    <col min="2565" max="2566" width="10.3984375" bestFit="1" customWidth="1"/>
    <col min="2567" max="2567" width="13" customWidth="1"/>
    <col min="2568" max="2568" width="12.69921875" customWidth="1"/>
    <col min="2818" max="2818" width="29.3984375" bestFit="1" customWidth="1"/>
    <col min="2819" max="2820" width="16" bestFit="1" customWidth="1"/>
    <col min="2821" max="2822" width="10.3984375" bestFit="1" customWidth="1"/>
    <col min="2823" max="2823" width="13" customWidth="1"/>
    <col min="2824" max="2824" width="12.69921875" customWidth="1"/>
    <col min="3074" max="3074" width="29.3984375" bestFit="1" customWidth="1"/>
    <col min="3075" max="3076" width="16" bestFit="1" customWidth="1"/>
    <col min="3077" max="3078" width="10.3984375" bestFit="1" customWidth="1"/>
    <col min="3079" max="3079" width="13" customWidth="1"/>
    <col min="3080" max="3080" width="12.69921875" customWidth="1"/>
    <col min="3330" max="3330" width="29.3984375" bestFit="1" customWidth="1"/>
    <col min="3331" max="3332" width="16" bestFit="1" customWidth="1"/>
    <col min="3333" max="3334" width="10.3984375" bestFit="1" customWidth="1"/>
    <col min="3335" max="3335" width="13" customWidth="1"/>
    <col min="3336" max="3336" width="12.69921875" customWidth="1"/>
    <col min="3586" max="3586" width="29.3984375" bestFit="1" customWidth="1"/>
    <col min="3587" max="3588" width="16" bestFit="1" customWidth="1"/>
    <col min="3589" max="3590" width="10.3984375" bestFit="1" customWidth="1"/>
    <col min="3591" max="3591" width="13" customWidth="1"/>
    <col min="3592" max="3592" width="12.69921875" customWidth="1"/>
    <col min="3842" max="3842" width="29.3984375" bestFit="1" customWidth="1"/>
    <col min="3843" max="3844" width="16" bestFit="1" customWidth="1"/>
    <col min="3845" max="3846" width="10.3984375" bestFit="1" customWidth="1"/>
    <col min="3847" max="3847" width="13" customWidth="1"/>
    <col min="3848" max="3848" width="12.69921875" customWidth="1"/>
    <col min="4098" max="4098" width="29.3984375" bestFit="1" customWidth="1"/>
    <col min="4099" max="4100" width="16" bestFit="1" customWidth="1"/>
    <col min="4101" max="4102" width="10.3984375" bestFit="1" customWidth="1"/>
    <col min="4103" max="4103" width="13" customWidth="1"/>
    <col min="4104" max="4104" width="12.69921875" customWidth="1"/>
    <col min="4354" max="4354" width="29.3984375" bestFit="1" customWidth="1"/>
    <col min="4355" max="4356" width="16" bestFit="1" customWidth="1"/>
    <col min="4357" max="4358" width="10.3984375" bestFit="1" customWidth="1"/>
    <col min="4359" max="4359" width="13" customWidth="1"/>
    <col min="4360" max="4360" width="12.69921875" customWidth="1"/>
    <col min="4610" max="4610" width="29.3984375" bestFit="1" customWidth="1"/>
    <col min="4611" max="4612" width="16" bestFit="1" customWidth="1"/>
    <col min="4613" max="4614" width="10.3984375" bestFit="1" customWidth="1"/>
    <col min="4615" max="4615" width="13" customWidth="1"/>
    <col min="4616" max="4616" width="12.69921875" customWidth="1"/>
    <col min="4866" max="4866" width="29.3984375" bestFit="1" customWidth="1"/>
    <col min="4867" max="4868" width="16" bestFit="1" customWidth="1"/>
    <col min="4869" max="4870" width="10.3984375" bestFit="1" customWidth="1"/>
    <col min="4871" max="4871" width="13" customWidth="1"/>
    <col min="4872" max="4872" width="12.69921875" customWidth="1"/>
    <col min="5122" max="5122" width="29.3984375" bestFit="1" customWidth="1"/>
    <col min="5123" max="5124" width="16" bestFit="1" customWidth="1"/>
    <col min="5125" max="5126" width="10.3984375" bestFit="1" customWidth="1"/>
    <col min="5127" max="5127" width="13" customWidth="1"/>
    <col min="5128" max="5128" width="12.69921875" customWidth="1"/>
    <col min="5378" max="5378" width="29.3984375" bestFit="1" customWidth="1"/>
    <col min="5379" max="5380" width="16" bestFit="1" customWidth="1"/>
    <col min="5381" max="5382" width="10.3984375" bestFit="1" customWidth="1"/>
    <col min="5383" max="5383" width="13" customWidth="1"/>
    <col min="5384" max="5384" width="12.69921875" customWidth="1"/>
    <col min="5634" max="5634" width="29.3984375" bestFit="1" customWidth="1"/>
    <col min="5635" max="5636" width="16" bestFit="1" customWidth="1"/>
    <col min="5637" max="5638" width="10.3984375" bestFit="1" customWidth="1"/>
    <col min="5639" max="5639" width="13" customWidth="1"/>
    <col min="5640" max="5640" width="12.69921875" customWidth="1"/>
    <col min="5890" max="5890" width="29.3984375" bestFit="1" customWidth="1"/>
    <col min="5891" max="5892" width="16" bestFit="1" customWidth="1"/>
    <col min="5893" max="5894" width="10.3984375" bestFit="1" customWidth="1"/>
    <col min="5895" max="5895" width="13" customWidth="1"/>
    <col min="5896" max="5896" width="12.69921875" customWidth="1"/>
    <col min="6146" max="6146" width="29.3984375" bestFit="1" customWidth="1"/>
    <col min="6147" max="6148" width="16" bestFit="1" customWidth="1"/>
    <col min="6149" max="6150" width="10.3984375" bestFit="1" customWidth="1"/>
    <col min="6151" max="6151" width="13" customWidth="1"/>
    <col min="6152" max="6152" width="12.69921875" customWidth="1"/>
    <col min="6402" max="6402" width="29.3984375" bestFit="1" customWidth="1"/>
    <col min="6403" max="6404" width="16" bestFit="1" customWidth="1"/>
    <col min="6405" max="6406" width="10.3984375" bestFit="1" customWidth="1"/>
    <col min="6407" max="6407" width="13" customWidth="1"/>
    <col min="6408" max="6408" width="12.69921875" customWidth="1"/>
    <col min="6658" max="6658" width="29.3984375" bestFit="1" customWidth="1"/>
    <col min="6659" max="6660" width="16" bestFit="1" customWidth="1"/>
    <col min="6661" max="6662" width="10.3984375" bestFit="1" customWidth="1"/>
    <col min="6663" max="6663" width="13" customWidth="1"/>
    <col min="6664" max="6664" width="12.69921875" customWidth="1"/>
    <col min="6914" max="6914" width="29.3984375" bestFit="1" customWidth="1"/>
    <col min="6915" max="6916" width="16" bestFit="1" customWidth="1"/>
    <col min="6917" max="6918" width="10.3984375" bestFit="1" customWidth="1"/>
    <col min="6919" max="6919" width="13" customWidth="1"/>
    <col min="6920" max="6920" width="12.69921875" customWidth="1"/>
    <col min="7170" max="7170" width="29.3984375" bestFit="1" customWidth="1"/>
    <col min="7171" max="7172" width="16" bestFit="1" customWidth="1"/>
    <col min="7173" max="7174" width="10.3984375" bestFit="1" customWidth="1"/>
    <col min="7175" max="7175" width="13" customWidth="1"/>
    <col min="7176" max="7176" width="12.69921875" customWidth="1"/>
    <col min="7426" max="7426" width="29.3984375" bestFit="1" customWidth="1"/>
    <col min="7427" max="7428" width="16" bestFit="1" customWidth="1"/>
    <col min="7429" max="7430" width="10.3984375" bestFit="1" customWidth="1"/>
    <col min="7431" max="7431" width="13" customWidth="1"/>
    <col min="7432" max="7432" width="12.69921875" customWidth="1"/>
    <col min="7682" max="7682" width="29.3984375" bestFit="1" customWidth="1"/>
    <col min="7683" max="7684" width="16" bestFit="1" customWidth="1"/>
    <col min="7685" max="7686" width="10.3984375" bestFit="1" customWidth="1"/>
    <col min="7687" max="7687" width="13" customWidth="1"/>
    <col min="7688" max="7688" width="12.69921875" customWidth="1"/>
    <col min="7938" max="7938" width="29.3984375" bestFit="1" customWidth="1"/>
    <col min="7939" max="7940" width="16" bestFit="1" customWidth="1"/>
    <col min="7941" max="7942" width="10.3984375" bestFit="1" customWidth="1"/>
    <col min="7943" max="7943" width="13" customWidth="1"/>
    <col min="7944" max="7944" width="12.69921875" customWidth="1"/>
    <col min="8194" max="8194" width="29.3984375" bestFit="1" customWidth="1"/>
    <col min="8195" max="8196" width="16" bestFit="1" customWidth="1"/>
    <col min="8197" max="8198" width="10.3984375" bestFit="1" customWidth="1"/>
    <col min="8199" max="8199" width="13" customWidth="1"/>
    <col min="8200" max="8200" width="12.69921875" customWidth="1"/>
    <col min="8450" max="8450" width="29.3984375" bestFit="1" customWidth="1"/>
    <col min="8451" max="8452" width="16" bestFit="1" customWidth="1"/>
    <col min="8453" max="8454" width="10.3984375" bestFit="1" customWidth="1"/>
    <col min="8455" max="8455" width="13" customWidth="1"/>
    <col min="8456" max="8456" width="12.69921875" customWidth="1"/>
    <col min="8706" max="8706" width="29.3984375" bestFit="1" customWidth="1"/>
    <col min="8707" max="8708" width="16" bestFit="1" customWidth="1"/>
    <col min="8709" max="8710" width="10.3984375" bestFit="1" customWidth="1"/>
    <col min="8711" max="8711" width="13" customWidth="1"/>
    <col min="8712" max="8712" width="12.69921875" customWidth="1"/>
    <col min="8962" max="8962" width="29.3984375" bestFit="1" customWidth="1"/>
    <col min="8963" max="8964" width="16" bestFit="1" customWidth="1"/>
    <col min="8965" max="8966" width="10.3984375" bestFit="1" customWidth="1"/>
    <col min="8967" max="8967" width="13" customWidth="1"/>
    <col min="8968" max="8968" width="12.69921875" customWidth="1"/>
    <col min="9218" max="9218" width="29.3984375" bestFit="1" customWidth="1"/>
    <col min="9219" max="9220" width="16" bestFit="1" customWidth="1"/>
    <col min="9221" max="9222" width="10.3984375" bestFit="1" customWidth="1"/>
    <col min="9223" max="9223" width="13" customWidth="1"/>
    <col min="9224" max="9224" width="12.69921875" customWidth="1"/>
    <col min="9474" max="9474" width="29.3984375" bestFit="1" customWidth="1"/>
    <col min="9475" max="9476" width="16" bestFit="1" customWidth="1"/>
    <col min="9477" max="9478" width="10.3984375" bestFit="1" customWidth="1"/>
    <col min="9479" max="9479" width="13" customWidth="1"/>
    <col min="9480" max="9480" width="12.69921875" customWidth="1"/>
    <col min="9730" max="9730" width="29.3984375" bestFit="1" customWidth="1"/>
    <col min="9731" max="9732" width="16" bestFit="1" customWidth="1"/>
    <col min="9733" max="9734" width="10.3984375" bestFit="1" customWidth="1"/>
    <col min="9735" max="9735" width="13" customWidth="1"/>
    <col min="9736" max="9736" width="12.69921875" customWidth="1"/>
    <col min="9986" max="9986" width="29.3984375" bestFit="1" customWidth="1"/>
    <col min="9987" max="9988" width="16" bestFit="1" customWidth="1"/>
    <col min="9989" max="9990" width="10.3984375" bestFit="1" customWidth="1"/>
    <col min="9991" max="9991" width="13" customWidth="1"/>
    <col min="9992" max="9992" width="12.69921875" customWidth="1"/>
    <col min="10242" max="10242" width="29.3984375" bestFit="1" customWidth="1"/>
    <col min="10243" max="10244" width="16" bestFit="1" customWidth="1"/>
    <col min="10245" max="10246" width="10.3984375" bestFit="1" customWidth="1"/>
    <col min="10247" max="10247" width="13" customWidth="1"/>
    <col min="10248" max="10248" width="12.69921875" customWidth="1"/>
    <col min="10498" max="10498" width="29.3984375" bestFit="1" customWidth="1"/>
    <col min="10499" max="10500" width="16" bestFit="1" customWidth="1"/>
    <col min="10501" max="10502" width="10.3984375" bestFit="1" customWidth="1"/>
    <col min="10503" max="10503" width="13" customWidth="1"/>
    <col min="10504" max="10504" width="12.69921875" customWidth="1"/>
    <col min="10754" max="10754" width="29.3984375" bestFit="1" customWidth="1"/>
    <col min="10755" max="10756" width="16" bestFit="1" customWidth="1"/>
    <col min="10757" max="10758" width="10.3984375" bestFit="1" customWidth="1"/>
    <col min="10759" max="10759" width="13" customWidth="1"/>
    <col min="10760" max="10760" width="12.69921875" customWidth="1"/>
    <col min="11010" max="11010" width="29.3984375" bestFit="1" customWidth="1"/>
    <col min="11011" max="11012" width="16" bestFit="1" customWidth="1"/>
    <col min="11013" max="11014" width="10.3984375" bestFit="1" customWidth="1"/>
    <col min="11015" max="11015" width="13" customWidth="1"/>
    <col min="11016" max="11016" width="12.69921875" customWidth="1"/>
    <col min="11266" max="11266" width="29.3984375" bestFit="1" customWidth="1"/>
    <col min="11267" max="11268" width="16" bestFit="1" customWidth="1"/>
    <col min="11269" max="11270" width="10.3984375" bestFit="1" customWidth="1"/>
    <col min="11271" max="11271" width="13" customWidth="1"/>
    <col min="11272" max="11272" width="12.69921875" customWidth="1"/>
    <col min="11522" max="11522" width="29.3984375" bestFit="1" customWidth="1"/>
    <col min="11523" max="11524" width="16" bestFit="1" customWidth="1"/>
    <col min="11525" max="11526" width="10.3984375" bestFit="1" customWidth="1"/>
    <col min="11527" max="11527" width="13" customWidth="1"/>
    <col min="11528" max="11528" width="12.69921875" customWidth="1"/>
    <col min="11778" max="11778" width="29.3984375" bestFit="1" customWidth="1"/>
    <col min="11779" max="11780" width="16" bestFit="1" customWidth="1"/>
    <col min="11781" max="11782" width="10.3984375" bestFit="1" customWidth="1"/>
    <col min="11783" max="11783" width="13" customWidth="1"/>
    <col min="11784" max="11784" width="12.69921875" customWidth="1"/>
    <col min="12034" max="12034" width="29.3984375" bestFit="1" customWidth="1"/>
    <col min="12035" max="12036" width="16" bestFit="1" customWidth="1"/>
    <col min="12037" max="12038" width="10.3984375" bestFit="1" customWidth="1"/>
    <col min="12039" max="12039" width="13" customWidth="1"/>
    <col min="12040" max="12040" width="12.69921875" customWidth="1"/>
    <col min="12290" max="12290" width="29.3984375" bestFit="1" customWidth="1"/>
    <col min="12291" max="12292" width="16" bestFit="1" customWidth="1"/>
    <col min="12293" max="12294" width="10.3984375" bestFit="1" customWidth="1"/>
    <col min="12295" max="12295" width="13" customWidth="1"/>
    <col min="12296" max="12296" width="12.69921875" customWidth="1"/>
    <col min="12546" max="12546" width="29.3984375" bestFit="1" customWidth="1"/>
    <col min="12547" max="12548" width="16" bestFit="1" customWidth="1"/>
    <col min="12549" max="12550" width="10.3984375" bestFit="1" customWidth="1"/>
    <col min="12551" max="12551" width="13" customWidth="1"/>
    <col min="12552" max="12552" width="12.69921875" customWidth="1"/>
    <col min="12802" max="12802" width="29.3984375" bestFit="1" customWidth="1"/>
    <col min="12803" max="12804" width="16" bestFit="1" customWidth="1"/>
    <col min="12805" max="12806" width="10.3984375" bestFit="1" customWidth="1"/>
    <col min="12807" max="12807" width="13" customWidth="1"/>
    <col min="12808" max="12808" width="12.69921875" customWidth="1"/>
    <col min="13058" max="13058" width="29.3984375" bestFit="1" customWidth="1"/>
    <col min="13059" max="13060" width="16" bestFit="1" customWidth="1"/>
    <col min="13061" max="13062" width="10.3984375" bestFit="1" customWidth="1"/>
    <col min="13063" max="13063" width="13" customWidth="1"/>
    <col min="13064" max="13064" width="12.69921875" customWidth="1"/>
    <col min="13314" max="13314" width="29.3984375" bestFit="1" customWidth="1"/>
    <col min="13315" max="13316" width="16" bestFit="1" customWidth="1"/>
    <col min="13317" max="13318" width="10.3984375" bestFit="1" customWidth="1"/>
    <col min="13319" max="13319" width="13" customWidth="1"/>
    <col min="13320" max="13320" width="12.69921875" customWidth="1"/>
    <col min="13570" max="13570" width="29.3984375" bestFit="1" customWidth="1"/>
    <col min="13571" max="13572" width="16" bestFit="1" customWidth="1"/>
    <col min="13573" max="13574" width="10.3984375" bestFit="1" customWidth="1"/>
    <col min="13575" max="13575" width="13" customWidth="1"/>
    <col min="13576" max="13576" width="12.69921875" customWidth="1"/>
    <col min="13826" max="13826" width="29.3984375" bestFit="1" customWidth="1"/>
    <col min="13827" max="13828" width="16" bestFit="1" customWidth="1"/>
    <col min="13829" max="13830" width="10.3984375" bestFit="1" customWidth="1"/>
    <col min="13831" max="13831" width="13" customWidth="1"/>
    <col min="13832" max="13832" width="12.69921875" customWidth="1"/>
    <col min="14082" max="14082" width="29.3984375" bestFit="1" customWidth="1"/>
    <col min="14083" max="14084" width="16" bestFit="1" customWidth="1"/>
    <col min="14085" max="14086" width="10.3984375" bestFit="1" customWidth="1"/>
    <col min="14087" max="14087" width="13" customWidth="1"/>
    <col min="14088" max="14088" width="12.69921875" customWidth="1"/>
    <col min="14338" max="14338" width="29.3984375" bestFit="1" customWidth="1"/>
    <col min="14339" max="14340" width="16" bestFit="1" customWidth="1"/>
    <col min="14341" max="14342" width="10.3984375" bestFit="1" customWidth="1"/>
    <col min="14343" max="14343" width="13" customWidth="1"/>
    <col min="14344" max="14344" width="12.69921875" customWidth="1"/>
    <col min="14594" max="14594" width="29.3984375" bestFit="1" customWidth="1"/>
    <col min="14595" max="14596" width="16" bestFit="1" customWidth="1"/>
    <col min="14597" max="14598" width="10.3984375" bestFit="1" customWidth="1"/>
    <col min="14599" max="14599" width="13" customWidth="1"/>
    <col min="14600" max="14600" width="12.69921875" customWidth="1"/>
    <col min="14850" max="14850" width="29.3984375" bestFit="1" customWidth="1"/>
    <col min="14851" max="14852" width="16" bestFit="1" customWidth="1"/>
    <col min="14853" max="14854" width="10.3984375" bestFit="1" customWidth="1"/>
    <col min="14855" max="14855" width="13" customWidth="1"/>
    <col min="14856" max="14856" width="12.69921875" customWidth="1"/>
    <col min="15106" max="15106" width="29.3984375" bestFit="1" customWidth="1"/>
    <col min="15107" max="15108" width="16" bestFit="1" customWidth="1"/>
    <col min="15109" max="15110" width="10.3984375" bestFit="1" customWidth="1"/>
    <col min="15111" max="15111" width="13" customWidth="1"/>
    <col min="15112" max="15112" width="12.69921875" customWidth="1"/>
    <col min="15362" max="15362" width="29.3984375" bestFit="1" customWidth="1"/>
    <col min="15363" max="15364" width="16" bestFit="1" customWidth="1"/>
    <col min="15365" max="15366" width="10.3984375" bestFit="1" customWidth="1"/>
    <col min="15367" max="15367" width="13" customWidth="1"/>
    <col min="15368" max="15368" width="12.69921875" customWidth="1"/>
    <col min="15618" max="15618" width="29.3984375" bestFit="1" customWidth="1"/>
    <col min="15619" max="15620" width="16" bestFit="1" customWidth="1"/>
    <col min="15621" max="15622" width="10.3984375" bestFit="1" customWidth="1"/>
    <col min="15623" max="15623" width="13" customWidth="1"/>
    <col min="15624" max="15624" width="12.69921875" customWidth="1"/>
    <col min="15874" max="15874" width="29.3984375" bestFit="1" customWidth="1"/>
    <col min="15875" max="15876" width="16" bestFit="1" customWidth="1"/>
    <col min="15877" max="15878" width="10.3984375" bestFit="1" customWidth="1"/>
    <col min="15879" max="15879" width="13" customWidth="1"/>
    <col min="15880" max="15880" width="12.69921875" customWidth="1"/>
    <col min="16130" max="16130" width="29.3984375" bestFit="1" customWidth="1"/>
    <col min="16131" max="16132" width="16" bestFit="1" customWidth="1"/>
    <col min="16133" max="16134" width="10.3984375" bestFit="1" customWidth="1"/>
    <col min="16135" max="16135" width="13" customWidth="1"/>
    <col min="16136" max="16136" width="12.69921875" customWidth="1"/>
  </cols>
  <sheetData>
    <row r="1" spans="1:8" s="158" customFormat="1" ht="14.4" x14ac:dyDescent="0.25">
      <c r="A1" s="158" t="s">
        <v>350</v>
      </c>
      <c r="C1" s="163"/>
      <c r="G1" s="164"/>
      <c r="H1" s="193"/>
    </row>
    <row r="4" spans="1:8" ht="20.399999999999999" x14ac:dyDescent="0.25">
      <c r="B4" s="254" t="s">
        <v>347</v>
      </c>
      <c r="C4" s="254"/>
      <c r="D4" s="254"/>
      <c r="E4" s="254"/>
      <c r="F4" s="254"/>
      <c r="G4" s="256"/>
    </row>
    <row r="5" spans="1:8" x14ac:dyDescent="0.25">
      <c r="A5" t="s">
        <v>23</v>
      </c>
      <c r="B5" s="161" t="s">
        <v>173</v>
      </c>
      <c r="C5" s="165" t="s">
        <v>38</v>
      </c>
      <c r="D5" s="161" t="s">
        <v>174</v>
      </c>
      <c r="E5" s="161" t="s">
        <v>158</v>
      </c>
      <c r="F5" s="161" t="s">
        <v>2</v>
      </c>
      <c r="G5" s="166" t="s">
        <v>348</v>
      </c>
      <c r="H5" s="194" t="s">
        <v>349</v>
      </c>
    </row>
    <row r="6" spans="1:8" hidden="1" x14ac:dyDescent="0.25">
      <c r="A6">
        <v>2015</v>
      </c>
      <c r="B6" t="s">
        <v>175</v>
      </c>
      <c r="C6" s="17">
        <v>18954755.359999999</v>
      </c>
      <c r="D6" s="17">
        <v>5950631.1739999996</v>
      </c>
      <c r="E6" s="5">
        <v>852266</v>
      </c>
      <c r="F6" s="5">
        <v>439201</v>
      </c>
      <c r="G6"/>
      <c r="H6"/>
    </row>
    <row r="7" spans="1:8" x14ac:dyDescent="0.25">
      <c r="A7" s="175">
        <v>2015</v>
      </c>
      <c r="B7" t="s">
        <v>176</v>
      </c>
      <c r="C7" s="17">
        <v>167226763.38</v>
      </c>
      <c r="D7" s="17">
        <v>69531178.341100007</v>
      </c>
      <c r="E7" s="5">
        <v>6524051</v>
      </c>
      <c r="F7" s="5">
        <v>993301</v>
      </c>
    </row>
    <row r="8" spans="1:8" ht="15.6" hidden="1" customHeight="1" x14ac:dyDescent="0.25">
      <c r="A8" s="138"/>
      <c r="B8" t="s">
        <v>177</v>
      </c>
      <c r="C8" s="17">
        <v>8164181.46</v>
      </c>
      <c r="D8" s="17">
        <v>4225132.0650000004</v>
      </c>
      <c r="E8" s="5">
        <v>368414</v>
      </c>
      <c r="F8" s="5">
        <v>273215</v>
      </c>
      <c r="G8"/>
      <c r="H8"/>
    </row>
    <row r="9" spans="1:8" ht="15.6" hidden="1" customHeight="1" x14ac:dyDescent="0.25">
      <c r="A9" s="138"/>
      <c r="B9" t="s">
        <v>178</v>
      </c>
      <c r="C9" s="17">
        <v>27527594.699999999</v>
      </c>
      <c r="D9" s="17">
        <v>12873185.289999999</v>
      </c>
      <c r="E9" s="5">
        <v>1256860</v>
      </c>
      <c r="F9" s="5">
        <v>685753</v>
      </c>
      <c r="G9"/>
      <c r="H9"/>
    </row>
    <row r="10" spans="1:8" x14ac:dyDescent="0.25">
      <c r="A10" s="175">
        <v>2015</v>
      </c>
      <c r="B10" t="s">
        <v>179</v>
      </c>
      <c r="C10" s="17">
        <v>187731414.50999999</v>
      </c>
      <c r="D10" s="17">
        <v>124343963.55400001</v>
      </c>
      <c r="E10" s="5">
        <v>1732559</v>
      </c>
      <c r="F10" s="5">
        <v>899134</v>
      </c>
    </row>
    <row r="11" spans="1:8" ht="15.6" hidden="1" customHeight="1" x14ac:dyDescent="0.25">
      <c r="A11" s="138"/>
      <c r="B11" t="s">
        <v>180</v>
      </c>
      <c r="C11" s="17">
        <v>48875861.159999996</v>
      </c>
      <c r="D11" s="17">
        <v>18185823.381499998</v>
      </c>
      <c r="E11" s="5">
        <v>1156663</v>
      </c>
      <c r="F11" s="5">
        <v>617542</v>
      </c>
      <c r="G11"/>
      <c r="H11"/>
    </row>
    <row r="12" spans="1:8" ht="15.6" hidden="1" customHeight="1" x14ac:dyDescent="0.25">
      <c r="A12" s="138"/>
      <c r="B12" t="s">
        <v>181</v>
      </c>
      <c r="C12" s="17">
        <v>7382477.6500000004</v>
      </c>
      <c r="D12" s="17">
        <v>2910506.355</v>
      </c>
      <c r="E12" s="5">
        <v>191532</v>
      </c>
      <c r="F12" s="5">
        <v>152263</v>
      </c>
      <c r="G12"/>
      <c r="H12"/>
    </row>
    <row r="13" spans="1:8" ht="15.6" hidden="1" customHeight="1" x14ac:dyDescent="0.25">
      <c r="A13" s="138"/>
      <c r="B13" t="s">
        <v>182</v>
      </c>
      <c r="C13" s="17">
        <v>25905537.77</v>
      </c>
      <c r="D13" s="17">
        <v>3600733.33</v>
      </c>
      <c r="E13" s="5">
        <v>221027</v>
      </c>
      <c r="F13" s="5">
        <v>101566</v>
      </c>
      <c r="G13"/>
      <c r="H13"/>
    </row>
    <row r="14" spans="1:8" ht="15.6" hidden="1" customHeight="1" x14ac:dyDescent="0.25">
      <c r="A14" s="138"/>
      <c r="B14" t="s">
        <v>183</v>
      </c>
      <c r="C14" s="17">
        <v>5692828.9299999997</v>
      </c>
      <c r="D14" s="17">
        <v>2546961.0699999998</v>
      </c>
      <c r="E14" s="5">
        <v>14259</v>
      </c>
      <c r="F14" s="5">
        <v>10434</v>
      </c>
      <c r="G14"/>
      <c r="H14"/>
    </row>
    <row r="15" spans="1:8" x14ac:dyDescent="0.25">
      <c r="A15" s="175">
        <v>2015</v>
      </c>
      <c r="B15" t="s">
        <v>184</v>
      </c>
      <c r="C15" s="17">
        <v>72318099.980000004</v>
      </c>
      <c r="D15" s="17">
        <v>35017063.468500003</v>
      </c>
      <c r="E15" s="5">
        <v>3509929</v>
      </c>
      <c r="F15" s="5">
        <v>1425477</v>
      </c>
    </row>
    <row r="16" spans="1:8" x14ac:dyDescent="0.25">
      <c r="A16" s="175">
        <v>2015</v>
      </c>
      <c r="B16" t="s">
        <v>185</v>
      </c>
      <c r="C16" s="17">
        <v>35016890.859999999</v>
      </c>
      <c r="D16" s="17">
        <v>14451973.3698</v>
      </c>
      <c r="E16" s="5">
        <v>1475890</v>
      </c>
      <c r="F16" s="5">
        <v>806448</v>
      </c>
    </row>
    <row r="17" spans="1:8" x14ac:dyDescent="0.25">
      <c r="A17" s="175">
        <v>2015</v>
      </c>
      <c r="B17" t="s">
        <v>186</v>
      </c>
      <c r="C17" s="17">
        <v>93392600.560000002</v>
      </c>
      <c r="D17" s="17">
        <v>39010202.682300001</v>
      </c>
      <c r="E17" s="5">
        <v>5006009</v>
      </c>
      <c r="F17" s="5">
        <v>1768767</v>
      </c>
    </row>
    <row r="18" spans="1:8" ht="15.6" hidden="1" customHeight="1" x14ac:dyDescent="0.25">
      <c r="A18" s="138"/>
      <c r="B18" t="s">
        <v>187</v>
      </c>
      <c r="C18" s="17">
        <v>14976518.33</v>
      </c>
      <c r="D18" s="17">
        <v>7395864.0099999998</v>
      </c>
      <c r="E18" s="5">
        <v>268549</v>
      </c>
      <c r="F18" s="5">
        <v>158227</v>
      </c>
      <c r="G18"/>
      <c r="H18"/>
    </row>
    <row r="19" spans="1:8" ht="15.6" hidden="1" customHeight="1" x14ac:dyDescent="0.25">
      <c r="A19" s="138"/>
      <c r="B19" t="s">
        <v>188</v>
      </c>
      <c r="C19" s="17">
        <v>22051065.890000001</v>
      </c>
      <c r="D19" s="17">
        <v>10997808.890000001</v>
      </c>
      <c r="E19" s="5">
        <v>569569</v>
      </c>
      <c r="F19" s="5">
        <v>353242</v>
      </c>
      <c r="G19"/>
      <c r="H19"/>
    </row>
    <row r="20" spans="1:8" x14ac:dyDescent="0.25">
      <c r="A20" s="175">
        <v>2015</v>
      </c>
      <c r="B20" t="s">
        <v>189</v>
      </c>
      <c r="C20" s="17">
        <v>230925452.22</v>
      </c>
      <c r="D20" s="17">
        <v>42098229.479999997</v>
      </c>
      <c r="E20" s="5">
        <v>4268966</v>
      </c>
      <c r="F20" s="5">
        <v>881830</v>
      </c>
    </row>
    <row r="21" spans="1:8" ht="15.6" hidden="1" customHeight="1" x14ac:dyDescent="0.25">
      <c r="A21" s="138"/>
      <c r="B21" t="s">
        <v>190</v>
      </c>
      <c r="C21" s="17">
        <v>1282992.74</v>
      </c>
      <c r="D21" s="17">
        <v>174686.82</v>
      </c>
      <c r="E21" s="5">
        <v>9060</v>
      </c>
      <c r="F21" s="5">
        <v>5542</v>
      </c>
      <c r="G21"/>
      <c r="H21"/>
    </row>
    <row r="22" spans="1:8" ht="15.6" hidden="1" customHeight="1" x14ac:dyDescent="0.25">
      <c r="A22" s="138"/>
      <c r="B22" t="s">
        <v>191</v>
      </c>
      <c r="C22" s="17">
        <v>2764922.91</v>
      </c>
      <c r="D22" s="17">
        <v>448984.07</v>
      </c>
      <c r="E22" s="5">
        <v>180860</v>
      </c>
      <c r="F22" s="5">
        <v>118751</v>
      </c>
      <c r="G22"/>
      <c r="H22"/>
    </row>
    <row r="23" spans="1:8" x14ac:dyDescent="0.25">
      <c r="A23" s="175">
        <v>2015</v>
      </c>
      <c r="B23" t="s">
        <v>192</v>
      </c>
      <c r="C23" s="17">
        <v>59003358.18</v>
      </c>
      <c r="D23" s="17">
        <v>28576909.3704</v>
      </c>
      <c r="E23" s="5">
        <v>3475949</v>
      </c>
      <c r="F23" s="5">
        <v>1329831</v>
      </c>
    </row>
    <row r="24" spans="1:8" ht="15.6" hidden="1" customHeight="1" x14ac:dyDescent="0.25">
      <c r="A24" s="138"/>
      <c r="B24" t="s">
        <v>193</v>
      </c>
      <c r="C24" s="17">
        <v>1574811.95</v>
      </c>
      <c r="D24" s="17">
        <v>455489.81</v>
      </c>
      <c r="E24" s="5">
        <v>47729</v>
      </c>
      <c r="F24" s="5">
        <v>27654</v>
      </c>
      <c r="G24"/>
      <c r="H24"/>
    </row>
    <row r="25" spans="1:8" ht="15.6" hidden="1" customHeight="1" x14ac:dyDescent="0.25">
      <c r="A25" s="138"/>
      <c r="B25" t="s">
        <v>194</v>
      </c>
      <c r="C25" s="17">
        <v>4716704.53</v>
      </c>
      <c r="D25" s="17">
        <v>2574109.0167</v>
      </c>
      <c r="E25" s="5">
        <v>258481</v>
      </c>
      <c r="F25" s="5">
        <v>190757</v>
      </c>
      <c r="G25"/>
      <c r="H25"/>
    </row>
    <row r="26" spans="1:8" x14ac:dyDescent="0.25">
      <c r="A26" s="175">
        <v>2015</v>
      </c>
      <c r="B26" t="s">
        <v>195</v>
      </c>
      <c r="C26" s="17">
        <v>67505895.049999997</v>
      </c>
      <c r="D26" s="17">
        <v>40255123.880000003</v>
      </c>
      <c r="E26" s="5">
        <v>3134865</v>
      </c>
      <c r="F26" s="5">
        <v>1194322</v>
      </c>
    </row>
    <row r="27" spans="1:8" ht="15.6" hidden="1" customHeight="1" x14ac:dyDescent="0.25">
      <c r="A27" s="138"/>
      <c r="B27" t="s">
        <v>196</v>
      </c>
      <c r="C27" s="17">
        <v>196281.77</v>
      </c>
      <c r="D27" s="17">
        <v>123075.47</v>
      </c>
      <c r="E27" s="5">
        <v>8634</v>
      </c>
      <c r="F27" s="5">
        <v>7796</v>
      </c>
      <c r="G27"/>
      <c r="H27"/>
    </row>
    <row r="28" spans="1:8" ht="15.6" hidden="1" customHeight="1" x14ac:dyDescent="0.25">
      <c r="A28" s="138"/>
      <c r="B28" t="s">
        <v>197</v>
      </c>
      <c r="C28" s="17">
        <v>12489558</v>
      </c>
      <c r="D28" s="17">
        <v>2095310.7326</v>
      </c>
      <c r="E28" s="5">
        <v>868231</v>
      </c>
      <c r="F28" s="5">
        <v>555582</v>
      </c>
      <c r="G28"/>
      <c r="H28"/>
    </row>
    <row r="29" spans="1:8" ht="15.6" hidden="1" customHeight="1" x14ac:dyDescent="0.25">
      <c r="A29" s="138"/>
      <c r="B29" t="s">
        <v>198</v>
      </c>
      <c r="C29" s="17">
        <v>13917524.699999999</v>
      </c>
      <c r="D29" s="17">
        <v>1832018.8326999999</v>
      </c>
      <c r="E29" s="5">
        <v>534147</v>
      </c>
      <c r="F29" s="5">
        <v>254516</v>
      </c>
      <c r="G29"/>
      <c r="H29"/>
    </row>
    <row r="30" spans="1:8" ht="15.6" hidden="1" customHeight="1" x14ac:dyDescent="0.25">
      <c r="A30" s="138"/>
      <c r="B30" t="s">
        <v>199</v>
      </c>
      <c r="C30" s="17">
        <v>16006231.23</v>
      </c>
      <c r="D30" s="17">
        <v>-81932.94</v>
      </c>
      <c r="E30" s="5">
        <v>107453</v>
      </c>
      <c r="F30" s="5">
        <v>67339</v>
      </c>
      <c r="G30"/>
      <c r="H30"/>
    </row>
    <row r="31" spans="1:8" ht="15.6" hidden="1" customHeight="1" x14ac:dyDescent="0.25">
      <c r="A31" s="138"/>
      <c r="B31" t="s">
        <v>200</v>
      </c>
      <c r="C31" s="17">
        <v>30600528.739999998</v>
      </c>
      <c r="D31" s="17">
        <v>8076237.0300000003</v>
      </c>
      <c r="E31" s="5">
        <v>463843</v>
      </c>
      <c r="F31" s="5">
        <v>205986</v>
      </c>
      <c r="G31"/>
      <c r="H31"/>
    </row>
    <row r="32" spans="1:8" ht="15.6" hidden="1" customHeight="1" x14ac:dyDescent="0.25">
      <c r="A32" s="138"/>
      <c r="B32" t="s">
        <v>201</v>
      </c>
      <c r="C32" s="17">
        <v>211428.81</v>
      </c>
      <c r="D32" s="17">
        <v>66960.36</v>
      </c>
      <c r="E32" s="5">
        <v>6103</v>
      </c>
      <c r="F32" s="5">
        <v>4626</v>
      </c>
      <c r="G32"/>
      <c r="H32"/>
    </row>
    <row r="33" spans="1:8" ht="15.6" hidden="1" customHeight="1" x14ac:dyDescent="0.25">
      <c r="A33" s="138"/>
      <c r="B33" t="s">
        <v>202</v>
      </c>
      <c r="C33" s="17">
        <v>40741496.390000001</v>
      </c>
      <c r="D33" s="17">
        <v>488679.48700000002</v>
      </c>
      <c r="E33" s="5">
        <v>266703</v>
      </c>
      <c r="F33" s="5">
        <v>64114</v>
      </c>
      <c r="G33"/>
      <c r="H33"/>
    </row>
    <row r="34" spans="1:8" ht="15.6" hidden="1" customHeight="1" x14ac:dyDescent="0.25">
      <c r="A34" s="138"/>
      <c r="B34" t="s">
        <v>203</v>
      </c>
      <c r="C34" s="17">
        <v>28953.4</v>
      </c>
      <c r="D34" s="17">
        <v>28953.4</v>
      </c>
      <c r="E34" s="5">
        <v>152</v>
      </c>
      <c r="F34" s="5">
        <v>120</v>
      </c>
      <c r="G34"/>
      <c r="H34"/>
    </row>
    <row r="35" spans="1:8" ht="15.6" hidden="1" customHeight="1" x14ac:dyDescent="0.25">
      <c r="A35" s="138"/>
      <c r="B35" t="s">
        <v>204</v>
      </c>
      <c r="C35" s="17">
        <v>5235988.05</v>
      </c>
      <c r="D35" s="17">
        <v>2097398.2400000002</v>
      </c>
      <c r="E35" s="5">
        <v>687223</v>
      </c>
      <c r="F35" s="5">
        <v>458154</v>
      </c>
      <c r="G35"/>
      <c r="H35"/>
    </row>
    <row r="36" spans="1:8" ht="15.6" hidden="1" customHeight="1" x14ac:dyDescent="0.25">
      <c r="A36" s="138"/>
      <c r="B36" t="s">
        <v>205</v>
      </c>
      <c r="C36" s="17">
        <v>16687991.050000001</v>
      </c>
      <c r="D36" s="17">
        <v>3708216.38</v>
      </c>
      <c r="E36" s="5">
        <v>400192</v>
      </c>
      <c r="F36" s="5">
        <v>260589</v>
      </c>
      <c r="G36"/>
      <c r="H36"/>
    </row>
    <row r="37" spans="1:8" x14ac:dyDescent="0.25">
      <c r="A37" s="175">
        <v>2015</v>
      </c>
      <c r="B37" t="s">
        <v>206</v>
      </c>
      <c r="C37" s="17">
        <v>27728530.359999999</v>
      </c>
      <c r="D37" s="17">
        <v>15505661.779999999</v>
      </c>
      <c r="E37" s="5">
        <v>1563220</v>
      </c>
      <c r="F37" s="5">
        <v>831965</v>
      </c>
    </row>
    <row r="38" spans="1:8" ht="15.6" hidden="1" customHeight="1" x14ac:dyDescent="0.25">
      <c r="A38" s="138"/>
      <c r="B38" t="s">
        <v>207</v>
      </c>
      <c r="C38" s="17">
        <v>4719970.91</v>
      </c>
      <c r="D38" s="17">
        <v>776482.19</v>
      </c>
      <c r="E38" s="5">
        <v>83491</v>
      </c>
      <c r="F38" s="5">
        <v>46252</v>
      </c>
      <c r="G38"/>
      <c r="H38"/>
    </row>
    <row r="39" spans="1:8" ht="15.6" hidden="1" customHeight="1" x14ac:dyDescent="0.25">
      <c r="A39" s="138"/>
      <c r="B39" t="s">
        <v>208</v>
      </c>
      <c r="C39" s="17">
        <v>36144.379999999997</v>
      </c>
      <c r="D39" s="17">
        <v>-4050.28</v>
      </c>
      <c r="E39" s="5">
        <v>69</v>
      </c>
      <c r="F39" s="5">
        <v>28</v>
      </c>
      <c r="G39"/>
      <c r="H39"/>
    </row>
    <row r="40" spans="1:8" ht="15.6" hidden="1" customHeight="1" x14ac:dyDescent="0.25">
      <c r="A40" s="138"/>
      <c r="B40" t="s">
        <v>209</v>
      </c>
      <c r="C40" s="17">
        <v>2494221.5</v>
      </c>
      <c r="D40" s="17">
        <v>868047.46</v>
      </c>
      <c r="E40" s="5">
        <v>48049</v>
      </c>
      <c r="F40" s="5">
        <v>29087</v>
      </c>
      <c r="G40"/>
      <c r="H40"/>
    </row>
    <row r="41" spans="1:8" ht="15.6" hidden="1" customHeight="1" x14ac:dyDescent="0.25">
      <c r="A41" s="138"/>
      <c r="B41" t="s">
        <v>210</v>
      </c>
      <c r="C41" s="17">
        <v>1535921.55</v>
      </c>
      <c r="D41" s="17">
        <v>920717.11</v>
      </c>
      <c r="E41" s="5">
        <v>48141</v>
      </c>
      <c r="F41" s="5">
        <v>36836</v>
      </c>
      <c r="G41"/>
      <c r="H41"/>
    </row>
    <row r="42" spans="1:8" ht="15.6" hidden="1" customHeight="1" x14ac:dyDescent="0.25">
      <c r="A42" s="138"/>
      <c r="B42" t="s">
        <v>211</v>
      </c>
      <c r="C42" s="17">
        <v>26756542.390000001</v>
      </c>
      <c r="D42" s="17">
        <v>5667087.21</v>
      </c>
      <c r="E42" s="5">
        <v>620399</v>
      </c>
      <c r="F42" s="5">
        <v>298548</v>
      </c>
      <c r="G42"/>
      <c r="H42"/>
    </row>
    <row r="43" spans="1:8" x14ac:dyDescent="0.25">
      <c r="A43" s="175">
        <v>2015</v>
      </c>
      <c r="B43" t="s">
        <v>212</v>
      </c>
      <c r="C43" s="17">
        <v>41862845.609999999</v>
      </c>
      <c r="D43" s="17">
        <v>20045478.149999999</v>
      </c>
      <c r="E43" s="5">
        <v>1880119</v>
      </c>
      <c r="F43" s="5">
        <v>892292</v>
      </c>
    </row>
    <row r="44" spans="1:8" ht="15.6" hidden="1" customHeight="1" x14ac:dyDescent="0.25">
      <c r="A44" s="138"/>
      <c r="B44" t="s">
        <v>213</v>
      </c>
      <c r="C44" s="17">
        <v>19255842.510000002</v>
      </c>
      <c r="D44" s="17">
        <v>1708641.32</v>
      </c>
      <c r="E44" s="5">
        <v>194898</v>
      </c>
      <c r="F44" s="5">
        <v>61585</v>
      </c>
      <c r="G44"/>
      <c r="H44"/>
    </row>
    <row r="45" spans="1:8" ht="15.6" hidden="1" customHeight="1" x14ac:dyDescent="0.25">
      <c r="A45" s="138"/>
      <c r="B45" t="s">
        <v>214</v>
      </c>
      <c r="C45" s="17">
        <v>16304.09</v>
      </c>
      <c r="D45" s="17">
        <v>3590.4</v>
      </c>
      <c r="E45" s="5">
        <v>309</v>
      </c>
      <c r="F45" s="5">
        <v>131</v>
      </c>
      <c r="G45"/>
      <c r="H45"/>
    </row>
    <row r="46" spans="1:8" x14ac:dyDescent="0.25">
      <c r="A46" s="175">
        <v>2015</v>
      </c>
      <c r="B46" t="s">
        <v>215</v>
      </c>
      <c r="C46" s="17">
        <v>46293423.270000003</v>
      </c>
      <c r="D46" s="17">
        <v>10231581.689999999</v>
      </c>
      <c r="E46" s="5">
        <v>674564</v>
      </c>
      <c r="F46" s="5">
        <v>177490</v>
      </c>
    </row>
    <row r="47" spans="1:8" ht="15.6" hidden="1" customHeight="1" x14ac:dyDescent="0.25">
      <c r="A47" s="138"/>
      <c r="B47" t="s">
        <v>216</v>
      </c>
      <c r="C47" s="17">
        <v>1219.19</v>
      </c>
      <c r="D47" s="17">
        <v>408.64</v>
      </c>
      <c r="E47" s="5">
        <v>12</v>
      </c>
      <c r="F47" s="5">
        <v>8</v>
      </c>
      <c r="G47"/>
      <c r="H47"/>
    </row>
    <row r="48" spans="1:8" ht="15.6" hidden="1" customHeight="1" x14ac:dyDescent="0.25">
      <c r="A48" s="138"/>
      <c r="B48" t="s">
        <v>217</v>
      </c>
      <c r="C48" s="17">
        <v>4150473.77</v>
      </c>
      <c r="D48" s="17">
        <v>1558272.55</v>
      </c>
      <c r="E48" s="5">
        <v>131745</v>
      </c>
      <c r="F48" s="5">
        <v>75813</v>
      </c>
      <c r="G48"/>
      <c r="H48"/>
    </row>
    <row r="49" spans="1:9" x14ac:dyDescent="0.25">
      <c r="A49" s="175">
        <v>2015</v>
      </c>
      <c r="B49" t="s">
        <v>218</v>
      </c>
      <c r="C49" s="17">
        <v>58646080.32</v>
      </c>
      <c r="D49" s="17">
        <v>15954789.460000001</v>
      </c>
      <c r="E49" s="5">
        <v>1531355</v>
      </c>
      <c r="F49" s="5">
        <v>718044</v>
      </c>
    </row>
    <row r="50" spans="1:9" ht="15.6" hidden="1" customHeight="1" x14ac:dyDescent="0.25">
      <c r="A50" s="138"/>
      <c r="B50" t="s">
        <v>219</v>
      </c>
      <c r="C50" s="17">
        <v>63065319.75</v>
      </c>
      <c r="D50" s="17">
        <v>14927346.199999999</v>
      </c>
      <c r="E50" s="5">
        <v>425216</v>
      </c>
      <c r="F50" s="5">
        <v>179027</v>
      </c>
      <c r="G50"/>
      <c r="H50"/>
    </row>
    <row r="51" spans="1:9" ht="15.6" hidden="1" customHeight="1" x14ac:dyDescent="0.25">
      <c r="A51" s="138"/>
      <c r="B51" t="s">
        <v>220</v>
      </c>
      <c r="C51" s="17">
        <v>988038.85</v>
      </c>
      <c r="D51" s="17">
        <v>111779.14</v>
      </c>
      <c r="E51" s="5">
        <v>37528</v>
      </c>
      <c r="F51" s="5">
        <v>21750</v>
      </c>
      <c r="G51"/>
      <c r="H51"/>
    </row>
    <row r="52" spans="1:9" ht="15.6" hidden="1" customHeight="1" x14ac:dyDescent="0.25">
      <c r="A52" s="138"/>
      <c r="B52" t="s">
        <v>221</v>
      </c>
      <c r="C52" s="17">
        <v>40587939.409999996</v>
      </c>
      <c r="D52" s="17">
        <v>17521369.850000001</v>
      </c>
      <c r="E52" s="5">
        <v>914825</v>
      </c>
      <c r="F52" s="5">
        <v>460384</v>
      </c>
      <c r="G52"/>
      <c r="H52"/>
    </row>
    <row r="53" spans="1:9" ht="15.6" hidden="1" customHeight="1" x14ac:dyDescent="0.25">
      <c r="A53" s="138"/>
      <c r="B53" t="s">
        <v>222</v>
      </c>
      <c r="C53" s="17">
        <v>34424724.289999999</v>
      </c>
      <c r="D53" s="17">
        <v>11382509.310000001</v>
      </c>
      <c r="E53" s="5">
        <v>1554480</v>
      </c>
      <c r="F53" s="5">
        <v>764820</v>
      </c>
      <c r="G53"/>
      <c r="H53"/>
    </row>
    <row r="54" spans="1:9" ht="15.6" hidden="1" customHeight="1" x14ac:dyDescent="0.25">
      <c r="A54" s="138"/>
      <c r="B54" t="s">
        <v>223</v>
      </c>
      <c r="C54" s="17">
        <v>35733.43</v>
      </c>
      <c r="D54" s="17">
        <v>14954.075000000001</v>
      </c>
      <c r="E54" s="5">
        <v>55</v>
      </c>
      <c r="F54" s="5">
        <v>51</v>
      </c>
      <c r="G54"/>
      <c r="H54"/>
    </row>
    <row r="55" spans="1:9" ht="15.6" hidden="1" customHeight="1" x14ac:dyDescent="0.25">
      <c r="A55" s="138"/>
      <c r="B55" t="s">
        <v>224</v>
      </c>
      <c r="C55" s="17">
        <v>89071570.310000002</v>
      </c>
      <c r="D55" s="17">
        <v>32935102.026700001</v>
      </c>
      <c r="E55" s="5">
        <v>80653</v>
      </c>
      <c r="F55" s="5">
        <v>61389</v>
      </c>
      <c r="G55"/>
      <c r="H55"/>
    </row>
    <row r="56" spans="1:9" ht="15.6" hidden="1" customHeight="1" x14ac:dyDescent="0.25">
      <c r="A56" s="138"/>
      <c r="B56" t="s">
        <v>225</v>
      </c>
      <c r="C56" s="17">
        <v>24416966.52</v>
      </c>
      <c r="D56" s="17">
        <v>8610053.1199999992</v>
      </c>
      <c r="E56" s="5">
        <v>280837</v>
      </c>
      <c r="F56" s="5">
        <v>147551</v>
      </c>
      <c r="G56"/>
      <c r="H56"/>
    </row>
    <row r="57" spans="1:9" ht="16.2" thickBot="1" x14ac:dyDescent="0.3">
      <c r="A57" s="175">
        <v>2015</v>
      </c>
      <c r="B57" s="176" t="s">
        <v>226</v>
      </c>
      <c r="C57" s="178">
        <v>76738748.689999998</v>
      </c>
      <c r="D57" s="178">
        <v>26897633.989999998</v>
      </c>
      <c r="E57" s="179">
        <v>1062912</v>
      </c>
      <c r="F57" s="179">
        <v>544021</v>
      </c>
      <c r="I57" s="5">
        <f>SUM(F7:F57)</f>
        <v>19219950</v>
      </c>
    </row>
    <row r="58" spans="1:9" hidden="1" x14ac:dyDescent="0.25">
      <c r="A58">
        <v>2015</v>
      </c>
      <c r="B58" t="s">
        <v>227</v>
      </c>
      <c r="C58" s="17">
        <v>28679084.809999999</v>
      </c>
      <c r="D58" s="17">
        <v>8728546.1300000008</v>
      </c>
      <c r="E58" s="5">
        <v>696750</v>
      </c>
      <c r="F58" s="5">
        <v>347928</v>
      </c>
      <c r="G58"/>
      <c r="H58"/>
    </row>
    <row r="59" spans="1:9" hidden="1" x14ac:dyDescent="0.25">
      <c r="A59">
        <v>2015</v>
      </c>
      <c r="B59" t="s">
        <v>228</v>
      </c>
      <c r="C59" s="17">
        <v>25085212.789999999</v>
      </c>
      <c r="D59" s="17">
        <v>5630570.1487999996</v>
      </c>
      <c r="E59" s="5">
        <v>326259</v>
      </c>
      <c r="F59" s="5">
        <v>220088</v>
      </c>
      <c r="G59"/>
      <c r="H59"/>
    </row>
    <row r="60" spans="1:9" hidden="1" x14ac:dyDescent="0.25">
      <c r="A60">
        <v>2016</v>
      </c>
      <c r="B60" t="s">
        <v>175</v>
      </c>
      <c r="C60" s="17">
        <v>21842014.68</v>
      </c>
      <c r="D60" s="17">
        <v>7449622.2542000003</v>
      </c>
      <c r="E60" s="5">
        <v>990139</v>
      </c>
      <c r="F60" s="5">
        <v>530770</v>
      </c>
      <c r="G60"/>
      <c r="H60"/>
    </row>
    <row r="61" spans="1:9" x14ac:dyDescent="0.25">
      <c r="A61" s="175">
        <v>2016</v>
      </c>
      <c r="B61" t="s">
        <v>176</v>
      </c>
      <c r="C61" s="17">
        <v>220438596.75</v>
      </c>
      <c r="D61" s="17">
        <v>93652705.648100004</v>
      </c>
      <c r="E61" s="5">
        <v>7048598</v>
      </c>
      <c r="F61" s="5">
        <v>1255225</v>
      </c>
    </row>
    <row r="62" spans="1:9" ht="15.6" hidden="1" customHeight="1" x14ac:dyDescent="0.25">
      <c r="A62" s="138"/>
      <c r="B62" t="s">
        <v>177</v>
      </c>
      <c r="C62" s="17">
        <v>10488443.369999999</v>
      </c>
      <c r="D62" s="17">
        <v>5399773.3426999999</v>
      </c>
      <c r="E62" s="5">
        <v>468538</v>
      </c>
      <c r="F62" s="5">
        <v>351754</v>
      </c>
      <c r="G62"/>
      <c r="H62"/>
    </row>
    <row r="63" spans="1:9" ht="15.6" hidden="1" customHeight="1" x14ac:dyDescent="0.25">
      <c r="A63" s="138"/>
      <c r="B63" t="s">
        <v>178</v>
      </c>
      <c r="C63" s="17">
        <v>34111980.590000004</v>
      </c>
      <c r="D63" s="17">
        <v>16421816.793099999</v>
      </c>
      <c r="E63" s="5">
        <v>1481989</v>
      </c>
      <c r="F63" s="5">
        <v>838184</v>
      </c>
      <c r="G63"/>
      <c r="H63"/>
    </row>
    <row r="64" spans="1:9" x14ac:dyDescent="0.25">
      <c r="A64" s="175">
        <v>2016</v>
      </c>
      <c r="B64" t="s">
        <v>179</v>
      </c>
      <c r="C64" s="17">
        <v>218043221.25</v>
      </c>
      <c r="D64" s="17">
        <v>143312104.0411</v>
      </c>
      <c r="E64" s="5">
        <v>1968170</v>
      </c>
      <c r="F64" s="5">
        <v>1066937</v>
      </c>
    </row>
    <row r="65" spans="1:8" ht="15.6" hidden="1" customHeight="1" x14ac:dyDescent="0.25">
      <c r="A65" s="138"/>
      <c r="B65" t="s">
        <v>180</v>
      </c>
      <c r="C65" s="17">
        <v>45904432.299999997</v>
      </c>
      <c r="D65" s="17">
        <v>18025481.764400002</v>
      </c>
      <c r="E65" s="5">
        <v>1355806</v>
      </c>
      <c r="F65" s="5">
        <v>742003</v>
      </c>
      <c r="G65"/>
      <c r="H65"/>
    </row>
    <row r="66" spans="1:8" ht="15.6" hidden="1" customHeight="1" x14ac:dyDescent="0.25">
      <c r="A66" s="138"/>
      <c r="B66" t="s">
        <v>181</v>
      </c>
      <c r="C66" s="17">
        <v>8789498.4700000007</v>
      </c>
      <c r="D66" s="17">
        <v>3670947.7248999998</v>
      </c>
      <c r="E66" s="5">
        <v>226096</v>
      </c>
      <c r="F66" s="5">
        <v>182054</v>
      </c>
      <c r="G66"/>
      <c r="H66"/>
    </row>
    <row r="67" spans="1:8" ht="15.6" hidden="1" customHeight="1" x14ac:dyDescent="0.25">
      <c r="A67" s="138"/>
      <c r="B67" t="s">
        <v>182</v>
      </c>
      <c r="C67" s="17">
        <v>34566199.060000002</v>
      </c>
      <c r="D67" s="17">
        <v>6051654.6138000004</v>
      </c>
      <c r="E67" s="5">
        <v>299160</v>
      </c>
      <c r="F67" s="5">
        <v>138857</v>
      </c>
      <c r="G67"/>
      <c r="H67"/>
    </row>
    <row r="68" spans="1:8" ht="15.6" hidden="1" customHeight="1" x14ac:dyDescent="0.25">
      <c r="A68" s="138"/>
      <c r="B68" t="s">
        <v>183</v>
      </c>
      <c r="C68" s="17">
        <v>6271141.0099999998</v>
      </c>
      <c r="D68" s="17">
        <v>2561374.9780999999</v>
      </c>
      <c r="E68" s="5">
        <v>15273</v>
      </c>
      <c r="F68" s="5">
        <v>10902</v>
      </c>
      <c r="G68"/>
      <c r="H68"/>
    </row>
    <row r="69" spans="1:8" x14ac:dyDescent="0.25">
      <c r="A69" s="175">
        <v>2016</v>
      </c>
      <c r="B69" t="s">
        <v>184</v>
      </c>
      <c r="C69" s="17">
        <v>92873132.069999993</v>
      </c>
      <c r="D69" s="17">
        <v>46532851.740800001</v>
      </c>
      <c r="E69" s="5">
        <v>4486635</v>
      </c>
      <c r="F69" s="5">
        <v>1842839</v>
      </c>
    </row>
    <row r="70" spans="1:8" x14ac:dyDescent="0.25">
      <c r="A70" s="175">
        <v>2016</v>
      </c>
      <c r="B70" t="s">
        <v>185</v>
      </c>
      <c r="C70" s="17">
        <v>42198716.32</v>
      </c>
      <c r="D70" s="17">
        <v>16032902.0847</v>
      </c>
      <c r="E70" s="5">
        <v>1698737</v>
      </c>
      <c r="F70" s="5">
        <v>962542</v>
      </c>
    </row>
    <row r="71" spans="1:8" x14ac:dyDescent="0.25">
      <c r="A71" s="175">
        <v>2016</v>
      </c>
      <c r="B71" t="s">
        <v>186</v>
      </c>
      <c r="C71" s="17">
        <v>118473607.53</v>
      </c>
      <c r="D71" s="17">
        <v>51301785.810000002</v>
      </c>
      <c r="E71" s="5">
        <v>6025742</v>
      </c>
      <c r="F71" s="5">
        <v>2243666</v>
      </c>
    </row>
    <row r="72" spans="1:8" ht="15.6" hidden="1" customHeight="1" x14ac:dyDescent="0.25">
      <c r="A72" s="138"/>
      <c r="B72" t="s">
        <v>187</v>
      </c>
      <c r="C72" s="17">
        <v>16528664.119999999</v>
      </c>
      <c r="D72" s="17">
        <v>8270699.5892000003</v>
      </c>
      <c r="E72" s="5">
        <v>305177</v>
      </c>
      <c r="F72" s="5">
        <v>188204</v>
      </c>
      <c r="G72"/>
      <c r="H72"/>
    </row>
    <row r="73" spans="1:8" ht="15.6" hidden="1" customHeight="1" x14ac:dyDescent="0.25">
      <c r="A73" s="138"/>
      <c r="B73" t="s">
        <v>188</v>
      </c>
      <c r="C73" s="17">
        <v>26440225.07</v>
      </c>
      <c r="D73" s="17">
        <v>12843359.516899999</v>
      </c>
      <c r="E73" s="5">
        <v>639274</v>
      </c>
      <c r="F73" s="5">
        <v>409747</v>
      </c>
      <c r="G73"/>
      <c r="H73"/>
    </row>
    <row r="74" spans="1:8" x14ac:dyDescent="0.25">
      <c r="A74" s="175">
        <v>2016</v>
      </c>
      <c r="B74" t="s">
        <v>189</v>
      </c>
      <c r="C74" s="17">
        <v>282383218.45999998</v>
      </c>
      <c r="D74" s="17">
        <v>49579265.6435</v>
      </c>
      <c r="E74" s="5">
        <v>5145860</v>
      </c>
      <c r="F74" s="5">
        <v>1093451</v>
      </c>
    </row>
    <row r="75" spans="1:8" ht="15.6" hidden="1" customHeight="1" x14ac:dyDescent="0.25">
      <c r="A75" s="138"/>
      <c r="B75" t="s">
        <v>190</v>
      </c>
      <c r="C75" s="17">
        <v>4946422.5999999996</v>
      </c>
      <c r="D75" s="17">
        <v>649891.0575</v>
      </c>
      <c r="E75" s="5">
        <v>14910</v>
      </c>
      <c r="F75" s="5">
        <v>9890</v>
      </c>
      <c r="G75"/>
      <c r="H75"/>
    </row>
    <row r="76" spans="1:8" ht="15.6" hidden="1" customHeight="1" x14ac:dyDescent="0.25">
      <c r="A76" s="138"/>
      <c r="B76" t="s">
        <v>191</v>
      </c>
      <c r="C76" s="17">
        <v>3580192.28</v>
      </c>
      <c r="D76" s="17">
        <v>646715.77110000001</v>
      </c>
      <c r="E76" s="5">
        <v>199247</v>
      </c>
      <c r="F76" s="5">
        <v>131930</v>
      </c>
      <c r="G76"/>
      <c r="H76"/>
    </row>
    <row r="77" spans="1:8" x14ac:dyDescent="0.25">
      <c r="A77" s="175">
        <v>2016</v>
      </c>
      <c r="B77" t="s">
        <v>192</v>
      </c>
      <c r="C77" s="17">
        <v>74743671.519999996</v>
      </c>
      <c r="D77" s="17">
        <v>36781246.623599999</v>
      </c>
      <c r="E77" s="5">
        <v>4114743</v>
      </c>
      <c r="F77" s="5">
        <v>1667942</v>
      </c>
    </row>
    <row r="78" spans="1:8" ht="15.6" hidden="1" customHeight="1" x14ac:dyDescent="0.25">
      <c r="A78" s="138"/>
      <c r="B78" t="s">
        <v>193</v>
      </c>
      <c r="C78" s="17">
        <v>1990068.77</v>
      </c>
      <c r="D78" s="17">
        <v>425875.66139999998</v>
      </c>
      <c r="E78" s="5">
        <v>58886</v>
      </c>
      <c r="F78" s="5">
        <v>34413</v>
      </c>
      <c r="G78"/>
      <c r="H78"/>
    </row>
    <row r="79" spans="1:8" ht="15.6" hidden="1" customHeight="1" x14ac:dyDescent="0.25">
      <c r="A79" s="138"/>
      <c r="B79" t="s">
        <v>194</v>
      </c>
      <c r="C79" s="17">
        <v>5947293.3300000001</v>
      </c>
      <c r="D79" s="17">
        <v>3150362.7631999999</v>
      </c>
      <c r="E79" s="5">
        <v>317751</v>
      </c>
      <c r="F79" s="5">
        <v>237075</v>
      </c>
      <c r="G79"/>
      <c r="H79"/>
    </row>
    <row r="80" spans="1:8" x14ac:dyDescent="0.25">
      <c r="A80" s="175">
        <v>2016</v>
      </c>
      <c r="B80" t="s">
        <v>195</v>
      </c>
      <c r="C80" s="17">
        <v>76965851.129999995</v>
      </c>
      <c r="D80" s="17">
        <v>46387120.902999997</v>
      </c>
      <c r="E80" s="5">
        <v>3522992</v>
      </c>
      <c r="F80" s="5">
        <v>1441559</v>
      </c>
    </row>
    <row r="81" spans="1:8" ht="15.6" hidden="1" customHeight="1" x14ac:dyDescent="0.25">
      <c r="A81" s="138"/>
      <c r="B81" t="s">
        <v>196</v>
      </c>
      <c r="C81" s="17">
        <v>8625.31</v>
      </c>
      <c r="D81" s="17">
        <v>2606.2307999999998</v>
      </c>
      <c r="E81" s="5">
        <v>818</v>
      </c>
      <c r="F81" s="5">
        <v>571</v>
      </c>
      <c r="G81"/>
      <c r="H81"/>
    </row>
    <row r="82" spans="1:8" ht="15.6" hidden="1" customHeight="1" x14ac:dyDescent="0.25">
      <c r="A82" s="138"/>
      <c r="B82" t="s">
        <v>197</v>
      </c>
      <c r="C82" s="17">
        <v>14175675.939999999</v>
      </c>
      <c r="D82" s="17">
        <v>2854194.9844</v>
      </c>
      <c r="E82" s="5">
        <v>993175</v>
      </c>
      <c r="F82" s="5">
        <v>646003</v>
      </c>
      <c r="G82"/>
      <c r="H82"/>
    </row>
    <row r="83" spans="1:8" ht="15.6" hidden="1" customHeight="1" x14ac:dyDescent="0.25">
      <c r="A83" s="138"/>
      <c r="B83" t="s">
        <v>198</v>
      </c>
      <c r="C83" s="17">
        <v>11278182.15</v>
      </c>
      <c r="D83" s="17">
        <v>1291685.8870999999</v>
      </c>
      <c r="E83" s="5">
        <v>483922</v>
      </c>
      <c r="F83" s="5">
        <v>247657</v>
      </c>
      <c r="G83"/>
      <c r="H83"/>
    </row>
    <row r="84" spans="1:8" ht="15.6" hidden="1" customHeight="1" x14ac:dyDescent="0.25">
      <c r="A84" s="138"/>
      <c r="B84" t="s">
        <v>199</v>
      </c>
      <c r="C84" s="17">
        <v>25525299</v>
      </c>
      <c r="D84" s="17">
        <v>87981.344800000006</v>
      </c>
      <c r="E84" s="5">
        <v>137038</v>
      </c>
      <c r="F84" s="5">
        <v>92637</v>
      </c>
      <c r="G84"/>
      <c r="H84"/>
    </row>
    <row r="85" spans="1:8" ht="15.6" hidden="1" customHeight="1" x14ac:dyDescent="0.25">
      <c r="A85" s="138"/>
      <c r="B85" t="s">
        <v>200</v>
      </c>
      <c r="C85" s="17">
        <v>35055924.009999998</v>
      </c>
      <c r="D85" s="17">
        <v>9420697.4098000005</v>
      </c>
      <c r="E85" s="5">
        <v>543073</v>
      </c>
      <c r="F85" s="5">
        <v>245268</v>
      </c>
      <c r="G85"/>
      <c r="H85"/>
    </row>
    <row r="86" spans="1:8" ht="15.6" hidden="1" customHeight="1" x14ac:dyDescent="0.25">
      <c r="A86" s="138"/>
      <c r="B86" t="s">
        <v>201</v>
      </c>
      <c r="C86" s="17">
        <v>540757.15</v>
      </c>
      <c r="D86" s="17">
        <v>89242.771200000003</v>
      </c>
      <c r="E86" s="5">
        <v>16903</v>
      </c>
      <c r="F86" s="5">
        <v>13770</v>
      </c>
      <c r="G86"/>
      <c r="H86"/>
    </row>
    <row r="87" spans="1:8" ht="15.6" hidden="1" customHeight="1" x14ac:dyDescent="0.25">
      <c r="A87" s="138"/>
      <c r="B87" t="s">
        <v>202</v>
      </c>
      <c r="C87" s="17">
        <v>46922749.460000001</v>
      </c>
      <c r="D87" s="17">
        <v>1162354.0445000001</v>
      </c>
      <c r="E87" s="5">
        <v>308541</v>
      </c>
      <c r="F87" s="5">
        <v>75148</v>
      </c>
      <c r="G87"/>
      <c r="H87"/>
    </row>
    <row r="88" spans="1:8" ht="15.6" hidden="1" customHeight="1" x14ac:dyDescent="0.25">
      <c r="A88" s="138"/>
      <c r="B88" t="s">
        <v>203</v>
      </c>
      <c r="C88" s="17">
        <v>3716.91</v>
      </c>
      <c r="D88" s="17">
        <v>3716.7228</v>
      </c>
      <c r="E88" s="5">
        <v>43</v>
      </c>
      <c r="F88" s="5">
        <v>28</v>
      </c>
      <c r="G88"/>
      <c r="H88"/>
    </row>
    <row r="89" spans="1:8" ht="15.6" hidden="1" customHeight="1" x14ac:dyDescent="0.25">
      <c r="A89" s="138"/>
      <c r="B89" t="s">
        <v>204</v>
      </c>
      <c r="C89" s="17">
        <v>6969094.79</v>
      </c>
      <c r="D89" s="17">
        <v>2854350.0295000002</v>
      </c>
      <c r="E89" s="5">
        <v>915024</v>
      </c>
      <c r="F89" s="5">
        <v>616772</v>
      </c>
      <c r="G89"/>
      <c r="H89"/>
    </row>
    <row r="90" spans="1:8" ht="15.6" hidden="1" customHeight="1" x14ac:dyDescent="0.25">
      <c r="A90" s="138"/>
      <c r="B90" t="s">
        <v>205</v>
      </c>
      <c r="C90" s="17">
        <v>20698854.870000001</v>
      </c>
      <c r="D90" s="17">
        <v>5007003.2249999996</v>
      </c>
      <c r="E90" s="5">
        <v>457144</v>
      </c>
      <c r="F90" s="5">
        <v>304074</v>
      </c>
      <c r="G90"/>
      <c r="H90"/>
    </row>
    <row r="91" spans="1:8" x14ac:dyDescent="0.25">
      <c r="A91" s="175">
        <v>2016</v>
      </c>
      <c r="B91" t="s">
        <v>206</v>
      </c>
      <c r="C91" s="17">
        <v>38994504.090000004</v>
      </c>
      <c r="D91" s="17">
        <v>21541851.681600001</v>
      </c>
      <c r="E91" s="5">
        <v>2002543</v>
      </c>
      <c r="F91" s="5">
        <v>1095322</v>
      </c>
    </row>
    <row r="92" spans="1:8" ht="15.6" hidden="1" customHeight="1" x14ac:dyDescent="0.25">
      <c r="A92" s="138"/>
      <c r="B92" t="s">
        <v>207</v>
      </c>
      <c r="C92" s="17">
        <v>5908916.0800000001</v>
      </c>
      <c r="D92" s="17">
        <v>716154.71669999999</v>
      </c>
      <c r="E92" s="5">
        <v>108174</v>
      </c>
      <c r="F92" s="5">
        <v>59062</v>
      </c>
      <c r="G92"/>
      <c r="H92"/>
    </row>
    <row r="93" spans="1:8" ht="15.6" hidden="1" customHeight="1" x14ac:dyDescent="0.25">
      <c r="A93" s="138"/>
      <c r="B93" t="s">
        <v>208</v>
      </c>
      <c r="C93" s="17">
        <v>22052.95</v>
      </c>
      <c r="D93" s="17">
        <v>-2162.8339000000001</v>
      </c>
      <c r="E93" s="5">
        <v>45</v>
      </c>
      <c r="F93" s="5">
        <v>26</v>
      </c>
      <c r="G93"/>
      <c r="H93"/>
    </row>
    <row r="94" spans="1:8" ht="15.6" hidden="1" customHeight="1" x14ac:dyDescent="0.25">
      <c r="A94" s="138"/>
      <c r="B94" t="s">
        <v>209</v>
      </c>
      <c r="C94" s="17">
        <v>2862448.02</v>
      </c>
      <c r="D94" s="17">
        <v>952680.08689999999</v>
      </c>
      <c r="E94" s="5">
        <v>58809</v>
      </c>
      <c r="F94" s="5">
        <v>36690</v>
      </c>
      <c r="G94"/>
      <c r="H94"/>
    </row>
    <row r="95" spans="1:8" ht="15.6" hidden="1" customHeight="1" x14ac:dyDescent="0.25">
      <c r="A95" s="138"/>
      <c r="B95" t="s">
        <v>210</v>
      </c>
      <c r="C95" s="17">
        <v>1794516.8</v>
      </c>
      <c r="D95" s="17">
        <v>1030134.4329</v>
      </c>
      <c r="E95" s="5">
        <v>54840</v>
      </c>
      <c r="F95" s="5">
        <v>41673</v>
      </c>
      <c r="G95"/>
      <c r="H95"/>
    </row>
    <row r="96" spans="1:8" ht="15.6" hidden="1" customHeight="1" x14ac:dyDescent="0.25">
      <c r="A96" s="138"/>
      <c r="B96" t="s">
        <v>211</v>
      </c>
      <c r="C96" s="17">
        <v>33640255.890000001</v>
      </c>
      <c r="D96" s="17">
        <v>6094185.1852000002</v>
      </c>
      <c r="E96" s="5">
        <v>692371</v>
      </c>
      <c r="F96" s="5">
        <v>340839</v>
      </c>
      <c r="G96"/>
      <c r="H96"/>
    </row>
    <row r="97" spans="1:9" x14ac:dyDescent="0.25">
      <c r="A97" s="175">
        <v>2016</v>
      </c>
      <c r="B97" t="s">
        <v>212</v>
      </c>
      <c r="C97" s="17">
        <v>53559539.079999998</v>
      </c>
      <c r="D97" s="17">
        <v>26756116.242600001</v>
      </c>
      <c r="E97" s="5">
        <v>2209073</v>
      </c>
      <c r="F97" s="5">
        <v>1099375</v>
      </c>
    </row>
    <row r="98" spans="1:9" ht="15.6" hidden="1" customHeight="1" x14ac:dyDescent="0.25">
      <c r="A98" s="138"/>
      <c r="B98" t="s">
        <v>213</v>
      </c>
      <c r="C98" s="17">
        <v>20944307.039999999</v>
      </c>
      <c r="D98" s="17">
        <v>1498905.6884999999</v>
      </c>
      <c r="E98" s="5">
        <v>234448</v>
      </c>
      <c r="F98" s="5">
        <v>73374</v>
      </c>
      <c r="G98"/>
      <c r="H98"/>
    </row>
    <row r="99" spans="1:9" ht="15.6" hidden="1" customHeight="1" x14ac:dyDescent="0.25">
      <c r="A99" s="138"/>
      <c r="B99" t="s">
        <v>214</v>
      </c>
      <c r="C99" s="17">
        <v>7718.41</v>
      </c>
      <c r="D99" s="17">
        <v>1622.0731000000001</v>
      </c>
      <c r="E99" s="5">
        <v>140</v>
      </c>
      <c r="F99" s="5">
        <v>76</v>
      </c>
      <c r="G99"/>
      <c r="H99"/>
    </row>
    <row r="100" spans="1:9" x14ac:dyDescent="0.25">
      <c r="A100" s="175">
        <v>2016</v>
      </c>
      <c r="B100" t="s">
        <v>215</v>
      </c>
      <c r="C100" s="17">
        <v>56242109.259999998</v>
      </c>
      <c r="D100" s="17">
        <v>12071377.2326</v>
      </c>
      <c r="E100" s="5">
        <v>820013</v>
      </c>
      <c r="F100" s="5">
        <v>220560</v>
      </c>
    </row>
    <row r="101" spans="1:9" ht="15.6" hidden="1" customHeight="1" x14ac:dyDescent="0.25">
      <c r="A101" s="138"/>
      <c r="B101" t="s">
        <v>216</v>
      </c>
      <c r="C101" s="17">
        <v>527.09</v>
      </c>
      <c r="D101" s="17">
        <v>227.1491</v>
      </c>
      <c r="E101" s="5">
        <v>10</v>
      </c>
      <c r="F101" s="5">
        <v>10</v>
      </c>
      <c r="G101"/>
      <c r="H101"/>
    </row>
    <row r="102" spans="1:9" ht="15.6" hidden="1" customHeight="1" x14ac:dyDescent="0.25">
      <c r="A102" s="138"/>
      <c r="B102" t="s">
        <v>217</v>
      </c>
      <c r="C102" s="17">
        <v>4655310.3499999996</v>
      </c>
      <c r="D102" s="17">
        <v>1796638.8862000001</v>
      </c>
      <c r="E102" s="5">
        <v>151502</v>
      </c>
      <c r="F102" s="5">
        <v>90106</v>
      </c>
      <c r="G102"/>
      <c r="H102"/>
    </row>
    <row r="103" spans="1:9" x14ac:dyDescent="0.25">
      <c r="A103" s="175">
        <v>2016</v>
      </c>
      <c r="B103" t="s">
        <v>218</v>
      </c>
      <c r="C103" s="17">
        <v>76309250.349999994</v>
      </c>
      <c r="D103" s="17">
        <v>22216394.5286</v>
      </c>
      <c r="E103" s="5">
        <v>1885565</v>
      </c>
      <c r="F103" s="5">
        <v>900348</v>
      </c>
    </row>
    <row r="104" spans="1:9" ht="15.6" hidden="1" customHeight="1" x14ac:dyDescent="0.25">
      <c r="A104" s="138"/>
      <c r="B104" t="s">
        <v>219</v>
      </c>
      <c r="C104" s="17">
        <v>70483309.819999993</v>
      </c>
      <c r="D104" s="17">
        <v>17410790.903299998</v>
      </c>
      <c r="E104" s="5">
        <v>470851</v>
      </c>
      <c r="F104" s="5">
        <v>205065</v>
      </c>
      <c r="G104"/>
      <c r="H104"/>
    </row>
    <row r="105" spans="1:9" ht="15.6" hidden="1" customHeight="1" x14ac:dyDescent="0.25">
      <c r="A105" s="138"/>
      <c r="B105" t="s">
        <v>220</v>
      </c>
      <c r="C105" s="17">
        <v>989136.4</v>
      </c>
      <c r="D105" s="17">
        <v>27704.040799999999</v>
      </c>
      <c r="E105" s="5">
        <v>46642</v>
      </c>
      <c r="F105" s="5">
        <v>26615</v>
      </c>
      <c r="G105"/>
      <c r="H105"/>
    </row>
    <row r="106" spans="1:9" ht="15.6" hidden="1" customHeight="1" x14ac:dyDescent="0.25">
      <c r="A106" s="138"/>
      <c r="B106" t="s">
        <v>221</v>
      </c>
      <c r="C106" s="17">
        <v>47533388.700000003</v>
      </c>
      <c r="D106" s="17">
        <v>21151636.576299999</v>
      </c>
      <c r="E106" s="5">
        <v>1080942</v>
      </c>
      <c r="F106" s="5">
        <v>554672</v>
      </c>
      <c r="G106"/>
      <c r="H106"/>
    </row>
    <row r="107" spans="1:9" ht="15.6" hidden="1" customHeight="1" x14ac:dyDescent="0.25">
      <c r="A107" s="138"/>
      <c r="B107" t="s">
        <v>222</v>
      </c>
      <c r="C107" s="17">
        <v>41729414.439999998</v>
      </c>
      <c r="D107" s="17">
        <v>13699658.9081</v>
      </c>
      <c r="E107" s="5">
        <v>1819574</v>
      </c>
      <c r="F107" s="5">
        <v>926393</v>
      </c>
      <c r="G107"/>
      <c r="H107"/>
    </row>
    <row r="108" spans="1:9" ht="15.6" hidden="1" customHeight="1" x14ac:dyDescent="0.25">
      <c r="A108" s="138"/>
      <c r="B108" t="s">
        <v>223</v>
      </c>
      <c r="C108" s="17">
        <v>9397.16</v>
      </c>
      <c r="D108" s="17">
        <v>4662.6031000000003</v>
      </c>
      <c r="E108" s="5">
        <v>29</v>
      </c>
      <c r="F108" s="5">
        <v>26</v>
      </c>
      <c r="G108"/>
      <c r="H108"/>
    </row>
    <row r="109" spans="1:9" ht="15.6" hidden="1" customHeight="1" x14ac:dyDescent="0.25">
      <c r="A109" s="138"/>
      <c r="B109" t="s">
        <v>224</v>
      </c>
      <c r="C109" s="17">
        <v>88006110.620000005</v>
      </c>
      <c r="D109" s="17">
        <v>30286526.6052</v>
      </c>
      <c r="E109" s="5">
        <v>69187</v>
      </c>
      <c r="F109" s="5">
        <v>53871</v>
      </c>
      <c r="G109"/>
      <c r="H109"/>
    </row>
    <row r="110" spans="1:9" ht="15.6" hidden="1" customHeight="1" x14ac:dyDescent="0.25">
      <c r="A110" s="138"/>
      <c r="B110" t="s">
        <v>225</v>
      </c>
      <c r="C110" s="17">
        <v>25551749.48</v>
      </c>
      <c r="D110" s="17">
        <v>8570394.7687999997</v>
      </c>
      <c r="E110" s="5">
        <v>298341</v>
      </c>
      <c r="F110" s="5">
        <v>158311</v>
      </c>
      <c r="G110"/>
      <c r="H110"/>
    </row>
    <row r="111" spans="1:9" ht="16.2" thickBot="1" x14ac:dyDescent="0.3">
      <c r="A111" s="175">
        <v>2016</v>
      </c>
      <c r="B111" s="176" t="s">
        <v>226</v>
      </c>
      <c r="C111" s="178">
        <v>93128344.420000002</v>
      </c>
      <c r="D111" s="178">
        <v>34871056.089599997</v>
      </c>
      <c r="E111" s="179">
        <v>1161598</v>
      </c>
      <c r="F111" s="179">
        <v>618588</v>
      </c>
      <c r="I111" s="192">
        <f>SUM(F61:F111)</f>
        <v>23592104</v>
      </c>
    </row>
    <row r="112" spans="1:9" hidden="1" x14ac:dyDescent="0.25">
      <c r="A112">
        <v>2016</v>
      </c>
      <c r="B112" t="s">
        <v>227</v>
      </c>
      <c r="C112" s="17">
        <v>34344175.659999996</v>
      </c>
      <c r="D112" s="17">
        <v>9761978.4990999997</v>
      </c>
      <c r="E112" s="5">
        <v>832581</v>
      </c>
      <c r="F112" s="5">
        <v>420008</v>
      </c>
      <c r="G112"/>
      <c r="H112"/>
    </row>
    <row r="113" spans="1:8" hidden="1" x14ac:dyDescent="0.25">
      <c r="A113">
        <v>2016</v>
      </c>
      <c r="B113" t="s">
        <v>228</v>
      </c>
      <c r="C113" s="17">
        <v>48679091.240000002</v>
      </c>
      <c r="D113" s="17">
        <v>8967094.8376000002</v>
      </c>
      <c r="E113" s="5">
        <v>441863</v>
      </c>
      <c r="F113" s="5">
        <v>294189</v>
      </c>
      <c r="G113"/>
      <c r="H113"/>
    </row>
    <row r="114" spans="1:8" hidden="1" x14ac:dyDescent="0.25">
      <c r="A114">
        <v>2017</v>
      </c>
      <c r="B114" t="s">
        <v>175</v>
      </c>
      <c r="C114" s="17">
        <v>24252978.350000001</v>
      </c>
      <c r="D114" s="17">
        <v>8100508.5051999995</v>
      </c>
      <c r="E114" s="5">
        <v>903802</v>
      </c>
      <c r="F114" s="5">
        <v>484533</v>
      </c>
      <c r="G114"/>
      <c r="H114"/>
    </row>
    <row r="115" spans="1:8" x14ac:dyDescent="0.25">
      <c r="A115" s="175">
        <v>2017</v>
      </c>
      <c r="B115" t="s">
        <v>176</v>
      </c>
      <c r="C115" s="17">
        <v>351613258.73000002</v>
      </c>
      <c r="D115" s="17">
        <v>160065054.00889999</v>
      </c>
      <c r="E115" s="5">
        <v>8592450</v>
      </c>
      <c r="F115" s="5">
        <v>1773703</v>
      </c>
    </row>
    <row r="116" spans="1:8" ht="15.6" hidden="1" customHeight="1" x14ac:dyDescent="0.25">
      <c r="A116" s="138"/>
      <c r="B116" t="s">
        <v>177</v>
      </c>
      <c r="C116" s="17">
        <v>13435687.02</v>
      </c>
      <c r="D116" s="17">
        <v>6710593.1989000002</v>
      </c>
      <c r="E116" s="5">
        <v>593369</v>
      </c>
      <c r="F116" s="5">
        <v>448496</v>
      </c>
      <c r="G116"/>
      <c r="H116"/>
    </row>
    <row r="117" spans="1:8" ht="15.6" hidden="1" customHeight="1" x14ac:dyDescent="0.25">
      <c r="A117" s="138"/>
      <c r="B117" t="s">
        <v>178</v>
      </c>
      <c r="C117" s="17">
        <v>51449746.5</v>
      </c>
      <c r="D117" s="17">
        <v>25534913.227899998</v>
      </c>
      <c r="E117" s="5">
        <v>2087714</v>
      </c>
      <c r="F117" s="5">
        <v>1183795</v>
      </c>
      <c r="G117"/>
      <c r="H117"/>
    </row>
    <row r="118" spans="1:8" x14ac:dyDescent="0.25">
      <c r="A118" s="175">
        <v>2017</v>
      </c>
      <c r="B118" t="s">
        <v>179</v>
      </c>
      <c r="C118" s="17">
        <v>306900280.38999999</v>
      </c>
      <c r="D118" s="17">
        <v>195199417.74579999</v>
      </c>
      <c r="E118" s="5">
        <v>2626775</v>
      </c>
      <c r="F118" s="5">
        <v>1443547</v>
      </c>
    </row>
    <row r="119" spans="1:8" ht="15.6" hidden="1" customHeight="1" x14ac:dyDescent="0.25">
      <c r="A119" s="138"/>
      <c r="B119" t="s">
        <v>180</v>
      </c>
      <c r="C119" s="17">
        <v>42614273.829999998</v>
      </c>
      <c r="D119" s="17">
        <v>18131216.763599999</v>
      </c>
      <c r="E119" s="5">
        <v>1201786</v>
      </c>
      <c r="F119" s="5">
        <v>658282</v>
      </c>
      <c r="G119"/>
      <c r="H119"/>
    </row>
    <row r="120" spans="1:8" ht="15.6" hidden="1" customHeight="1" x14ac:dyDescent="0.25">
      <c r="A120" s="138"/>
      <c r="B120" t="s">
        <v>181</v>
      </c>
      <c r="C120" s="17">
        <v>9734054.9900000002</v>
      </c>
      <c r="D120" s="17">
        <v>4302853.2669000002</v>
      </c>
      <c r="E120" s="5">
        <v>235606</v>
      </c>
      <c r="F120" s="5">
        <v>192881</v>
      </c>
      <c r="G120"/>
      <c r="H120"/>
    </row>
    <row r="121" spans="1:8" ht="15.6" hidden="1" customHeight="1" x14ac:dyDescent="0.25">
      <c r="A121" s="138"/>
      <c r="B121" t="s">
        <v>182</v>
      </c>
      <c r="C121" s="17">
        <v>45335626.600000001</v>
      </c>
      <c r="D121" s="17">
        <v>6851387.8316000002</v>
      </c>
      <c r="E121" s="5">
        <v>389758</v>
      </c>
      <c r="F121" s="5">
        <v>172519</v>
      </c>
      <c r="G121"/>
      <c r="H121"/>
    </row>
    <row r="122" spans="1:8" ht="15.6" hidden="1" customHeight="1" x14ac:dyDescent="0.25">
      <c r="A122" s="138"/>
      <c r="B122" t="s">
        <v>183</v>
      </c>
      <c r="C122" s="17">
        <v>5687462.46</v>
      </c>
      <c r="D122" s="17">
        <v>2210853.0992000001</v>
      </c>
      <c r="E122" s="5">
        <v>16306</v>
      </c>
      <c r="F122" s="5">
        <v>11921</v>
      </c>
      <c r="G122"/>
      <c r="H122"/>
    </row>
    <row r="123" spans="1:8" x14ac:dyDescent="0.25">
      <c r="A123" s="175">
        <v>2017</v>
      </c>
      <c r="B123" t="s">
        <v>184</v>
      </c>
      <c r="C123" s="17">
        <v>133667714.41</v>
      </c>
      <c r="D123" s="17">
        <v>66573392.928099997</v>
      </c>
      <c r="E123" s="5">
        <v>5920344</v>
      </c>
      <c r="F123" s="5">
        <v>2475256</v>
      </c>
    </row>
    <row r="124" spans="1:8" x14ac:dyDescent="0.25">
      <c r="A124" s="175">
        <v>2017</v>
      </c>
      <c r="B124" t="s">
        <v>185</v>
      </c>
      <c r="C124" s="17">
        <v>54130647.109999999</v>
      </c>
      <c r="D124" s="17">
        <v>20011764.831900001</v>
      </c>
      <c r="E124" s="5">
        <v>2061754</v>
      </c>
      <c r="F124" s="5">
        <v>1201423</v>
      </c>
    </row>
    <row r="125" spans="1:8" x14ac:dyDescent="0.25">
      <c r="A125" s="175">
        <v>2017</v>
      </c>
      <c r="B125" t="s">
        <v>186</v>
      </c>
      <c r="C125" s="17">
        <v>162410125.12</v>
      </c>
      <c r="D125" s="17">
        <v>72207337.316100001</v>
      </c>
      <c r="E125" s="5">
        <v>7462948</v>
      </c>
      <c r="F125" s="5">
        <v>2935292</v>
      </c>
    </row>
    <row r="126" spans="1:8" ht="15.6" hidden="1" customHeight="1" x14ac:dyDescent="0.25">
      <c r="A126" s="138"/>
      <c r="B126" t="s">
        <v>187</v>
      </c>
      <c r="C126" s="17">
        <v>19176122.449999999</v>
      </c>
      <c r="D126" s="17">
        <v>9469631.4154000003</v>
      </c>
      <c r="E126" s="5">
        <v>338560</v>
      </c>
      <c r="F126" s="5">
        <v>211504</v>
      </c>
      <c r="G126"/>
      <c r="H126"/>
    </row>
    <row r="127" spans="1:8" ht="15.6" hidden="1" customHeight="1" x14ac:dyDescent="0.25">
      <c r="A127" s="138"/>
      <c r="B127" t="s">
        <v>188</v>
      </c>
      <c r="C127" s="17">
        <v>37310951.530000001</v>
      </c>
      <c r="D127" s="17">
        <v>17970260.078899998</v>
      </c>
      <c r="E127" s="5">
        <v>750925</v>
      </c>
      <c r="F127" s="5">
        <v>487674</v>
      </c>
      <c r="G127"/>
      <c r="H127"/>
    </row>
    <row r="128" spans="1:8" x14ac:dyDescent="0.25">
      <c r="A128" s="175">
        <v>2017</v>
      </c>
      <c r="B128" t="s">
        <v>189</v>
      </c>
      <c r="C128" s="17">
        <v>408235446.12</v>
      </c>
      <c r="D128" s="17">
        <v>66468135.316799998</v>
      </c>
      <c r="E128" s="5">
        <v>7090483</v>
      </c>
      <c r="F128" s="5">
        <v>1461993</v>
      </c>
    </row>
    <row r="129" spans="1:8" ht="15.6" hidden="1" customHeight="1" x14ac:dyDescent="0.25">
      <c r="A129" s="138"/>
      <c r="B129" t="s">
        <v>190</v>
      </c>
      <c r="C129" s="17">
        <v>13763055.68</v>
      </c>
      <c r="D129" s="17">
        <v>1540126.0644</v>
      </c>
      <c r="E129" s="5">
        <v>24077</v>
      </c>
      <c r="F129" s="5">
        <v>15470</v>
      </c>
      <c r="G129"/>
      <c r="H129"/>
    </row>
    <row r="130" spans="1:8" ht="15.6" hidden="1" customHeight="1" x14ac:dyDescent="0.25">
      <c r="A130" s="138"/>
      <c r="B130" t="s">
        <v>191</v>
      </c>
      <c r="C130" s="17">
        <v>4976050.29</v>
      </c>
      <c r="D130" s="17">
        <v>922537.26100000006</v>
      </c>
      <c r="E130" s="5">
        <v>233784</v>
      </c>
      <c r="F130" s="5">
        <v>154716</v>
      </c>
      <c r="G130"/>
      <c r="H130"/>
    </row>
    <row r="131" spans="1:8" x14ac:dyDescent="0.25">
      <c r="A131" s="175">
        <v>2017</v>
      </c>
      <c r="B131" t="s">
        <v>192</v>
      </c>
      <c r="C131" s="17">
        <v>107795088.20999999</v>
      </c>
      <c r="D131" s="17">
        <v>53816542.697700001</v>
      </c>
      <c r="E131" s="5">
        <v>5459991</v>
      </c>
      <c r="F131" s="5">
        <v>2303571</v>
      </c>
    </row>
    <row r="132" spans="1:8" ht="15.6" hidden="1" customHeight="1" x14ac:dyDescent="0.25">
      <c r="A132" s="138"/>
      <c r="B132" t="s">
        <v>193</v>
      </c>
      <c r="C132" s="17">
        <v>2763831.02</v>
      </c>
      <c r="D132" s="17">
        <v>543430.67799999996</v>
      </c>
      <c r="E132" s="5">
        <v>79822</v>
      </c>
      <c r="F132" s="5">
        <v>46203</v>
      </c>
      <c r="G132"/>
      <c r="H132"/>
    </row>
    <row r="133" spans="1:8" ht="15.6" hidden="1" customHeight="1" x14ac:dyDescent="0.25">
      <c r="A133" s="138"/>
      <c r="B133" t="s">
        <v>194</v>
      </c>
      <c r="C133" s="17">
        <v>8121161.1799999997</v>
      </c>
      <c r="D133" s="17">
        <v>4332560.3327000001</v>
      </c>
      <c r="E133" s="5">
        <v>410220</v>
      </c>
      <c r="F133" s="5">
        <v>303445</v>
      </c>
      <c r="G133"/>
      <c r="H133"/>
    </row>
    <row r="134" spans="1:8" x14ac:dyDescent="0.25">
      <c r="A134" s="175">
        <v>2017</v>
      </c>
      <c r="B134" t="s">
        <v>195</v>
      </c>
      <c r="C134" s="17">
        <v>102908144.55</v>
      </c>
      <c r="D134" s="17">
        <v>61032934.538099997</v>
      </c>
      <c r="E134" s="5">
        <v>4386139</v>
      </c>
      <c r="F134" s="5">
        <v>1897919</v>
      </c>
    </row>
    <row r="135" spans="1:8" ht="15.6" hidden="1" customHeight="1" x14ac:dyDescent="0.25">
      <c r="A135" s="138"/>
      <c r="B135" t="s">
        <v>196</v>
      </c>
      <c r="C135" s="17">
        <v>12168.52</v>
      </c>
      <c r="D135" s="17">
        <v>2523.1442000000002</v>
      </c>
      <c r="E135" s="5">
        <v>1112</v>
      </c>
      <c r="F135">
        <v>748</v>
      </c>
      <c r="G135"/>
      <c r="H135"/>
    </row>
    <row r="136" spans="1:8" ht="15.6" hidden="1" customHeight="1" x14ac:dyDescent="0.25">
      <c r="A136" s="138"/>
      <c r="B136" t="s">
        <v>197</v>
      </c>
      <c r="C136" s="17">
        <v>17035423.129999999</v>
      </c>
      <c r="D136" s="17">
        <v>4079026.9693</v>
      </c>
      <c r="E136" s="5">
        <v>1098353</v>
      </c>
      <c r="F136" s="5">
        <v>739005</v>
      </c>
      <c r="G136"/>
      <c r="H136"/>
    </row>
    <row r="137" spans="1:8" ht="15.6" hidden="1" customHeight="1" x14ac:dyDescent="0.25">
      <c r="A137" s="138"/>
      <c r="B137" t="s">
        <v>198</v>
      </c>
      <c r="C137" s="17">
        <v>10182473.16</v>
      </c>
      <c r="D137" s="17">
        <v>1375221.0433</v>
      </c>
      <c r="E137" s="5">
        <v>405738</v>
      </c>
      <c r="F137" s="5">
        <v>219457</v>
      </c>
      <c r="G137"/>
      <c r="H137"/>
    </row>
    <row r="138" spans="1:8" ht="15.6" hidden="1" customHeight="1" x14ac:dyDescent="0.25">
      <c r="A138" s="138"/>
      <c r="B138" t="s">
        <v>199</v>
      </c>
      <c r="C138" s="17">
        <v>45032712.950000003</v>
      </c>
      <c r="D138" s="17">
        <v>281692.49550000002</v>
      </c>
      <c r="E138" s="5">
        <v>188786</v>
      </c>
      <c r="F138" s="5">
        <v>124685</v>
      </c>
      <c r="G138"/>
      <c r="H138"/>
    </row>
    <row r="139" spans="1:8" ht="15.6" hidden="1" customHeight="1" x14ac:dyDescent="0.25">
      <c r="A139" s="138"/>
      <c r="B139" t="s">
        <v>200</v>
      </c>
      <c r="C139" s="17">
        <v>46039552.880000003</v>
      </c>
      <c r="D139" s="17">
        <v>12396156.6798</v>
      </c>
      <c r="E139" s="5">
        <v>692891</v>
      </c>
      <c r="F139" s="5">
        <v>305259</v>
      </c>
      <c r="G139"/>
      <c r="H139"/>
    </row>
    <row r="140" spans="1:8" ht="15.6" hidden="1" customHeight="1" x14ac:dyDescent="0.25">
      <c r="A140" s="138"/>
      <c r="B140" t="s">
        <v>201</v>
      </c>
      <c r="C140" s="17">
        <v>993517.51</v>
      </c>
      <c r="D140" s="17">
        <v>111698.76089999999</v>
      </c>
      <c r="E140" s="5">
        <v>32712</v>
      </c>
      <c r="F140" s="5">
        <v>25861</v>
      </c>
      <c r="G140"/>
      <c r="H140"/>
    </row>
    <row r="141" spans="1:8" ht="15.6" hidden="1" customHeight="1" x14ac:dyDescent="0.25">
      <c r="A141" s="138"/>
      <c r="B141" t="s">
        <v>202</v>
      </c>
      <c r="C141" s="17">
        <v>59599494.460000001</v>
      </c>
      <c r="D141" s="17">
        <v>262611.5894</v>
      </c>
      <c r="E141" s="5">
        <v>403554</v>
      </c>
      <c r="F141" s="5">
        <v>95003</v>
      </c>
      <c r="G141"/>
      <c r="H141"/>
    </row>
    <row r="142" spans="1:8" ht="15.6" hidden="1" customHeight="1" x14ac:dyDescent="0.25">
      <c r="A142" s="138"/>
      <c r="B142" t="s">
        <v>203</v>
      </c>
      <c r="C142" s="17">
        <v>1064.26</v>
      </c>
      <c r="D142" s="17">
        <v>1062.4232</v>
      </c>
      <c r="E142">
        <v>10</v>
      </c>
      <c r="F142">
        <v>8</v>
      </c>
      <c r="G142"/>
      <c r="H142"/>
    </row>
    <row r="143" spans="1:8" ht="15.6" hidden="1" customHeight="1" x14ac:dyDescent="0.25">
      <c r="A143" s="138"/>
      <c r="B143" t="s">
        <v>204</v>
      </c>
      <c r="C143" s="17">
        <v>10716663.18</v>
      </c>
      <c r="D143" s="17">
        <v>4638878.0500999996</v>
      </c>
      <c r="E143" s="5">
        <v>1298431</v>
      </c>
      <c r="F143" s="5">
        <v>878057</v>
      </c>
      <c r="G143"/>
      <c r="H143"/>
    </row>
    <row r="144" spans="1:8" ht="15.6" hidden="1" customHeight="1" x14ac:dyDescent="0.25">
      <c r="A144" s="138"/>
      <c r="B144" t="s">
        <v>205</v>
      </c>
      <c r="C144" s="17">
        <v>30382456.719999999</v>
      </c>
      <c r="D144" s="17">
        <v>6912512.8321000002</v>
      </c>
      <c r="E144" s="5">
        <v>538191</v>
      </c>
      <c r="F144" s="5">
        <v>358317</v>
      </c>
      <c r="G144"/>
      <c r="H144"/>
    </row>
    <row r="145" spans="1:8" x14ac:dyDescent="0.25">
      <c r="A145" s="175">
        <v>2017</v>
      </c>
      <c r="B145" t="s">
        <v>206</v>
      </c>
      <c r="C145" s="17">
        <v>57429928.009999998</v>
      </c>
      <c r="D145" s="17">
        <v>31769036.097100001</v>
      </c>
      <c r="E145" s="5">
        <v>2650466</v>
      </c>
      <c r="F145" s="5">
        <v>1478292</v>
      </c>
    </row>
    <row r="146" spans="1:8" ht="15.6" hidden="1" customHeight="1" x14ac:dyDescent="0.25">
      <c r="A146" s="138"/>
      <c r="B146" t="s">
        <v>207</v>
      </c>
      <c r="C146" s="17">
        <v>8661524.0299999993</v>
      </c>
      <c r="D146" s="17">
        <v>786004.07739999995</v>
      </c>
      <c r="E146" s="5">
        <v>142863</v>
      </c>
      <c r="F146" s="5">
        <v>76004</v>
      </c>
      <c r="G146"/>
      <c r="H146"/>
    </row>
    <row r="147" spans="1:8" ht="15.6" hidden="1" customHeight="1" x14ac:dyDescent="0.25">
      <c r="A147" s="138"/>
      <c r="B147" t="s">
        <v>208</v>
      </c>
      <c r="C147" s="17">
        <v>81955.460000000006</v>
      </c>
      <c r="D147" s="17">
        <v>-2232.8235</v>
      </c>
      <c r="E147">
        <v>266</v>
      </c>
      <c r="F147">
        <v>123</v>
      </c>
      <c r="G147"/>
      <c r="H147"/>
    </row>
    <row r="148" spans="1:8" ht="15.6" hidden="1" customHeight="1" x14ac:dyDescent="0.25">
      <c r="A148" s="138"/>
      <c r="B148" t="s">
        <v>209</v>
      </c>
      <c r="C148" s="17">
        <v>3501887.5</v>
      </c>
      <c r="D148" s="17">
        <v>994372.86239999998</v>
      </c>
      <c r="E148" s="5">
        <v>71566</v>
      </c>
      <c r="F148" s="5">
        <v>43717</v>
      </c>
      <c r="G148"/>
      <c r="H148"/>
    </row>
    <row r="149" spans="1:8" ht="15.6" hidden="1" customHeight="1" x14ac:dyDescent="0.25">
      <c r="A149" s="138"/>
      <c r="B149" t="s">
        <v>210</v>
      </c>
      <c r="C149" s="17">
        <v>2509136.48</v>
      </c>
      <c r="D149" s="17">
        <v>1375100.2822</v>
      </c>
      <c r="E149" s="5">
        <v>69219</v>
      </c>
      <c r="F149" s="5">
        <v>52084</v>
      </c>
      <c r="G149"/>
      <c r="H149"/>
    </row>
    <row r="150" spans="1:8" ht="15.6" hidden="1" customHeight="1" x14ac:dyDescent="0.25">
      <c r="A150" s="138"/>
      <c r="B150" t="s">
        <v>211</v>
      </c>
      <c r="C150" s="17">
        <v>44351517.619999997</v>
      </c>
      <c r="D150" s="17">
        <v>5344998.9046</v>
      </c>
      <c r="E150" s="5">
        <v>834291</v>
      </c>
      <c r="F150" s="5">
        <v>395768</v>
      </c>
      <c r="G150"/>
      <c r="H150"/>
    </row>
    <row r="151" spans="1:8" x14ac:dyDescent="0.25">
      <c r="A151" s="175">
        <v>2017</v>
      </c>
      <c r="B151" t="s">
        <v>212</v>
      </c>
      <c r="C151" s="17">
        <v>83176944.129999995</v>
      </c>
      <c r="D151" s="17">
        <v>42689921.609399997</v>
      </c>
      <c r="E151" s="5">
        <v>2903637</v>
      </c>
      <c r="F151" s="5">
        <v>1474402</v>
      </c>
    </row>
    <row r="152" spans="1:8" ht="15.6" hidden="1" customHeight="1" x14ac:dyDescent="0.25">
      <c r="A152" s="138"/>
      <c r="B152" t="s">
        <v>213</v>
      </c>
      <c r="C152" s="17">
        <v>25341661.879999999</v>
      </c>
      <c r="D152" s="17">
        <v>1309771.1714000001</v>
      </c>
      <c r="E152" s="5">
        <v>288161</v>
      </c>
      <c r="F152" s="5">
        <v>79318</v>
      </c>
      <c r="G152"/>
      <c r="H152"/>
    </row>
    <row r="153" spans="1:8" ht="15.6" hidden="1" customHeight="1" x14ac:dyDescent="0.25">
      <c r="A153" s="138"/>
      <c r="B153" t="s">
        <v>214</v>
      </c>
      <c r="C153" s="17">
        <v>6771.89</v>
      </c>
      <c r="D153" s="17">
        <v>1738.579</v>
      </c>
      <c r="E153">
        <v>128</v>
      </c>
      <c r="F153">
        <v>63</v>
      </c>
      <c r="G153"/>
      <c r="H153"/>
    </row>
    <row r="154" spans="1:8" x14ac:dyDescent="0.25">
      <c r="A154" s="175">
        <v>2017</v>
      </c>
      <c r="B154" t="s">
        <v>215</v>
      </c>
      <c r="C154" s="17">
        <v>81111402.810000002</v>
      </c>
      <c r="D154" s="17">
        <v>15035645.5681</v>
      </c>
      <c r="E154" s="5">
        <v>1179435</v>
      </c>
      <c r="F154" s="5">
        <v>302341</v>
      </c>
    </row>
    <row r="155" spans="1:8" ht="15.6" hidden="1" customHeight="1" x14ac:dyDescent="0.25">
      <c r="A155" s="138"/>
      <c r="B155" t="s">
        <v>216</v>
      </c>
      <c r="C155" s="17">
        <v>18017.849999999999</v>
      </c>
      <c r="D155" s="17">
        <v>8764.6420999999991</v>
      </c>
      <c r="E155">
        <v>242</v>
      </c>
      <c r="F155">
        <v>172</v>
      </c>
      <c r="G155"/>
      <c r="H155"/>
    </row>
    <row r="156" spans="1:8" ht="15.6" hidden="1" customHeight="1" x14ac:dyDescent="0.25">
      <c r="A156" s="138"/>
      <c r="B156" t="s">
        <v>217</v>
      </c>
      <c r="C156" s="17">
        <v>6486653.4000000004</v>
      </c>
      <c r="D156" s="17">
        <v>2399172.2749000001</v>
      </c>
      <c r="E156" s="5">
        <v>198975</v>
      </c>
      <c r="F156" s="5">
        <v>116345</v>
      </c>
      <c r="G156"/>
      <c r="H156"/>
    </row>
    <row r="157" spans="1:8" x14ac:dyDescent="0.25">
      <c r="A157" s="175">
        <v>2017</v>
      </c>
      <c r="B157" t="s">
        <v>218</v>
      </c>
      <c r="C157" s="17">
        <v>108839226.06</v>
      </c>
      <c r="D157" s="17">
        <v>35546169.273900002</v>
      </c>
      <c r="E157" s="5">
        <v>2293406</v>
      </c>
      <c r="F157" s="5">
        <v>1118979</v>
      </c>
    </row>
    <row r="158" spans="1:8" ht="15.6" hidden="1" customHeight="1" x14ac:dyDescent="0.25">
      <c r="A158" s="138"/>
      <c r="B158" t="s">
        <v>219</v>
      </c>
      <c r="C158" s="17">
        <v>81629258.879999995</v>
      </c>
      <c r="D158" s="17">
        <v>20757964.7555</v>
      </c>
      <c r="E158" s="5">
        <v>544563</v>
      </c>
      <c r="F158" s="5">
        <v>238675</v>
      </c>
      <c r="G158"/>
      <c r="H158"/>
    </row>
    <row r="159" spans="1:8" ht="15.6" hidden="1" customHeight="1" x14ac:dyDescent="0.25">
      <c r="A159" s="138"/>
      <c r="B159" t="s">
        <v>220</v>
      </c>
      <c r="C159" s="17">
        <v>1283910.3</v>
      </c>
      <c r="D159" s="17">
        <v>-3924.7213000000002</v>
      </c>
      <c r="E159" s="5">
        <v>60726</v>
      </c>
      <c r="F159" s="5">
        <v>33679</v>
      </c>
      <c r="G159"/>
      <c r="H159"/>
    </row>
    <row r="160" spans="1:8" ht="15.6" hidden="1" customHeight="1" x14ac:dyDescent="0.25">
      <c r="A160" s="138"/>
      <c r="B160" t="s">
        <v>221</v>
      </c>
      <c r="C160" s="17">
        <v>63593642.560000002</v>
      </c>
      <c r="D160" s="17">
        <v>27268247.664299998</v>
      </c>
      <c r="E160" s="5">
        <v>1372582</v>
      </c>
      <c r="F160" s="5">
        <v>700436</v>
      </c>
      <c r="G160"/>
      <c r="H160"/>
    </row>
    <row r="161" spans="1:9" ht="15.6" hidden="1" customHeight="1" x14ac:dyDescent="0.25">
      <c r="A161" s="138"/>
      <c r="B161" t="s">
        <v>222</v>
      </c>
      <c r="C161" s="17">
        <v>58815563.57</v>
      </c>
      <c r="D161" s="17">
        <v>20826732.219300002</v>
      </c>
      <c r="E161" s="5">
        <v>2324559</v>
      </c>
      <c r="F161" s="5">
        <v>1209675</v>
      </c>
      <c r="G161"/>
      <c r="H161"/>
    </row>
    <row r="162" spans="1:9" ht="15.6" hidden="1" customHeight="1" x14ac:dyDescent="0.25">
      <c r="A162" s="138"/>
      <c r="B162" t="s">
        <v>223</v>
      </c>
      <c r="C162" s="17">
        <v>17588.47</v>
      </c>
      <c r="D162" s="17">
        <v>7058.5066999999999</v>
      </c>
      <c r="E162">
        <v>8</v>
      </c>
      <c r="F162">
        <v>5</v>
      </c>
      <c r="G162"/>
      <c r="H162"/>
    </row>
    <row r="163" spans="1:9" ht="15.6" hidden="1" customHeight="1" x14ac:dyDescent="0.25">
      <c r="A163" s="138"/>
      <c r="B163" t="s">
        <v>224</v>
      </c>
      <c r="C163" s="17">
        <v>123543954.43000001</v>
      </c>
      <c r="D163" s="17">
        <v>35921018.188100003</v>
      </c>
      <c r="E163" s="5">
        <v>99962</v>
      </c>
      <c r="F163" s="5">
        <v>79511</v>
      </c>
      <c r="G163"/>
      <c r="H163"/>
    </row>
    <row r="164" spans="1:9" ht="15.6" hidden="1" customHeight="1" x14ac:dyDescent="0.25">
      <c r="A164" s="138"/>
      <c r="B164" t="s">
        <v>225</v>
      </c>
      <c r="C164" s="17">
        <v>30000537.120000001</v>
      </c>
      <c r="D164" s="17">
        <v>8447532.8845000006</v>
      </c>
      <c r="E164" s="5">
        <v>351002</v>
      </c>
      <c r="F164" s="5">
        <v>183424</v>
      </c>
      <c r="G164"/>
      <c r="H164"/>
    </row>
    <row r="165" spans="1:9" ht="16.2" thickBot="1" x14ac:dyDescent="0.3">
      <c r="A165" s="175">
        <v>2017</v>
      </c>
      <c r="B165" s="176" t="s">
        <v>226</v>
      </c>
      <c r="C165" s="178">
        <v>120551909.88</v>
      </c>
      <c r="D165" s="178">
        <v>46429633.732299998</v>
      </c>
      <c r="E165" s="179">
        <v>1338545</v>
      </c>
      <c r="F165" s="179">
        <v>729179</v>
      </c>
      <c r="I165" s="5">
        <f>SUM(F115:F165)</f>
        <v>30438202</v>
      </c>
    </row>
    <row r="166" spans="1:9" hidden="1" x14ac:dyDescent="0.25">
      <c r="A166">
        <v>2017</v>
      </c>
      <c r="B166" t="s">
        <v>227</v>
      </c>
      <c r="C166" s="17">
        <v>47717942.340000004</v>
      </c>
      <c r="D166" s="17">
        <v>12797909.9529</v>
      </c>
      <c r="E166" s="5">
        <v>1062568</v>
      </c>
      <c r="F166" s="5">
        <v>527342</v>
      </c>
      <c r="G166"/>
      <c r="H166"/>
    </row>
    <row r="167" spans="1:9" hidden="1" x14ac:dyDescent="0.25">
      <c r="A167">
        <v>2017</v>
      </c>
      <c r="B167" t="s">
        <v>228</v>
      </c>
      <c r="C167" s="17">
        <v>76052863.890000001</v>
      </c>
      <c r="D167" s="17">
        <v>13326402.581800001</v>
      </c>
      <c r="E167" s="5">
        <v>569790</v>
      </c>
      <c r="F167" s="5">
        <v>385291</v>
      </c>
      <c r="G167"/>
      <c r="H167"/>
    </row>
    <row r="168" spans="1:9" hidden="1" x14ac:dyDescent="0.25">
      <c r="A168">
        <v>2018</v>
      </c>
      <c r="B168" t="s">
        <v>175</v>
      </c>
      <c r="C168" s="17">
        <v>23130392.09</v>
      </c>
      <c r="D168" s="17">
        <v>8293451.3594000004</v>
      </c>
      <c r="E168" s="5">
        <v>851775</v>
      </c>
      <c r="F168" s="5">
        <v>504247</v>
      </c>
      <c r="G168"/>
      <c r="H168"/>
    </row>
    <row r="169" spans="1:9" x14ac:dyDescent="0.25">
      <c r="A169" s="175">
        <v>2018</v>
      </c>
      <c r="B169" t="s">
        <v>176</v>
      </c>
      <c r="C169" s="5">
        <v>406856803</v>
      </c>
      <c r="D169" s="17">
        <v>189714647.4772</v>
      </c>
      <c r="E169" s="5">
        <v>9061326</v>
      </c>
      <c r="F169" s="5">
        <v>2039709</v>
      </c>
    </row>
    <row r="170" spans="1:9" ht="15.6" hidden="1" customHeight="1" x14ac:dyDescent="0.25">
      <c r="A170" s="138"/>
      <c r="B170" t="s">
        <v>177</v>
      </c>
      <c r="C170" s="17">
        <v>18619542.809999999</v>
      </c>
      <c r="D170" s="17">
        <v>8242422.7892000005</v>
      </c>
      <c r="E170" s="5">
        <v>761506</v>
      </c>
      <c r="F170" s="5">
        <v>568192</v>
      </c>
      <c r="G170"/>
      <c r="H170"/>
    </row>
    <row r="171" spans="1:9" ht="15.6" hidden="1" customHeight="1" x14ac:dyDescent="0.25">
      <c r="A171" s="138"/>
      <c r="B171" t="s">
        <v>178</v>
      </c>
      <c r="C171" s="17">
        <v>70107167.129999995</v>
      </c>
      <c r="D171" s="17">
        <v>354237740.53460002</v>
      </c>
      <c r="E171" s="5">
        <v>2725394</v>
      </c>
      <c r="F171" s="5">
        <v>1530143</v>
      </c>
      <c r="G171"/>
      <c r="H171"/>
    </row>
    <row r="172" spans="1:9" x14ac:dyDescent="0.25">
      <c r="A172" s="175">
        <v>2018</v>
      </c>
      <c r="B172" t="s">
        <v>179</v>
      </c>
      <c r="C172" s="17">
        <v>349997821.23000002</v>
      </c>
      <c r="D172" s="17">
        <v>214534998.7766</v>
      </c>
      <c r="E172" s="5">
        <v>2917889</v>
      </c>
      <c r="F172" s="5">
        <v>1616268</v>
      </c>
    </row>
    <row r="173" spans="1:9" ht="15.6" hidden="1" customHeight="1" x14ac:dyDescent="0.25">
      <c r="A173" s="138"/>
      <c r="B173" t="s">
        <v>180</v>
      </c>
      <c r="C173" s="17">
        <v>34331514.520000003</v>
      </c>
      <c r="D173" s="17">
        <v>14761857.3489</v>
      </c>
      <c r="E173" s="5">
        <v>997695</v>
      </c>
      <c r="F173" s="5">
        <v>577008</v>
      </c>
      <c r="G173"/>
      <c r="H173"/>
    </row>
    <row r="174" spans="1:9" ht="15.6" hidden="1" customHeight="1" x14ac:dyDescent="0.25">
      <c r="A174" s="138"/>
      <c r="B174" t="s">
        <v>181</v>
      </c>
      <c r="C174" s="17">
        <v>10812338.27</v>
      </c>
      <c r="D174" s="17">
        <v>4929477.2657000003</v>
      </c>
      <c r="E174" s="5">
        <v>277232</v>
      </c>
      <c r="F174" s="5">
        <v>225654</v>
      </c>
      <c r="G174"/>
      <c r="H174"/>
    </row>
    <row r="175" spans="1:9" ht="15.6" hidden="1" customHeight="1" x14ac:dyDescent="0.25">
      <c r="A175" s="138"/>
      <c r="B175" t="s">
        <v>182</v>
      </c>
      <c r="C175" s="17">
        <v>60829804.630000003</v>
      </c>
      <c r="D175" s="17">
        <v>9468410.5259000007</v>
      </c>
      <c r="E175" s="5">
        <v>536893</v>
      </c>
      <c r="F175" s="5">
        <v>234655</v>
      </c>
      <c r="G175"/>
      <c r="H175"/>
    </row>
    <row r="176" spans="1:9" ht="15.6" hidden="1" customHeight="1" x14ac:dyDescent="0.25">
      <c r="A176" s="138"/>
      <c r="B176" t="s">
        <v>183</v>
      </c>
      <c r="C176" s="17">
        <v>5621574.75</v>
      </c>
      <c r="D176" s="17">
        <v>2131277.5477999998</v>
      </c>
      <c r="E176" s="5">
        <v>19267</v>
      </c>
      <c r="F176" s="5">
        <v>14301</v>
      </c>
      <c r="G176"/>
      <c r="H176"/>
    </row>
    <row r="177" spans="1:8" x14ac:dyDescent="0.25">
      <c r="A177" s="175">
        <v>2018</v>
      </c>
      <c r="B177" t="s">
        <v>184</v>
      </c>
      <c r="C177" s="17">
        <v>159841417.44999999</v>
      </c>
      <c r="D177" s="17">
        <v>80188603.1875</v>
      </c>
      <c r="E177" s="5">
        <v>7302830</v>
      </c>
      <c r="F177" s="5">
        <v>3095666</v>
      </c>
    </row>
    <row r="178" spans="1:8" x14ac:dyDescent="0.25">
      <c r="A178" s="175">
        <v>2018</v>
      </c>
      <c r="B178" t="s">
        <v>185</v>
      </c>
      <c r="C178" s="17">
        <v>67707975.319999993</v>
      </c>
      <c r="D178" s="17">
        <v>23595258.945099998</v>
      </c>
      <c r="E178" s="5">
        <v>2433745</v>
      </c>
      <c r="F178" s="5">
        <v>1426059</v>
      </c>
    </row>
    <row r="179" spans="1:8" x14ac:dyDescent="0.25">
      <c r="A179" s="175">
        <v>2018</v>
      </c>
      <c r="B179" t="s">
        <v>186</v>
      </c>
      <c r="C179" s="17">
        <v>212997997.61000001</v>
      </c>
      <c r="D179" s="17">
        <v>95590480.463599995</v>
      </c>
      <c r="E179" s="5">
        <v>9425217</v>
      </c>
      <c r="F179" s="5">
        <v>3725649</v>
      </c>
    </row>
    <row r="180" spans="1:8" ht="15.6" hidden="1" customHeight="1" x14ac:dyDescent="0.25">
      <c r="A180" s="138"/>
      <c r="B180" t="s">
        <v>187</v>
      </c>
      <c r="C180" s="17">
        <v>21761201.719999999</v>
      </c>
      <c r="D180" s="17">
        <v>10571745.0869</v>
      </c>
      <c r="E180" s="5">
        <v>373492</v>
      </c>
      <c r="F180" s="5">
        <v>234274</v>
      </c>
      <c r="G180"/>
      <c r="H180"/>
    </row>
    <row r="181" spans="1:8" ht="15.6" hidden="1" customHeight="1" x14ac:dyDescent="0.25">
      <c r="A181" s="138"/>
      <c r="B181" t="s">
        <v>188</v>
      </c>
      <c r="C181" s="17">
        <v>42468614.659999996</v>
      </c>
      <c r="D181" s="17">
        <v>20255786.3715</v>
      </c>
      <c r="E181" s="5">
        <v>858756</v>
      </c>
      <c r="F181" s="5">
        <v>567290</v>
      </c>
      <c r="G181"/>
      <c r="H181"/>
    </row>
    <row r="182" spans="1:8" x14ac:dyDescent="0.25">
      <c r="A182" s="175">
        <v>2018</v>
      </c>
      <c r="B182" t="s">
        <v>189</v>
      </c>
      <c r="C182" s="17">
        <v>554857250.26999998</v>
      </c>
      <c r="D182" s="17">
        <v>86603409.534400001</v>
      </c>
      <c r="E182" s="5">
        <v>9435448</v>
      </c>
      <c r="F182" s="5">
        <v>1857026</v>
      </c>
    </row>
    <row r="183" spans="1:8" ht="15.6" hidden="1" customHeight="1" x14ac:dyDescent="0.25">
      <c r="A183" s="138"/>
      <c r="B183" t="s">
        <v>190</v>
      </c>
      <c r="C183" s="17">
        <v>13979562.09</v>
      </c>
      <c r="D183" s="17">
        <v>1391026.6893</v>
      </c>
      <c r="E183" s="5">
        <v>23048</v>
      </c>
      <c r="F183" s="5">
        <v>14507</v>
      </c>
      <c r="G183"/>
      <c r="H183"/>
    </row>
    <row r="184" spans="1:8" ht="15.6" hidden="1" customHeight="1" x14ac:dyDescent="0.25">
      <c r="A184" s="138"/>
      <c r="B184" t="s">
        <v>191</v>
      </c>
      <c r="C184" s="17">
        <v>6039038.4699999997</v>
      </c>
      <c r="D184" s="17">
        <v>994238.15449999995</v>
      </c>
      <c r="E184" s="5">
        <v>258610</v>
      </c>
      <c r="F184" s="5">
        <v>170841</v>
      </c>
      <c r="G184"/>
      <c r="H184"/>
    </row>
    <row r="185" spans="1:8" x14ac:dyDescent="0.25">
      <c r="A185" s="175">
        <v>2018</v>
      </c>
      <c r="B185" t="s">
        <v>192</v>
      </c>
      <c r="C185" s="17">
        <v>133124771.53</v>
      </c>
      <c r="D185" s="17">
        <v>68902191.400900006</v>
      </c>
      <c r="E185" s="5">
        <v>6480433</v>
      </c>
      <c r="F185" s="5">
        <v>2831743</v>
      </c>
    </row>
    <row r="186" spans="1:8" ht="15.6" hidden="1" customHeight="1" x14ac:dyDescent="0.25">
      <c r="A186" s="138"/>
      <c r="B186" t="s">
        <v>193</v>
      </c>
      <c r="C186" s="17">
        <v>4103999.58</v>
      </c>
      <c r="D186" s="17">
        <v>1023037.1611</v>
      </c>
      <c r="E186" s="5">
        <v>111345</v>
      </c>
      <c r="F186" s="5">
        <v>64670</v>
      </c>
      <c r="G186"/>
      <c r="H186"/>
    </row>
    <row r="187" spans="1:8" ht="15.6" hidden="1" customHeight="1" x14ac:dyDescent="0.25">
      <c r="A187" s="138"/>
      <c r="B187" t="s">
        <v>194</v>
      </c>
      <c r="C187" s="17">
        <v>10573346.689999999</v>
      </c>
      <c r="D187" s="17">
        <v>5578503.6843999997</v>
      </c>
      <c r="E187" s="5">
        <v>514253</v>
      </c>
      <c r="F187" s="5">
        <v>378219</v>
      </c>
      <c r="G187"/>
      <c r="H187"/>
    </row>
    <row r="188" spans="1:8" x14ac:dyDescent="0.25">
      <c r="A188" s="175">
        <v>2018</v>
      </c>
      <c r="B188" t="s">
        <v>195</v>
      </c>
      <c r="C188" s="17">
        <v>126366179.05</v>
      </c>
      <c r="D188" s="17">
        <v>75722484.351799995</v>
      </c>
      <c r="E188" s="5">
        <v>5219722</v>
      </c>
      <c r="F188" s="5">
        <v>2323891</v>
      </c>
    </row>
    <row r="189" spans="1:8" ht="15.6" hidden="1" customHeight="1" x14ac:dyDescent="0.25">
      <c r="A189" s="138"/>
      <c r="B189" t="s">
        <v>196</v>
      </c>
      <c r="C189" s="17">
        <v>106634.28</v>
      </c>
      <c r="D189" s="17">
        <v>26733.489699999998</v>
      </c>
      <c r="E189" s="5">
        <v>3814</v>
      </c>
      <c r="F189" s="5">
        <v>2865</v>
      </c>
      <c r="G189"/>
      <c r="H189"/>
    </row>
    <row r="190" spans="1:8" ht="15.6" hidden="1" customHeight="1" x14ac:dyDescent="0.25">
      <c r="A190" s="138"/>
      <c r="B190" t="s">
        <v>197</v>
      </c>
      <c r="C190" s="17">
        <v>22167249.41</v>
      </c>
      <c r="D190" s="17">
        <v>5397646.7821000004</v>
      </c>
      <c r="E190" s="5">
        <v>1475513</v>
      </c>
      <c r="F190" s="5">
        <v>1010606</v>
      </c>
      <c r="G190"/>
      <c r="H190"/>
    </row>
    <row r="191" spans="1:8" ht="15.6" hidden="1" customHeight="1" x14ac:dyDescent="0.25">
      <c r="A191" s="138"/>
      <c r="B191" t="s">
        <v>198</v>
      </c>
      <c r="C191" s="17">
        <v>10432334.970000001</v>
      </c>
      <c r="D191" s="17">
        <v>1468874.5555</v>
      </c>
      <c r="E191" s="5">
        <v>437321</v>
      </c>
      <c r="F191" s="5">
        <v>255795</v>
      </c>
      <c r="G191"/>
      <c r="H191"/>
    </row>
    <row r="192" spans="1:8" ht="15.6" hidden="1" customHeight="1" x14ac:dyDescent="0.25">
      <c r="A192" s="138"/>
      <c r="B192" t="s">
        <v>199</v>
      </c>
      <c r="C192" s="17">
        <v>46828368.119999997</v>
      </c>
      <c r="D192" s="17">
        <v>242650.50270000001</v>
      </c>
      <c r="E192" s="5">
        <v>190124</v>
      </c>
      <c r="F192" s="5">
        <v>130048</v>
      </c>
      <c r="G192"/>
      <c r="H192"/>
    </row>
    <row r="193" spans="1:8" ht="15.6" hidden="1" customHeight="1" x14ac:dyDescent="0.25">
      <c r="A193" s="138"/>
      <c r="B193" t="s">
        <v>200</v>
      </c>
      <c r="C193" s="17">
        <v>58569856.259999998</v>
      </c>
      <c r="D193" s="17">
        <v>15592186.062100001</v>
      </c>
      <c r="E193" s="5">
        <v>884384</v>
      </c>
      <c r="F193" s="5">
        <v>379590</v>
      </c>
      <c r="G193"/>
      <c r="H193"/>
    </row>
    <row r="194" spans="1:8" ht="15.6" hidden="1" customHeight="1" x14ac:dyDescent="0.25">
      <c r="A194" s="138"/>
      <c r="B194" t="s">
        <v>201</v>
      </c>
      <c r="C194" s="17">
        <v>1203379.26</v>
      </c>
      <c r="D194" s="17">
        <v>90573.561199999996</v>
      </c>
      <c r="E194" s="5">
        <v>41282</v>
      </c>
      <c r="F194" s="5">
        <v>32760</v>
      </c>
      <c r="G194"/>
      <c r="H194"/>
    </row>
    <row r="195" spans="1:8" ht="15.6" hidden="1" customHeight="1" x14ac:dyDescent="0.25">
      <c r="A195" s="138"/>
      <c r="B195" t="s">
        <v>202</v>
      </c>
      <c r="C195" s="17">
        <v>74062506.390000001</v>
      </c>
      <c r="D195" s="17">
        <v>765160.45449999999</v>
      </c>
      <c r="E195" s="5">
        <v>493639</v>
      </c>
      <c r="F195" s="5">
        <v>111328</v>
      </c>
      <c r="G195"/>
      <c r="H195"/>
    </row>
    <row r="196" spans="1:8" ht="15.6" hidden="1" customHeight="1" x14ac:dyDescent="0.25">
      <c r="A196" s="138"/>
      <c r="B196" t="s">
        <v>203</v>
      </c>
      <c r="C196" s="17">
        <v>32736.45</v>
      </c>
      <c r="D196" s="17">
        <v>4096.6783999999998</v>
      </c>
      <c r="E196">
        <v>855</v>
      </c>
      <c r="F196">
        <v>737</v>
      </c>
      <c r="G196"/>
      <c r="H196"/>
    </row>
    <row r="197" spans="1:8" ht="15.6" hidden="1" customHeight="1" x14ac:dyDescent="0.25">
      <c r="A197" s="138"/>
      <c r="B197" t="s">
        <v>204</v>
      </c>
      <c r="C197" s="17">
        <v>13281836.9</v>
      </c>
      <c r="D197" s="17">
        <v>5749128.9219000004</v>
      </c>
      <c r="E197" s="5">
        <v>1624806</v>
      </c>
      <c r="F197" s="5">
        <v>1083428</v>
      </c>
      <c r="G197"/>
      <c r="H197"/>
    </row>
    <row r="198" spans="1:8" ht="15.6" hidden="1" customHeight="1" x14ac:dyDescent="0.25">
      <c r="A198" s="138"/>
      <c r="B198" t="s">
        <v>205</v>
      </c>
      <c r="C198" s="17">
        <v>40007620.390000001</v>
      </c>
      <c r="D198" s="17">
        <v>8301369.9051999999</v>
      </c>
      <c r="E198" s="5">
        <v>673158</v>
      </c>
      <c r="F198" s="5">
        <v>443141</v>
      </c>
      <c r="G198"/>
      <c r="H198"/>
    </row>
    <row r="199" spans="1:8" x14ac:dyDescent="0.25">
      <c r="A199" s="175">
        <v>2018</v>
      </c>
      <c r="B199" t="s">
        <v>206</v>
      </c>
      <c r="C199" s="17">
        <v>86194192.090000004</v>
      </c>
      <c r="D199" s="17">
        <v>46838356.840300001</v>
      </c>
      <c r="E199" s="5">
        <v>3603553</v>
      </c>
      <c r="F199" s="5">
        <v>1973796</v>
      </c>
    </row>
    <row r="200" spans="1:8" ht="15.6" hidden="1" customHeight="1" x14ac:dyDescent="0.25">
      <c r="A200" s="138"/>
      <c r="B200" t="s">
        <v>207</v>
      </c>
      <c r="C200" s="17">
        <v>17700824.059999999</v>
      </c>
      <c r="D200" s="17">
        <v>1334957.2596</v>
      </c>
      <c r="E200" s="5">
        <v>184638</v>
      </c>
      <c r="F200" s="5">
        <v>97030</v>
      </c>
      <c r="G200"/>
      <c r="H200"/>
    </row>
    <row r="201" spans="1:8" ht="15.6" hidden="1" customHeight="1" x14ac:dyDescent="0.25">
      <c r="A201" s="138"/>
      <c r="B201" t="s">
        <v>208</v>
      </c>
      <c r="C201" s="17">
        <v>165584.76999999999</v>
      </c>
      <c r="D201" s="17">
        <v>4526.3256000000001</v>
      </c>
      <c r="E201">
        <v>627</v>
      </c>
      <c r="F201">
        <v>291</v>
      </c>
      <c r="G201"/>
      <c r="H201"/>
    </row>
    <row r="202" spans="1:8" ht="15.6" hidden="1" customHeight="1" x14ac:dyDescent="0.25">
      <c r="A202" s="138"/>
      <c r="B202" t="s">
        <v>209</v>
      </c>
      <c r="C202" s="17">
        <v>3368240.91</v>
      </c>
      <c r="D202" s="17">
        <v>516155.02309999999</v>
      </c>
      <c r="E202" s="5">
        <v>69604</v>
      </c>
      <c r="F202" s="5">
        <v>40368</v>
      </c>
      <c r="G202"/>
      <c r="H202"/>
    </row>
    <row r="203" spans="1:8" ht="15.6" hidden="1" customHeight="1" x14ac:dyDescent="0.25">
      <c r="A203" s="138"/>
      <c r="B203" t="s">
        <v>210</v>
      </c>
      <c r="C203" s="17">
        <v>3378785.1</v>
      </c>
      <c r="D203" s="17">
        <v>1849257.4081999999</v>
      </c>
      <c r="E203" s="5">
        <v>96498</v>
      </c>
      <c r="F203" s="5">
        <v>72042</v>
      </c>
      <c r="G203"/>
      <c r="H203"/>
    </row>
    <row r="204" spans="1:8" ht="15.6" hidden="1" customHeight="1" x14ac:dyDescent="0.25">
      <c r="A204" s="138"/>
      <c r="B204" t="s">
        <v>211</v>
      </c>
      <c r="C204" s="17">
        <v>57678369.630000003</v>
      </c>
      <c r="D204" s="17">
        <v>4590331.4622</v>
      </c>
      <c r="E204" s="5">
        <v>1017311</v>
      </c>
      <c r="F204" s="5">
        <v>466389</v>
      </c>
      <c r="G204"/>
      <c r="H204"/>
    </row>
    <row r="205" spans="1:8" x14ac:dyDescent="0.25">
      <c r="A205" s="175">
        <v>2018</v>
      </c>
      <c r="B205" t="s">
        <v>212</v>
      </c>
      <c r="C205" s="17">
        <v>117117120.90000001</v>
      </c>
      <c r="D205" s="17">
        <v>61598743.489399999</v>
      </c>
      <c r="E205" s="5">
        <v>3659029</v>
      </c>
      <c r="F205" s="5">
        <v>1877783</v>
      </c>
    </row>
    <row r="206" spans="1:8" ht="15.6" hidden="1" customHeight="1" x14ac:dyDescent="0.25">
      <c r="A206" s="138"/>
      <c r="B206" t="s">
        <v>213</v>
      </c>
      <c r="C206" s="17">
        <v>36487689.460000001</v>
      </c>
      <c r="D206" s="17">
        <v>2043086.7120999999</v>
      </c>
      <c r="E206" s="5">
        <v>373925</v>
      </c>
      <c r="F206" s="5">
        <v>95338</v>
      </c>
      <c r="G206"/>
      <c r="H206"/>
    </row>
    <row r="207" spans="1:8" ht="15.6" hidden="1" customHeight="1" x14ac:dyDescent="0.25">
      <c r="A207" s="138"/>
      <c r="B207" t="s">
        <v>214</v>
      </c>
      <c r="C207" s="17">
        <v>8048.4</v>
      </c>
      <c r="D207" s="17">
        <v>2002.8033</v>
      </c>
      <c r="E207">
        <v>133</v>
      </c>
      <c r="F207">
        <v>65</v>
      </c>
      <c r="G207"/>
      <c r="H207"/>
    </row>
    <row r="208" spans="1:8" x14ac:dyDescent="0.25">
      <c r="A208" s="175">
        <v>2018</v>
      </c>
      <c r="B208" t="s">
        <v>215</v>
      </c>
      <c r="C208" s="17">
        <v>112255045.68000001</v>
      </c>
      <c r="D208" s="17">
        <v>21093742.5251</v>
      </c>
      <c r="E208" s="5">
        <v>1629148</v>
      </c>
      <c r="F208" s="5">
        <v>397648</v>
      </c>
    </row>
    <row r="209" spans="1:9" ht="15.6" hidden="1" customHeight="1" x14ac:dyDescent="0.25">
      <c r="A209" s="138"/>
      <c r="B209" t="s">
        <v>216</v>
      </c>
      <c r="C209" s="17">
        <v>53063.69</v>
      </c>
      <c r="D209" s="17">
        <v>27190.9853</v>
      </c>
      <c r="E209">
        <v>699</v>
      </c>
      <c r="F209">
        <v>390</v>
      </c>
      <c r="G209"/>
      <c r="H209"/>
    </row>
    <row r="210" spans="1:9" ht="15.6" hidden="1" customHeight="1" x14ac:dyDescent="0.25">
      <c r="A210" s="138"/>
      <c r="B210" t="s">
        <v>217</v>
      </c>
      <c r="C210" s="17">
        <v>8848861.3100000005</v>
      </c>
      <c r="D210" s="17">
        <v>3190365.9504999998</v>
      </c>
      <c r="E210" s="5">
        <v>266755</v>
      </c>
      <c r="F210" s="5">
        <v>148984</v>
      </c>
      <c r="G210"/>
      <c r="H210"/>
    </row>
    <row r="211" spans="1:9" x14ac:dyDescent="0.25">
      <c r="A211" s="175">
        <v>2018</v>
      </c>
      <c r="B211" t="s">
        <v>218</v>
      </c>
      <c r="C211" s="17">
        <v>166228086.96000001</v>
      </c>
      <c r="D211" s="17">
        <v>58326688.6721</v>
      </c>
      <c r="E211" s="5">
        <v>3025962</v>
      </c>
      <c r="F211" s="5">
        <v>1467523</v>
      </c>
    </row>
    <row r="212" spans="1:9" ht="15.6" hidden="1" customHeight="1" x14ac:dyDescent="0.25">
      <c r="A212" s="138"/>
      <c r="B212" t="s">
        <v>219</v>
      </c>
      <c r="C212" s="17">
        <v>84310636.959999993</v>
      </c>
      <c r="D212" s="17">
        <v>20568108.383900002</v>
      </c>
      <c r="E212" s="5">
        <v>609412</v>
      </c>
      <c r="F212" s="5">
        <v>275341</v>
      </c>
      <c r="G212"/>
      <c r="H212"/>
    </row>
    <row r="213" spans="1:9" ht="15.6" hidden="1" customHeight="1" x14ac:dyDescent="0.25">
      <c r="A213" s="138"/>
      <c r="B213" t="s">
        <v>220</v>
      </c>
      <c r="C213" s="17">
        <v>1732168.27</v>
      </c>
      <c r="D213" s="17">
        <v>37866.980000000003</v>
      </c>
      <c r="E213" s="5">
        <v>76656</v>
      </c>
      <c r="F213" s="5">
        <v>41472</v>
      </c>
      <c r="G213"/>
      <c r="H213"/>
    </row>
    <row r="214" spans="1:9" ht="15.6" hidden="1" customHeight="1" x14ac:dyDescent="0.25">
      <c r="A214" s="138"/>
      <c r="B214" t="s">
        <v>221</v>
      </c>
      <c r="C214" s="17">
        <v>83314303.879999995</v>
      </c>
      <c r="D214" s="17">
        <v>33889047.345700003</v>
      </c>
      <c r="E214" s="5">
        <v>1740223</v>
      </c>
      <c r="F214" s="5">
        <v>866249</v>
      </c>
      <c r="G214"/>
      <c r="H214"/>
    </row>
    <row r="215" spans="1:9" ht="15.6" hidden="1" customHeight="1" x14ac:dyDescent="0.25">
      <c r="A215" s="138"/>
      <c r="B215" t="s">
        <v>222</v>
      </c>
      <c r="C215" s="17">
        <v>84057607.810000002</v>
      </c>
      <c r="D215" s="17">
        <v>33020228.322000001</v>
      </c>
      <c r="E215" s="5">
        <v>2945940</v>
      </c>
      <c r="F215" s="5">
        <v>1520484</v>
      </c>
      <c r="G215"/>
      <c r="H215"/>
    </row>
    <row r="216" spans="1:9" ht="15.6" hidden="1" customHeight="1" x14ac:dyDescent="0.25">
      <c r="A216" s="138"/>
      <c r="B216" t="s">
        <v>223</v>
      </c>
      <c r="C216" s="17">
        <v>8024.78</v>
      </c>
      <c r="D216" s="17">
        <v>3306.5059999999999</v>
      </c>
      <c r="E216">
        <v>6</v>
      </c>
      <c r="F216">
        <v>6</v>
      </c>
      <c r="G216"/>
      <c r="H216"/>
    </row>
    <row r="217" spans="1:9" ht="15.6" hidden="1" customHeight="1" x14ac:dyDescent="0.25">
      <c r="A217" s="138"/>
      <c r="B217" t="s">
        <v>224</v>
      </c>
      <c r="C217" s="17">
        <v>153917032.16999999</v>
      </c>
      <c r="D217" s="17">
        <v>31854881.657200001</v>
      </c>
      <c r="E217" s="5">
        <v>126086</v>
      </c>
      <c r="F217" s="5">
        <v>97027</v>
      </c>
      <c r="G217"/>
      <c r="H217"/>
    </row>
    <row r="218" spans="1:9" ht="15.6" hidden="1" customHeight="1" x14ac:dyDescent="0.25">
      <c r="A218" s="138"/>
      <c r="B218" t="s">
        <v>225</v>
      </c>
      <c r="C218" s="17">
        <v>30921337.710000001</v>
      </c>
      <c r="D218" s="17">
        <v>7805813.1240999997</v>
      </c>
      <c r="E218" s="5">
        <v>345246</v>
      </c>
      <c r="F218" s="5">
        <v>185098</v>
      </c>
      <c r="G218"/>
      <c r="H218"/>
    </row>
    <row r="219" spans="1:9" ht="16.2" thickBot="1" x14ac:dyDescent="0.3">
      <c r="A219" s="175">
        <v>2018</v>
      </c>
      <c r="B219" s="176" t="s">
        <v>226</v>
      </c>
      <c r="C219" s="178">
        <v>154734291.81999999</v>
      </c>
      <c r="D219" s="178">
        <v>57263270.631300002</v>
      </c>
      <c r="E219" s="179">
        <v>1604662</v>
      </c>
      <c r="F219" s="179">
        <v>873209</v>
      </c>
      <c r="I219" s="5">
        <f>SUM(F169:F219)</f>
        <v>37442596</v>
      </c>
    </row>
    <row r="220" spans="1:9" hidden="1" x14ac:dyDescent="0.25">
      <c r="A220">
        <v>2018</v>
      </c>
      <c r="B220" t="s">
        <v>227</v>
      </c>
      <c r="C220" s="17">
        <v>63692718.299999997</v>
      </c>
      <c r="D220" s="17">
        <v>15949234.8276</v>
      </c>
      <c r="E220" s="5">
        <v>1316758</v>
      </c>
      <c r="F220" s="5">
        <v>640116</v>
      </c>
      <c r="G220"/>
      <c r="H220"/>
    </row>
    <row r="221" spans="1:9" hidden="1" x14ac:dyDescent="0.25">
      <c r="A221">
        <v>2018</v>
      </c>
      <c r="B221" t="s">
        <v>228</v>
      </c>
      <c r="C221" s="17">
        <v>60980496.409999996</v>
      </c>
      <c r="D221" s="17">
        <v>13437785.9001</v>
      </c>
      <c r="E221" s="5">
        <v>664785</v>
      </c>
      <c r="F221" s="5">
        <v>454014</v>
      </c>
      <c r="G221"/>
      <c r="H221"/>
    </row>
  </sheetData>
  <autoFilter ref="A5:H221" xr:uid="{A07FCE1B-C0D6-46D6-9D41-AFA8909AD0A1}">
    <filterColumn colId="1">
      <filters>
        <filter val="保健食品"/>
        <filter val="补益药非处方药"/>
        <filter val="抗感冒用药非处方药"/>
        <filter val="抗菌消炎药处方药"/>
        <filter val="清热解毒用药非处方药"/>
        <filter val="祛痰止咳平喘用药非处方药"/>
        <filter val="糖尿病用药处方药"/>
        <filter val="外用药处方药"/>
        <filter val="外用药非处方药"/>
        <filter val="维生素和钙类非处方药"/>
        <filter val="心脑血管用药处方药"/>
        <filter val="医疗器械"/>
        <filter val="中药"/>
      </filters>
    </filterColumn>
  </autoFilter>
  <mergeCells count="1">
    <mergeCell ref="B4:G4"/>
  </mergeCells>
  <phoneticPr fontId="3" type="noConversion"/>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FE1FF-50D4-4798-B868-ECABC09850A4}">
  <dimension ref="A1:V53"/>
  <sheetViews>
    <sheetView topLeftCell="E5" zoomScale="70" zoomScaleNormal="70" workbookViewId="0">
      <selection activeCell="T20" sqref="T20"/>
    </sheetView>
  </sheetViews>
  <sheetFormatPr defaultRowHeight="15.6" x14ac:dyDescent="0.25"/>
  <cols>
    <col min="3" max="4" width="16.09765625" bestFit="1" customWidth="1"/>
    <col min="5" max="6" width="10.5" bestFit="1" customWidth="1"/>
    <col min="7" max="7" width="11.8984375" style="95" bestFit="1" customWidth="1"/>
    <col min="8" max="8" width="14.09765625" style="196" bestFit="1" customWidth="1"/>
    <col min="9" max="9" width="11.59765625" bestFit="1" customWidth="1"/>
    <col min="13" max="13" width="11.59765625" bestFit="1" customWidth="1"/>
    <col min="14" max="14" width="13.8984375" bestFit="1" customWidth="1"/>
    <col min="20" max="20" width="27.19921875" bestFit="1" customWidth="1"/>
    <col min="21" max="21" width="26.19921875" customWidth="1"/>
    <col min="22" max="22" width="26.296875" customWidth="1"/>
    <col min="23" max="25" width="8.796875" customWidth="1"/>
  </cols>
  <sheetData>
    <row r="1" spans="1:22" ht="25.95" customHeight="1" x14ac:dyDescent="0.25">
      <c r="A1" t="s">
        <v>23</v>
      </c>
      <c r="B1" s="161" t="s">
        <v>173</v>
      </c>
      <c r="C1" s="165" t="s">
        <v>38</v>
      </c>
      <c r="D1" s="161" t="s">
        <v>174</v>
      </c>
      <c r="E1" s="161" t="s">
        <v>158</v>
      </c>
      <c r="F1" s="161" t="s">
        <v>2</v>
      </c>
      <c r="G1" s="166" t="s">
        <v>348</v>
      </c>
      <c r="H1" s="195" t="s">
        <v>349</v>
      </c>
      <c r="K1" t="s">
        <v>23</v>
      </c>
      <c r="L1" t="s">
        <v>173</v>
      </c>
      <c r="M1" s="197" t="s">
        <v>370</v>
      </c>
      <c r="N1" s="198" t="s">
        <v>372</v>
      </c>
      <c r="P1">
        <v>2015</v>
      </c>
      <c r="Q1">
        <v>2016</v>
      </c>
      <c r="R1">
        <v>2017</v>
      </c>
      <c r="S1">
        <v>2018</v>
      </c>
      <c r="T1" s="191"/>
      <c r="U1" s="154" t="s">
        <v>371</v>
      </c>
      <c r="V1" s="154" t="s">
        <v>382</v>
      </c>
    </row>
    <row r="2" spans="1:22" ht="25.95" customHeight="1" x14ac:dyDescent="0.25">
      <c r="A2" s="175">
        <v>2015</v>
      </c>
      <c r="B2" t="s">
        <v>176</v>
      </c>
      <c r="C2" s="17">
        <v>167226763.38</v>
      </c>
      <c r="D2" s="17">
        <v>69531178.341100007</v>
      </c>
      <c r="E2" s="5">
        <v>6524051</v>
      </c>
      <c r="F2" s="5">
        <v>993301</v>
      </c>
      <c r="G2" s="95">
        <f>F2/$I$2</f>
        <v>7.9700490783782482E-2</v>
      </c>
      <c r="H2" s="196">
        <f>E2/F2</f>
        <v>6.5680503694247765</v>
      </c>
      <c r="I2" s="5">
        <f>SUM(F2:F14)</f>
        <v>12462922</v>
      </c>
      <c r="K2" s="199">
        <v>2015</v>
      </c>
      <c r="L2" s="199" t="s">
        <v>179</v>
      </c>
      <c r="M2" s="200">
        <v>7.2144718549951609E-2</v>
      </c>
      <c r="N2" s="201">
        <v>1.9269196804925628</v>
      </c>
      <c r="P2" s="95">
        <v>7.9700490783782482E-2</v>
      </c>
      <c r="Q2" s="95">
        <v>8.0938634751308872E-2</v>
      </c>
      <c r="R2" s="95">
        <v>8.6119240157396401E-2</v>
      </c>
      <c r="S2" s="95">
        <v>7.9969865878459043E-2</v>
      </c>
      <c r="T2" s="153" t="s">
        <v>176</v>
      </c>
      <c r="U2" s="156"/>
      <c r="V2" s="156"/>
    </row>
    <row r="3" spans="1:22" ht="25.95" customHeight="1" x14ac:dyDescent="0.25">
      <c r="A3" s="175">
        <v>2015</v>
      </c>
      <c r="B3" t="s">
        <v>179</v>
      </c>
      <c r="C3" s="17">
        <v>187731414.50999999</v>
      </c>
      <c r="D3" s="17">
        <v>124343963.55400001</v>
      </c>
      <c r="E3" s="5">
        <v>1732559</v>
      </c>
      <c r="F3" s="5">
        <v>899134</v>
      </c>
      <c r="G3" s="95">
        <f t="shared" ref="G3:G14" si="0">F3/$I$2</f>
        <v>7.2144718549951609E-2</v>
      </c>
      <c r="H3" s="196">
        <f t="shared" ref="H3:H53" si="1">E3/F3</f>
        <v>1.9269196804925628</v>
      </c>
      <c r="K3" s="199">
        <v>2016</v>
      </c>
      <c r="L3" s="199" t="s">
        <v>179</v>
      </c>
      <c r="M3" s="200">
        <v>6.8797565492766027E-2</v>
      </c>
      <c r="N3" s="201">
        <v>1.8446918609065015</v>
      </c>
      <c r="P3" s="200">
        <v>7.2144718549951609E-2</v>
      </c>
      <c r="Q3" s="200">
        <v>6.8797565492766027E-2</v>
      </c>
      <c r="R3" s="200">
        <v>7.0089057058306328E-2</v>
      </c>
      <c r="S3" s="200">
        <v>6.3368223204214549E-2</v>
      </c>
      <c r="T3" s="153" t="s">
        <v>179</v>
      </c>
      <c r="U3" s="156"/>
      <c r="V3" s="156"/>
    </row>
    <row r="4" spans="1:22" ht="25.95" customHeight="1" x14ac:dyDescent="0.25">
      <c r="A4" s="175">
        <v>2015</v>
      </c>
      <c r="B4" t="s">
        <v>184</v>
      </c>
      <c r="C4" s="17">
        <v>72318099.980000004</v>
      </c>
      <c r="D4" s="17">
        <v>35017063.468500003</v>
      </c>
      <c r="E4" s="5">
        <v>3509929</v>
      </c>
      <c r="F4" s="5">
        <v>1425477</v>
      </c>
      <c r="G4" s="95">
        <f t="shared" si="0"/>
        <v>0.11437743091066445</v>
      </c>
      <c r="H4" s="196">
        <f t="shared" si="1"/>
        <v>2.4622838530541005</v>
      </c>
      <c r="K4" s="199">
        <v>2017</v>
      </c>
      <c r="L4" s="199" t="s">
        <v>179</v>
      </c>
      <c r="M4" s="200">
        <v>7.0089057058306328E-2</v>
      </c>
      <c r="N4" s="201">
        <v>1.8196671116354368</v>
      </c>
      <c r="P4" s="95">
        <v>0.11437743091066445</v>
      </c>
      <c r="Q4" s="95">
        <v>0.11882879382299372</v>
      </c>
      <c r="R4" s="95">
        <v>0.12018199547220497</v>
      </c>
      <c r="S4" s="95">
        <v>0.12137025174890427</v>
      </c>
      <c r="T4" s="153" t="s">
        <v>184</v>
      </c>
      <c r="U4" s="156"/>
      <c r="V4" s="156"/>
    </row>
    <row r="5" spans="1:22" ht="25.95" customHeight="1" x14ac:dyDescent="0.25">
      <c r="A5" s="175">
        <v>2015</v>
      </c>
      <c r="B5" t="s">
        <v>185</v>
      </c>
      <c r="C5" s="17">
        <v>35016890.859999999</v>
      </c>
      <c r="D5" s="17">
        <v>14451973.3698</v>
      </c>
      <c r="E5" s="5">
        <v>1475890</v>
      </c>
      <c r="F5" s="5">
        <v>806448</v>
      </c>
      <c r="G5" s="95">
        <f t="shared" si="0"/>
        <v>6.4707778801793028E-2</v>
      </c>
      <c r="H5" s="196">
        <f t="shared" si="1"/>
        <v>1.8301117989008591</v>
      </c>
      <c r="K5" s="199">
        <v>2018</v>
      </c>
      <c r="L5" s="199" t="s">
        <v>179</v>
      </c>
      <c r="M5" s="200">
        <v>6.3368223204214549E-2</v>
      </c>
      <c r="N5" s="201">
        <v>1.8053249832329787</v>
      </c>
      <c r="P5" s="95">
        <v>6.4707778801793028E-2</v>
      </c>
      <c r="Q5" s="95">
        <v>6.2066032281697978E-2</v>
      </c>
      <c r="R5" s="95">
        <v>5.8333123340051661E-2</v>
      </c>
      <c r="S5" s="95">
        <v>5.5910792649720834E-2</v>
      </c>
      <c r="T5" s="153" t="s">
        <v>185</v>
      </c>
      <c r="U5" s="156"/>
      <c r="V5" s="156"/>
    </row>
    <row r="6" spans="1:22" ht="25.95" customHeight="1" x14ac:dyDescent="0.25">
      <c r="A6" s="175">
        <v>2015</v>
      </c>
      <c r="B6" t="s">
        <v>186</v>
      </c>
      <c r="C6" s="17">
        <v>93392600.560000002</v>
      </c>
      <c r="D6" s="17">
        <v>39010202.682300001</v>
      </c>
      <c r="E6" s="5">
        <v>5006009</v>
      </c>
      <c r="F6" s="5">
        <v>1768767</v>
      </c>
      <c r="G6" s="95">
        <f t="shared" si="0"/>
        <v>0.14192233570907367</v>
      </c>
      <c r="H6" s="196">
        <f t="shared" si="1"/>
        <v>2.8302252359977316</v>
      </c>
      <c r="K6" s="199">
        <v>2015</v>
      </c>
      <c r="L6" s="199" t="s">
        <v>226</v>
      </c>
      <c r="M6" s="200">
        <v>4.3651159816293479E-2</v>
      </c>
      <c r="N6" s="201">
        <v>1.9538069302471779</v>
      </c>
      <c r="P6" s="95">
        <v>0.14192233570907367</v>
      </c>
      <c r="Q6" s="95">
        <v>0.14467467018098762</v>
      </c>
      <c r="R6" s="95">
        <v>0.14251828895823279</v>
      </c>
      <c r="S6" s="95">
        <v>0.14606968486201466</v>
      </c>
      <c r="T6" s="153" t="s">
        <v>186</v>
      </c>
      <c r="U6" s="156"/>
      <c r="V6" s="156"/>
    </row>
    <row r="7" spans="1:22" ht="25.95" customHeight="1" x14ac:dyDescent="0.25">
      <c r="A7" s="175">
        <v>2015</v>
      </c>
      <c r="B7" t="s">
        <v>189</v>
      </c>
      <c r="C7" s="17">
        <v>230925452.22</v>
      </c>
      <c r="D7" s="17">
        <v>42098229.479999997</v>
      </c>
      <c r="E7" s="5">
        <v>4268966</v>
      </c>
      <c r="F7" s="5">
        <v>881830</v>
      </c>
      <c r="G7" s="95">
        <f t="shared" si="0"/>
        <v>7.0756280108308464E-2</v>
      </c>
      <c r="H7" s="196">
        <f t="shared" si="1"/>
        <v>4.8410305841261918</v>
      </c>
      <c r="K7" s="199">
        <v>2016</v>
      </c>
      <c r="L7" s="199" t="s">
        <v>226</v>
      </c>
      <c r="M7" s="200">
        <v>3.9887405201093552E-2</v>
      </c>
      <c r="N7" s="201">
        <v>1.877821748886173</v>
      </c>
      <c r="P7" s="95">
        <v>7.0756280108308464E-2</v>
      </c>
      <c r="Q7" s="95">
        <v>7.0507224686772049E-2</v>
      </c>
      <c r="R7" s="95">
        <v>7.0984672335465654E-2</v>
      </c>
      <c r="S7" s="95">
        <v>7.2807503498200615E-2</v>
      </c>
      <c r="T7" s="153" t="s">
        <v>189</v>
      </c>
      <c r="U7" s="156"/>
      <c r="V7" s="156"/>
    </row>
    <row r="8" spans="1:22" ht="25.95" customHeight="1" x14ac:dyDescent="0.25">
      <c r="A8" s="175">
        <v>2015</v>
      </c>
      <c r="B8" t="s">
        <v>192</v>
      </c>
      <c r="C8" s="17">
        <v>59003358.18</v>
      </c>
      <c r="D8" s="17">
        <v>28576909.3704</v>
      </c>
      <c r="E8" s="5">
        <v>3475949</v>
      </c>
      <c r="F8" s="5">
        <v>1329831</v>
      </c>
      <c r="G8" s="95">
        <f t="shared" si="0"/>
        <v>0.10670298666717164</v>
      </c>
      <c r="H8" s="196">
        <f t="shared" si="1"/>
        <v>2.6138276217053145</v>
      </c>
      <c r="K8" s="199">
        <v>2017</v>
      </c>
      <c r="L8" s="199" t="s">
        <v>226</v>
      </c>
      <c r="M8" s="200">
        <v>3.5404090436070838E-2</v>
      </c>
      <c r="N8" s="201">
        <v>1.8356878077947938</v>
      </c>
      <c r="P8" s="95">
        <v>0.10670298666717164</v>
      </c>
      <c r="Q8" s="95">
        <v>0.10755119466579109</v>
      </c>
      <c r="R8" s="95">
        <v>0.11184611187364163</v>
      </c>
      <c r="S8" s="95">
        <v>0.11102275271240419</v>
      </c>
      <c r="T8" s="153" t="s">
        <v>192</v>
      </c>
      <c r="U8" s="156"/>
      <c r="V8" s="156"/>
    </row>
    <row r="9" spans="1:22" ht="25.95" customHeight="1" x14ac:dyDescent="0.25">
      <c r="A9" s="175">
        <v>2015</v>
      </c>
      <c r="B9" t="s">
        <v>195</v>
      </c>
      <c r="C9" s="17">
        <v>67505895.049999997</v>
      </c>
      <c r="D9" s="17">
        <v>40255123.880000003</v>
      </c>
      <c r="E9" s="5">
        <v>3134865</v>
      </c>
      <c r="F9" s="5">
        <v>1194322</v>
      </c>
      <c r="G9" s="95">
        <f t="shared" si="0"/>
        <v>9.583001482316908E-2</v>
      </c>
      <c r="H9" s="196">
        <f t="shared" si="1"/>
        <v>2.6248072127952091</v>
      </c>
      <c r="K9" s="199">
        <v>2018</v>
      </c>
      <c r="L9" s="199" t="s">
        <v>226</v>
      </c>
      <c r="M9" s="200">
        <v>3.4235475067209753E-2</v>
      </c>
      <c r="N9" s="201">
        <v>1.8376608578244154</v>
      </c>
      <c r="P9" s="95">
        <v>9.583001482316908E-2</v>
      </c>
      <c r="Q9" s="95">
        <v>9.295370740183001E-2</v>
      </c>
      <c r="R9" s="95">
        <v>9.2150344313724236E-2</v>
      </c>
      <c r="S9" s="95">
        <v>9.1111649547145235E-2</v>
      </c>
      <c r="T9" s="153" t="s">
        <v>195</v>
      </c>
      <c r="U9" s="156"/>
      <c r="V9" s="156"/>
    </row>
    <row r="10" spans="1:22" ht="25.95" customHeight="1" x14ac:dyDescent="0.25">
      <c r="A10" s="175">
        <v>2015</v>
      </c>
      <c r="B10" t="s">
        <v>206</v>
      </c>
      <c r="C10" s="17">
        <v>27728530.359999999</v>
      </c>
      <c r="D10" s="17">
        <v>15505661.779999999</v>
      </c>
      <c r="E10" s="5">
        <v>1563220</v>
      </c>
      <c r="F10" s="5">
        <v>831965</v>
      </c>
      <c r="G10" s="95">
        <f t="shared" si="0"/>
        <v>6.6755211979983506E-2</v>
      </c>
      <c r="H10" s="196">
        <f t="shared" si="1"/>
        <v>1.8789492346432843</v>
      </c>
      <c r="K10" s="199">
        <v>2015</v>
      </c>
      <c r="L10" s="199" t="s">
        <v>192</v>
      </c>
      <c r="M10" s="200">
        <v>0.10670298666717164</v>
      </c>
      <c r="N10" s="201">
        <v>2.6138276217053145</v>
      </c>
      <c r="P10" s="95">
        <v>6.6755211979983506E-2</v>
      </c>
      <c r="Q10" s="95">
        <v>7.0627869340614741E-2</v>
      </c>
      <c r="R10" s="95">
        <v>7.1776043548868004E-2</v>
      </c>
      <c r="S10" s="95">
        <v>7.7385647360206256E-2</v>
      </c>
      <c r="T10" s="153" t="s">
        <v>206</v>
      </c>
      <c r="U10" s="156"/>
      <c r="V10" s="156"/>
    </row>
    <row r="11" spans="1:22" ht="25.95" customHeight="1" x14ac:dyDescent="0.25">
      <c r="A11" s="175">
        <v>2015</v>
      </c>
      <c r="B11" t="s">
        <v>212</v>
      </c>
      <c r="C11" s="17">
        <v>41862845.609999999</v>
      </c>
      <c r="D11" s="17">
        <v>20045478.149999999</v>
      </c>
      <c r="E11" s="5">
        <v>1880119</v>
      </c>
      <c r="F11" s="5">
        <v>892292</v>
      </c>
      <c r="G11" s="95">
        <f t="shared" si="0"/>
        <v>7.1595730118506715E-2</v>
      </c>
      <c r="H11" s="196">
        <f t="shared" si="1"/>
        <v>2.1070669691087671</v>
      </c>
      <c r="K11" s="199">
        <v>2016</v>
      </c>
      <c r="L11" s="199" t="s">
        <v>192</v>
      </c>
      <c r="M11" s="200">
        <v>0.10755119466579109</v>
      </c>
      <c r="N11" s="201">
        <v>2.4669580836743723</v>
      </c>
      <c r="P11" s="95">
        <v>7.1595730118506715E-2</v>
      </c>
      <c r="Q11" s="95">
        <v>7.0889212356127537E-2</v>
      </c>
      <c r="R11" s="95">
        <v>7.1587170978763395E-2</v>
      </c>
      <c r="S11" s="95">
        <v>7.3621312971041686E-2</v>
      </c>
      <c r="T11" s="153" t="s">
        <v>212</v>
      </c>
      <c r="U11" s="156"/>
      <c r="V11" s="156"/>
    </row>
    <row r="12" spans="1:22" ht="25.95" customHeight="1" x14ac:dyDescent="0.25">
      <c r="A12" s="175">
        <v>2015</v>
      </c>
      <c r="B12" t="s">
        <v>215</v>
      </c>
      <c r="C12" s="17">
        <v>46293423.270000003</v>
      </c>
      <c r="D12" s="17">
        <v>10231581.689999999</v>
      </c>
      <c r="E12" s="5">
        <v>674564</v>
      </c>
      <c r="F12" s="5">
        <v>177490</v>
      </c>
      <c r="G12" s="95">
        <f t="shared" si="0"/>
        <v>1.4241443539484561E-2</v>
      </c>
      <c r="H12" s="196">
        <f t="shared" si="1"/>
        <v>3.8005746802636766</v>
      </c>
      <c r="K12" s="199">
        <v>2017</v>
      </c>
      <c r="L12" s="199" t="s">
        <v>192</v>
      </c>
      <c r="M12" s="200">
        <v>0.11184611187364163</v>
      </c>
      <c r="N12" s="201">
        <v>2.370229092135645</v>
      </c>
      <c r="P12" s="95">
        <v>1.4241443539484561E-2</v>
      </c>
      <c r="Q12" s="95">
        <v>1.4222012213546326E-2</v>
      </c>
      <c r="R12" s="95">
        <v>1.4679671392802168E-2</v>
      </c>
      <c r="S12" s="95">
        <v>1.5590389230442913E-2</v>
      </c>
      <c r="T12" s="153" t="s">
        <v>215</v>
      </c>
      <c r="U12" s="156"/>
      <c r="V12" s="156"/>
    </row>
    <row r="13" spans="1:22" ht="25.95" customHeight="1" x14ac:dyDescent="0.25">
      <c r="A13" s="175">
        <v>2015</v>
      </c>
      <c r="B13" t="s">
        <v>218</v>
      </c>
      <c r="C13" s="17">
        <v>58646080.32</v>
      </c>
      <c r="D13" s="17">
        <v>15954789.460000001</v>
      </c>
      <c r="E13" s="5">
        <v>1531355</v>
      </c>
      <c r="F13" s="5">
        <v>718044</v>
      </c>
      <c r="G13" s="95">
        <f t="shared" si="0"/>
        <v>5.7614418191817299E-2</v>
      </c>
      <c r="H13" s="196">
        <f t="shared" si="1"/>
        <v>2.132675713466027</v>
      </c>
      <c r="K13" s="199">
        <v>2018</v>
      </c>
      <c r="L13" s="199" t="s">
        <v>192</v>
      </c>
      <c r="M13" s="200">
        <v>0.11102275271240419</v>
      </c>
      <c r="N13" s="201">
        <v>2.2884961664953352</v>
      </c>
      <c r="P13" s="95">
        <v>5.7614418191817299E-2</v>
      </c>
      <c r="Q13" s="95">
        <v>5.8055677604470467E-2</v>
      </c>
      <c r="R13" s="95">
        <v>5.4330190134471927E-2</v>
      </c>
      <c r="S13" s="95">
        <v>5.7536451270035996E-2</v>
      </c>
      <c r="T13" s="153" t="s">
        <v>218</v>
      </c>
      <c r="U13" s="156"/>
      <c r="V13" s="156"/>
    </row>
    <row r="14" spans="1:22" ht="25.95" customHeight="1" thickBot="1" x14ac:dyDescent="0.3">
      <c r="A14" s="175">
        <v>2015</v>
      </c>
      <c r="B14" s="176" t="s">
        <v>226</v>
      </c>
      <c r="C14" s="178">
        <v>76738748.689999998</v>
      </c>
      <c r="D14" s="178">
        <v>26897633.989999998</v>
      </c>
      <c r="E14" s="179">
        <v>1062912</v>
      </c>
      <c r="F14" s="179">
        <v>544021</v>
      </c>
      <c r="G14" s="95">
        <f t="shared" si="0"/>
        <v>4.3651159816293479E-2</v>
      </c>
      <c r="H14" s="196">
        <f t="shared" si="1"/>
        <v>1.9538069302471779</v>
      </c>
      <c r="I14" s="176"/>
      <c r="K14" s="199">
        <v>2015</v>
      </c>
      <c r="L14" s="199" t="s">
        <v>195</v>
      </c>
      <c r="M14" s="200">
        <v>9.583001482316908E-2</v>
      </c>
      <c r="N14" s="201">
        <v>2.6248072127952091</v>
      </c>
      <c r="P14" s="95">
        <v>4.3651159816293479E-2</v>
      </c>
      <c r="Q14" s="95">
        <v>3.9887405201093552E-2</v>
      </c>
      <c r="R14" s="95">
        <v>3.5404090436070838E-2</v>
      </c>
      <c r="S14" s="95">
        <v>3.4235475067209753E-2</v>
      </c>
      <c r="T14" s="153" t="s">
        <v>226</v>
      </c>
      <c r="U14" s="156"/>
      <c r="V14" s="156"/>
    </row>
    <row r="15" spans="1:22" x14ac:dyDescent="0.25">
      <c r="A15" s="175">
        <v>2016</v>
      </c>
      <c r="B15" t="s">
        <v>176</v>
      </c>
      <c r="C15" s="17">
        <v>220438596.75</v>
      </c>
      <c r="D15" s="17">
        <v>93652705.648100004</v>
      </c>
      <c r="E15" s="5">
        <v>7048598</v>
      </c>
      <c r="F15" s="5">
        <v>1255225</v>
      </c>
      <c r="G15" s="95">
        <f>F15/$I$15</f>
        <v>8.0938634751308872E-2</v>
      </c>
      <c r="H15" s="196">
        <f t="shared" si="1"/>
        <v>5.6154060029078456</v>
      </c>
      <c r="I15" s="5">
        <f>SUM(F15:F27)</f>
        <v>15508354</v>
      </c>
      <c r="K15" s="199">
        <v>2016</v>
      </c>
      <c r="L15" s="199" t="s">
        <v>195</v>
      </c>
      <c r="M15" s="200">
        <v>9.295370740183001E-2</v>
      </c>
      <c r="N15" s="201">
        <v>2.443876386606445</v>
      </c>
    </row>
    <row r="16" spans="1:22" x14ac:dyDescent="0.25">
      <c r="A16" s="175">
        <v>2016</v>
      </c>
      <c r="B16" t="s">
        <v>179</v>
      </c>
      <c r="C16" s="17">
        <v>218043221.25</v>
      </c>
      <c r="D16" s="17">
        <v>143312104.0411</v>
      </c>
      <c r="E16" s="5">
        <v>1968170</v>
      </c>
      <c r="F16" s="5">
        <v>1066937</v>
      </c>
      <c r="G16" s="95">
        <f t="shared" ref="G16:G27" si="2">F16/$I$15</f>
        <v>6.8797565492766027E-2</v>
      </c>
      <c r="H16" s="196">
        <f t="shared" si="1"/>
        <v>1.8446918609065015</v>
      </c>
      <c r="K16" s="199">
        <v>2017</v>
      </c>
      <c r="L16" s="199" t="s">
        <v>195</v>
      </c>
      <c r="M16" s="200">
        <v>9.2150344313724236E-2</v>
      </c>
      <c r="N16" s="201">
        <v>2.3110253914945789</v>
      </c>
    </row>
    <row r="17" spans="1:20" x14ac:dyDescent="0.25">
      <c r="A17" s="175">
        <v>2016</v>
      </c>
      <c r="B17" t="s">
        <v>184</v>
      </c>
      <c r="C17" s="17">
        <v>92873132.069999993</v>
      </c>
      <c r="D17" s="17">
        <v>46532851.740800001</v>
      </c>
      <c r="E17" s="5">
        <v>4486635</v>
      </c>
      <c r="F17" s="5">
        <v>1842839</v>
      </c>
      <c r="G17" s="95">
        <f t="shared" si="2"/>
        <v>0.11882879382299372</v>
      </c>
      <c r="H17" s="196">
        <f t="shared" si="1"/>
        <v>2.4346321083936253</v>
      </c>
      <c r="K17" s="199">
        <v>2018</v>
      </c>
      <c r="L17" s="199" t="s">
        <v>195</v>
      </c>
      <c r="M17" s="200">
        <v>9.1111649547145235E-2</v>
      </c>
      <c r="N17" s="201">
        <v>2.2461130922233443</v>
      </c>
      <c r="P17">
        <v>2015</v>
      </c>
      <c r="Q17">
        <v>2016</v>
      </c>
      <c r="R17">
        <v>2017</v>
      </c>
      <c r="S17">
        <v>2018</v>
      </c>
    </row>
    <row r="18" spans="1:20" x14ac:dyDescent="0.25">
      <c r="A18" s="175">
        <v>2016</v>
      </c>
      <c r="B18" t="s">
        <v>185</v>
      </c>
      <c r="C18" s="17">
        <v>42198716.32</v>
      </c>
      <c r="D18" s="17">
        <v>16032902.0847</v>
      </c>
      <c r="E18" s="5">
        <v>1698737</v>
      </c>
      <c r="F18" s="5">
        <v>962542</v>
      </c>
      <c r="G18" s="95">
        <f t="shared" si="2"/>
        <v>6.2066032281697978E-2</v>
      </c>
      <c r="H18" s="196">
        <f t="shared" si="1"/>
        <v>1.764844547043142</v>
      </c>
      <c r="K18" s="199">
        <v>2015</v>
      </c>
      <c r="L18" s="199" t="s">
        <v>206</v>
      </c>
      <c r="M18" s="200">
        <v>6.6755211979983506E-2</v>
      </c>
      <c r="N18" s="201">
        <v>1.8789492346432843</v>
      </c>
      <c r="P18" s="196">
        <v>6.5680503694247765</v>
      </c>
      <c r="Q18" s="196">
        <v>5.6154060029078456</v>
      </c>
      <c r="R18" s="196">
        <v>4.8443566933133679</v>
      </c>
      <c r="S18" s="196">
        <v>4.4424601744660634</v>
      </c>
      <c r="T18" s="173" t="s">
        <v>176</v>
      </c>
    </row>
    <row r="19" spans="1:20" x14ac:dyDescent="0.25">
      <c r="A19" s="175">
        <v>2016</v>
      </c>
      <c r="B19" t="s">
        <v>186</v>
      </c>
      <c r="C19" s="17">
        <v>118473607.53</v>
      </c>
      <c r="D19" s="17">
        <v>51301785.810000002</v>
      </c>
      <c r="E19" s="5">
        <v>6025742</v>
      </c>
      <c r="F19" s="5">
        <v>2243666</v>
      </c>
      <c r="G19" s="95">
        <f t="shared" si="2"/>
        <v>0.14467467018098762</v>
      </c>
      <c r="H19" s="196">
        <f t="shared" si="1"/>
        <v>2.6856680094096004</v>
      </c>
      <c r="K19" s="199">
        <v>2016</v>
      </c>
      <c r="L19" s="199" t="s">
        <v>206</v>
      </c>
      <c r="M19" s="200">
        <v>7.0627869340614741E-2</v>
      </c>
      <c r="N19" s="201">
        <v>1.8282687648015834</v>
      </c>
      <c r="P19" s="201">
        <v>1.9269196804925628</v>
      </c>
      <c r="Q19" s="201">
        <v>1.8446918609065015</v>
      </c>
      <c r="R19" s="201">
        <v>1.8196671116354368</v>
      </c>
      <c r="S19" s="201">
        <v>1.8053249832329787</v>
      </c>
      <c r="T19" s="173" t="s">
        <v>179</v>
      </c>
    </row>
    <row r="20" spans="1:20" x14ac:dyDescent="0.25">
      <c r="A20" s="175">
        <v>2016</v>
      </c>
      <c r="B20" t="s">
        <v>189</v>
      </c>
      <c r="C20" s="17">
        <v>282383218.45999998</v>
      </c>
      <c r="D20" s="17">
        <v>49579265.6435</v>
      </c>
      <c r="E20" s="5">
        <v>5145860</v>
      </c>
      <c r="F20" s="5">
        <v>1093451</v>
      </c>
      <c r="G20" s="95">
        <f t="shared" si="2"/>
        <v>7.0507224686772049E-2</v>
      </c>
      <c r="H20" s="196">
        <f t="shared" si="1"/>
        <v>4.7060727915562746</v>
      </c>
      <c r="K20" s="199">
        <v>2017</v>
      </c>
      <c r="L20" s="199" t="s">
        <v>206</v>
      </c>
      <c r="M20" s="200">
        <v>7.1776043548868004E-2</v>
      </c>
      <c r="N20" s="201">
        <v>1.7929245372362159</v>
      </c>
      <c r="P20" s="196">
        <v>2.4622838530541005</v>
      </c>
      <c r="Q20" s="196">
        <v>2.4346321083936253</v>
      </c>
      <c r="R20" s="196">
        <v>2.3918107864398674</v>
      </c>
      <c r="S20" s="196">
        <v>2.3590497166037938</v>
      </c>
      <c r="T20" s="173" t="s">
        <v>184</v>
      </c>
    </row>
    <row r="21" spans="1:20" x14ac:dyDescent="0.25">
      <c r="A21" s="175">
        <v>2016</v>
      </c>
      <c r="B21" t="s">
        <v>192</v>
      </c>
      <c r="C21" s="17">
        <v>74743671.519999996</v>
      </c>
      <c r="D21" s="17">
        <v>36781246.623599999</v>
      </c>
      <c r="E21" s="5">
        <v>4114743</v>
      </c>
      <c r="F21" s="5">
        <v>1667942</v>
      </c>
      <c r="G21" s="95">
        <f t="shared" si="2"/>
        <v>0.10755119466579109</v>
      </c>
      <c r="H21" s="196">
        <f t="shared" si="1"/>
        <v>2.4669580836743723</v>
      </c>
      <c r="K21" s="199">
        <v>2018</v>
      </c>
      <c r="L21" s="199" t="s">
        <v>206</v>
      </c>
      <c r="M21" s="200">
        <v>7.7385647360206256E-2</v>
      </c>
      <c r="N21" s="201">
        <v>1.8256967792010927</v>
      </c>
      <c r="P21" s="196">
        <v>1.8301117989008591</v>
      </c>
      <c r="Q21" s="196">
        <v>1.764844547043142</v>
      </c>
      <c r="R21" s="196">
        <v>1.7160933326563583</v>
      </c>
      <c r="S21" s="196">
        <v>1.7066229377606397</v>
      </c>
      <c r="T21" s="173" t="s">
        <v>185</v>
      </c>
    </row>
    <row r="22" spans="1:20" x14ac:dyDescent="0.25">
      <c r="A22" s="175">
        <v>2016</v>
      </c>
      <c r="B22" t="s">
        <v>195</v>
      </c>
      <c r="C22" s="17">
        <v>76965851.129999995</v>
      </c>
      <c r="D22" s="17">
        <v>46387120.902999997</v>
      </c>
      <c r="E22" s="5">
        <v>3522992</v>
      </c>
      <c r="F22" s="5">
        <v>1441559</v>
      </c>
      <c r="G22" s="95">
        <f t="shared" si="2"/>
        <v>9.295370740183001E-2</v>
      </c>
      <c r="H22" s="196">
        <f t="shared" si="1"/>
        <v>2.443876386606445</v>
      </c>
      <c r="K22" s="199">
        <v>2015</v>
      </c>
      <c r="L22" s="199" t="s">
        <v>212</v>
      </c>
      <c r="M22" s="200">
        <v>7.1595730118506715E-2</v>
      </c>
      <c r="N22" s="201">
        <v>2.1070669691087671</v>
      </c>
      <c r="P22" s="196">
        <v>2.8302252359977316</v>
      </c>
      <c r="Q22" s="196">
        <v>2.6856680094096004</v>
      </c>
      <c r="R22" s="196">
        <v>2.5424891288498723</v>
      </c>
      <c r="S22" s="196">
        <v>2.5298188315646484</v>
      </c>
      <c r="T22" s="173" t="s">
        <v>186</v>
      </c>
    </row>
    <row r="23" spans="1:20" x14ac:dyDescent="0.25">
      <c r="A23" s="175">
        <v>2016</v>
      </c>
      <c r="B23" t="s">
        <v>206</v>
      </c>
      <c r="C23" s="17">
        <v>38994504.090000004</v>
      </c>
      <c r="D23" s="17">
        <v>21541851.681600001</v>
      </c>
      <c r="E23" s="5">
        <v>2002543</v>
      </c>
      <c r="F23" s="5">
        <v>1095322</v>
      </c>
      <c r="G23" s="95">
        <f t="shared" si="2"/>
        <v>7.0627869340614741E-2</v>
      </c>
      <c r="H23" s="196">
        <f t="shared" si="1"/>
        <v>1.8282687648015834</v>
      </c>
      <c r="K23" s="199">
        <v>2016</v>
      </c>
      <c r="L23" s="199" t="s">
        <v>212</v>
      </c>
      <c r="M23" s="200">
        <v>7.0889212356127537E-2</v>
      </c>
      <c r="N23" s="201">
        <v>2.0093898806139854</v>
      </c>
      <c r="P23" s="196">
        <v>4.8410305841261918</v>
      </c>
      <c r="Q23" s="196">
        <v>4.7060727915562746</v>
      </c>
      <c r="R23" s="196">
        <v>4.8498747942021607</v>
      </c>
      <c r="S23" s="196">
        <v>5.0809455548818381</v>
      </c>
      <c r="T23" s="173" t="s">
        <v>189</v>
      </c>
    </row>
    <row r="24" spans="1:20" x14ac:dyDescent="0.25">
      <c r="A24" s="175">
        <v>2016</v>
      </c>
      <c r="B24" t="s">
        <v>212</v>
      </c>
      <c r="C24" s="17">
        <v>53559539.079999998</v>
      </c>
      <c r="D24" s="17">
        <v>26756116.242600001</v>
      </c>
      <c r="E24" s="5">
        <v>2209073</v>
      </c>
      <c r="F24" s="5">
        <v>1099375</v>
      </c>
      <c r="G24" s="95">
        <f t="shared" si="2"/>
        <v>7.0889212356127537E-2</v>
      </c>
      <c r="H24" s="196">
        <f t="shared" si="1"/>
        <v>2.0093898806139854</v>
      </c>
      <c r="K24" s="199">
        <v>2017</v>
      </c>
      <c r="L24" s="199" t="s">
        <v>212</v>
      </c>
      <c r="M24" s="200">
        <v>7.1587170978763395E-2</v>
      </c>
      <c r="N24" s="201">
        <v>1.9693658852877303</v>
      </c>
      <c r="P24" s="196">
        <v>2.6138276217053145</v>
      </c>
      <c r="Q24" s="196">
        <v>2.4669580836743723</v>
      </c>
      <c r="R24" s="196">
        <v>2.370229092135645</v>
      </c>
      <c r="S24" s="196">
        <v>2.2884961664953352</v>
      </c>
      <c r="T24" s="173" t="s">
        <v>192</v>
      </c>
    </row>
    <row r="25" spans="1:20" x14ac:dyDescent="0.25">
      <c r="A25" s="175">
        <v>2016</v>
      </c>
      <c r="B25" t="s">
        <v>215</v>
      </c>
      <c r="C25" s="17">
        <v>56242109.259999998</v>
      </c>
      <c r="D25" s="17">
        <v>12071377.2326</v>
      </c>
      <c r="E25" s="5">
        <v>820013</v>
      </c>
      <c r="F25" s="5">
        <v>220560</v>
      </c>
      <c r="G25" s="95">
        <f t="shared" si="2"/>
        <v>1.4222012213546326E-2</v>
      </c>
      <c r="H25" s="196">
        <f t="shared" si="1"/>
        <v>3.7178681537903517</v>
      </c>
      <c r="K25" s="199">
        <v>2018</v>
      </c>
      <c r="L25" s="199" t="s">
        <v>212</v>
      </c>
      <c r="M25" s="200">
        <v>7.3621312971041686E-2</v>
      </c>
      <c r="N25" s="201">
        <v>1.9485899062884262</v>
      </c>
      <c r="P25" s="196">
        <v>2.6248072127952091</v>
      </c>
      <c r="Q25" s="196">
        <v>2.443876386606445</v>
      </c>
      <c r="R25" s="196">
        <v>2.3110253914945789</v>
      </c>
      <c r="S25" s="196">
        <v>2.2461130922233443</v>
      </c>
      <c r="T25" s="173" t="s">
        <v>195</v>
      </c>
    </row>
    <row r="26" spans="1:20" x14ac:dyDescent="0.25">
      <c r="A26" s="175">
        <v>2016</v>
      </c>
      <c r="B26" t="s">
        <v>218</v>
      </c>
      <c r="C26" s="17">
        <v>76309250.349999994</v>
      </c>
      <c r="D26" s="17">
        <v>22216394.5286</v>
      </c>
      <c r="E26" s="5">
        <v>1885565</v>
      </c>
      <c r="F26" s="5">
        <v>900348</v>
      </c>
      <c r="G26" s="95">
        <f t="shared" si="2"/>
        <v>5.8055677604470467E-2</v>
      </c>
      <c r="H26" s="196">
        <f t="shared" si="1"/>
        <v>2.0942624407451342</v>
      </c>
      <c r="K26" s="199">
        <v>2015</v>
      </c>
      <c r="L26" s="199" t="s">
        <v>215</v>
      </c>
      <c r="M26" s="200">
        <v>1.4241443539484561E-2</v>
      </c>
      <c r="N26" s="201">
        <v>3.8005746802636766</v>
      </c>
      <c r="P26" s="196">
        <v>1.8789492346432843</v>
      </c>
      <c r="Q26" s="196">
        <v>1.8282687648015834</v>
      </c>
      <c r="R26" s="196">
        <v>1.7929245372362159</v>
      </c>
      <c r="S26" s="196">
        <v>1.8256967792010927</v>
      </c>
      <c r="T26" s="173" t="s">
        <v>206</v>
      </c>
    </row>
    <row r="27" spans="1:20" ht="16.2" thickBot="1" x14ac:dyDescent="0.3">
      <c r="A27" s="175">
        <v>2016</v>
      </c>
      <c r="B27" s="176" t="s">
        <v>226</v>
      </c>
      <c r="C27" s="178">
        <v>93128344.420000002</v>
      </c>
      <c r="D27" s="178">
        <v>34871056.089599997</v>
      </c>
      <c r="E27" s="179">
        <v>1161598</v>
      </c>
      <c r="F27" s="179">
        <v>618588</v>
      </c>
      <c r="G27" s="95">
        <f t="shared" si="2"/>
        <v>3.9887405201093552E-2</v>
      </c>
      <c r="H27" s="196">
        <f t="shared" si="1"/>
        <v>1.877821748886173</v>
      </c>
      <c r="I27" s="176"/>
      <c r="K27" s="199">
        <v>2016</v>
      </c>
      <c r="L27" s="199" t="s">
        <v>215</v>
      </c>
      <c r="M27" s="200">
        <v>1.4222012213546326E-2</v>
      </c>
      <c r="N27" s="201">
        <v>3.7178681537903517</v>
      </c>
      <c r="P27" s="196">
        <v>2.1070669691087671</v>
      </c>
      <c r="Q27" s="196">
        <v>2.0093898806139854</v>
      </c>
      <c r="R27" s="196">
        <v>1.9693658852877303</v>
      </c>
      <c r="S27" s="196">
        <v>1.9485899062884262</v>
      </c>
      <c r="T27" s="173" t="s">
        <v>212</v>
      </c>
    </row>
    <row r="28" spans="1:20" x14ac:dyDescent="0.25">
      <c r="A28" s="175">
        <v>2017</v>
      </c>
      <c r="B28" t="s">
        <v>176</v>
      </c>
      <c r="C28" s="17">
        <v>351613258.73000002</v>
      </c>
      <c r="D28" s="17">
        <v>160065054.00889999</v>
      </c>
      <c r="E28" s="5">
        <v>8592450</v>
      </c>
      <c r="F28" s="5">
        <v>1773703</v>
      </c>
      <c r="G28" s="95">
        <f>F28/$I$28</f>
        <v>8.6119240157396401E-2</v>
      </c>
      <c r="H28" s="196">
        <f t="shared" si="1"/>
        <v>4.8443566933133679</v>
      </c>
      <c r="I28" s="5">
        <f>SUM(F28:F40)</f>
        <v>20595897</v>
      </c>
      <c r="K28" s="199">
        <v>2017</v>
      </c>
      <c r="L28" s="199" t="s">
        <v>215</v>
      </c>
      <c r="M28" s="200">
        <v>1.4679671392802168E-2</v>
      </c>
      <c r="N28" s="201">
        <v>3.9010091254576786</v>
      </c>
      <c r="P28" s="196">
        <v>3.8005746802636766</v>
      </c>
      <c r="Q28" s="196">
        <v>3.7178681537903517</v>
      </c>
      <c r="R28" s="196">
        <v>3.9010091254576786</v>
      </c>
      <c r="S28" s="196">
        <v>4.096960125538164</v>
      </c>
      <c r="T28" s="173" t="s">
        <v>215</v>
      </c>
    </row>
    <row r="29" spans="1:20" x14ac:dyDescent="0.25">
      <c r="A29" s="175">
        <v>2017</v>
      </c>
      <c r="B29" t="s">
        <v>179</v>
      </c>
      <c r="C29" s="17">
        <v>306900280.38999999</v>
      </c>
      <c r="D29" s="17">
        <v>195199417.74579999</v>
      </c>
      <c r="E29" s="5">
        <v>2626775</v>
      </c>
      <c r="F29" s="5">
        <v>1443547</v>
      </c>
      <c r="G29" s="95">
        <f t="shared" ref="G29:G40" si="3">F29/$I$28</f>
        <v>7.0089057058306328E-2</v>
      </c>
      <c r="H29" s="196">
        <f t="shared" si="1"/>
        <v>1.8196671116354368</v>
      </c>
      <c r="K29" s="199">
        <v>2018</v>
      </c>
      <c r="L29" s="199" t="s">
        <v>215</v>
      </c>
      <c r="M29" s="200">
        <v>1.5590389230442913E-2</v>
      </c>
      <c r="N29" s="201">
        <v>4.096960125538164</v>
      </c>
      <c r="P29" s="196">
        <v>2.132675713466027</v>
      </c>
      <c r="Q29" s="196">
        <v>2.0942624407451342</v>
      </c>
      <c r="R29" s="196">
        <v>2.0495523151015345</v>
      </c>
      <c r="S29" s="196">
        <v>2.0619520102921727</v>
      </c>
      <c r="T29" s="173" t="s">
        <v>218</v>
      </c>
    </row>
    <row r="30" spans="1:20" x14ac:dyDescent="0.25">
      <c r="A30" s="175">
        <v>2017</v>
      </c>
      <c r="B30" t="s">
        <v>184</v>
      </c>
      <c r="C30" s="17">
        <v>133667714.41</v>
      </c>
      <c r="D30" s="17">
        <v>66573392.928099997</v>
      </c>
      <c r="E30" s="5">
        <v>5920344</v>
      </c>
      <c r="F30" s="5">
        <v>2475256</v>
      </c>
      <c r="G30" s="95">
        <f t="shared" si="3"/>
        <v>0.12018199547220497</v>
      </c>
      <c r="H30" s="196">
        <f t="shared" si="1"/>
        <v>2.3918107864398674</v>
      </c>
      <c r="K30">
        <v>2015</v>
      </c>
      <c r="L30" t="s">
        <v>185</v>
      </c>
      <c r="M30" s="95">
        <v>6.4707778801793028E-2</v>
      </c>
      <c r="N30" s="196">
        <v>1.8301117989008591</v>
      </c>
      <c r="P30" s="196">
        <v>1.9538069302471779</v>
      </c>
      <c r="Q30" s="196">
        <v>1.877821748886173</v>
      </c>
      <c r="R30" s="196">
        <v>1.8356878077947938</v>
      </c>
      <c r="S30" s="196">
        <v>1.8376608578244154</v>
      </c>
      <c r="T30" s="173" t="s">
        <v>226</v>
      </c>
    </row>
    <row r="31" spans="1:20" x14ac:dyDescent="0.25">
      <c r="A31" s="175">
        <v>2017</v>
      </c>
      <c r="B31" t="s">
        <v>185</v>
      </c>
      <c r="C31" s="17">
        <v>54130647.109999999</v>
      </c>
      <c r="D31" s="17">
        <v>20011764.831900001</v>
      </c>
      <c r="E31" s="5">
        <v>2061754</v>
      </c>
      <c r="F31" s="5">
        <v>1201423</v>
      </c>
      <c r="G31" s="95">
        <f t="shared" si="3"/>
        <v>5.8333123340051661E-2</v>
      </c>
      <c r="H31" s="196">
        <f t="shared" si="1"/>
        <v>1.7160933326563583</v>
      </c>
      <c r="K31">
        <v>2016</v>
      </c>
      <c r="L31" t="s">
        <v>185</v>
      </c>
      <c r="M31" s="95">
        <v>6.2066032281697978E-2</v>
      </c>
      <c r="N31" s="196">
        <v>1.764844547043142</v>
      </c>
    </row>
    <row r="32" spans="1:20" x14ac:dyDescent="0.25">
      <c r="A32" s="175">
        <v>2017</v>
      </c>
      <c r="B32" t="s">
        <v>186</v>
      </c>
      <c r="C32" s="17">
        <v>162410125.12</v>
      </c>
      <c r="D32" s="17">
        <v>72207337.316100001</v>
      </c>
      <c r="E32" s="5">
        <v>7462948</v>
      </c>
      <c r="F32" s="5">
        <v>2935292</v>
      </c>
      <c r="G32" s="95">
        <f t="shared" si="3"/>
        <v>0.14251828895823279</v>
      </c>
      <c r="H32" s="196">
        <f t="shared" si="1"/>
        <v>2.5424891288498723</v>
      </c>
      <c r="K32">
        <v>2017</v>
      </c>
      <c r="L32" t="s">
        <v>185</v>
      </c>
      <c r="M32" s="95">
        <v>5.8333123340051661E-2</v>
      </c>
      <c r="N32" s="196">
        <v>1.7160933326563583</v>
      </c>
    </row>
    <row r="33" spans="1:14" x14ac:dyDescent="0.25">
      <c r="A33" s="175">
        <v>2017</v>
      </c>
      <c r="B33" t="s">
        <v>189</v>
      </c>
      <c r="C33" s="17">
        <v>408235446.12</v>
      </c>
      <c r="D33" s="17">
        <v>66468135.316799998</v>
      </c>
      <c r="E33" s="5">
        <v>7090483</v>
      </c>
      <c r="F33" s="5">
        <v>1461993</v>
      </c>
      <c r="G33" s="95">
        <f t="shared" si="3"/>
        <v>7.0984672335465654E-2</v>
      </c>
      <c r="H33" s="196">
        <f t="shared" si="1"/>
        <v>4.8498747942021607</v>
      </c>
      <c r="K33">
        <v>2018</v>
      </c>
      <c r="L33" t="s">
        <v>185</v>
      </c>
      <c r="M33" s="95">
        <v>5.5910792649720834E-2</v>
      </c>
      <c r="N33" s="196">
        <v>1.7066229377606397</v>
      </c>
    </row>
    <row r="34" spans="1:14" x14ac:dyDescent="0.25">
      <c r="A34" s="175">
        <v>2017</v>
      </c>
      <c r="B34" t="s">
        <v>192</v>
      </c>
      <c r="C34" s="17">
        <v>107795088.20999999</v>
      </c>
      <c r="D34" s="17">
        <v>53816542.697700001</v>
      </c>
      <c r="E34" s="5">
        <v>5459991</v>
      </c>
      <c r="F34" s="5">
        <v>2303571</v>
      </c>
      <c r="G34" s="95">
        <f t="shared" si="3"/>
        <v>0.11184611187364163</v>
      </c>
      <c r="H34" s="196">
        <f t="shared" si="1"/>
        <v>2.370229092135645</v>
      </c>
      <c r="K34">
        <v>2015</v>
      </c>
      <c r="L34" t="s">
        <v>186</v>
      </c>
      <c r="M34" s="95">
        <v>0.14192233570907367</v>
      </c>
      <c r="N34" s="196">
        <v>2.8302252359977316</v>
      </c>
    </row>
    <row r="35" spans="1:14" x14ac:dyDescent="0.25">
      <c r="A35" s="175">
        <v>2017</v>
      </c>
      <c r="B35" t="s">
        <v>195</v>
      </c>
      <c r="C35" s="17">
        <v>102908144.55</v>
      </c>
      <c r="D35" s="17">
        <v>61032934.538099997</v>
      </c>
      <c r="E35" s="5">
        <v>4386139</v>
      </c>
      <c r="F35" s="5">
        <v>1897919</v>
      </c>
      <c r="G35" s="95">
        <f t="shared" si="3"/>
        <v>9.2150344313724236E-2</v>
      </c>
      <c r="H35" s="196">
        <f t="shared" si="1"/>
        <v>2.3110253914945789</v>
      </c>
      <c r="K35">
        <v>2016</v>
      </c>
      <c r="L35" t="s">
        <v>186</v>
      </c>
      <c r="M35" s="95">
        <v>0.14467467018098762</v>
      </c>
      <c r="N35" s="196">
        <v>2.6856680094096004</v>
      </c>
    </row>
    <row r="36" spans="1:14" x14ac:dyDescent="0.25">
      <c r="A36" s="175">
        <v>2017</v>
      </c>
      <c r="B36" t="s">
        <v>206</v>
      </c>
      <c r="C36" s="17">
        <v>57429928.009999998</v>
      </c>
      <c r="D36" s="17">
        <v>31769036.097100001</v>
      </c>
      <c r="E36" s="5">
        <v>2650466</v>
      </c>
      <c r="F36" s="5">
        <v>1478292</v>
      </c>
      <c r="G36" s="95">
        <f t="shared" si="3"/>
        <v>7.1776043548868004E-2</v>
      </c>
      <c r="H36" s="196">
        <f t="shared" si="1"/>
        <v>1.7929245372362159</v>
      </c>
      <c r="K36">
        <v>2017</v>
      </c>
      <c r="L36" t="s">
        <v>186</v>
      </c>
      <c r="M36" s="95">
        <v>0.14251828895823279</v>
      </c>
      <c r="N36" s="196">
        <v>2.5424891288498723</v>
      </c>
    </row>
    <row r="37" spans="1:14" x14ac:dyDescent="0.25">
      <c r="A37" s="175">
        <v>2017</v>
      </c>
      <c r="B37" t="s">
        <v>212</v>
      </c>
      <c r="C37" s="17">
        <v>83176944.129999995</v>
      </c>
      <c r="D37" s="17">
        <v>42689921.609399997</v>
      </c>
      <c r="E37" s="5">
        <v>2903637</v>
      </c>
      <c r="F37" s="5">
        <v>1474402</v>
      </c>
      <c r="G37" s="95">
        <f t="shared" si="3"/>
        <v>7.1587170978763395E-2</v>
      </c>
      <c r="H37" s="196">
        <f t="shared" si="1"/>
        <v>1.9693658852877303</v>
      </c>
      <c r="K37">
        <v>2018</v>
      </c>
      <c r="L37" t="s">
        <v>186</v>
      </c>
      <c r="M37" s="95">
        <v>0.14606968486201466</v>
      </c>
      <c r="N37" s="196">
        <v>2.5298188315646484</v>
      </c>
    </row>
    <row r="38" spans="1:14" x14ac:dyDescent="0.25">
      <c r="A38" s="175">
        <v>2017</v>
      </c>
      <c r="B38" t="s">
        <v>215</v>
      </c>
      <c r="C38" s="17">
        <v>81111402.810000002</v>
      </c>
      <c r="D38" s="17">
        <v>15035645.5681</v>
      </c>
      <c r="E38" s="5">
        <v>1179435</v>
      </c>
      <c r="F38" s="5">
        <v>302341</v>
      </c>
      <c r="G38" s="95">
        <f t="shared" si="3"/>
        <v>1.4679671392802168E-2</v>
      </c>
      <c r="H38" s="196">
        <f t="shared" si="1"/>
        <v>3.9010091254576786</v>
      </c>
      <c r="K38" s="199">
        <v>2015</v>
      </c>
      <c r="L38" s="199" t="s">
        <v>218</v>
      </c>
      <c r="M38" s="200">
        <v>5.7614418191817299E-2</v>
      </c>
      <c r="N38" s="201">
        <v>2.132675713466027</v>
      </c>
    </row>
    <row r="39" spans="1:14" x14ac:dyDescent="0.25">
      <c r="A39" s="175">
        <v>2017</v>
      </c>
      <c r="B39" t="s">
        <v>218</v>
      </c>
      <c r="C39" s="17">
        <v>108839226.06</v>
      </c>
      <c r="D39" s="17">
        <v>35546169.273900002</v>
      </c>
      <c r="E39" s="5">
        <v>2293406</v>
      </c>
      <c r="F39" s="5">
        <v>1118979</v>
      </c>
      <c r="G39" s="95">
        <f t="shared" si="3"/>
        <v>5.4330190134471927E-2</v>
      </c>
      <c r="H39" s="196">
        <f t="shared" si="1"/>
        <v>2.0495523151015345</v>
      </c>
      <c r="K39" s="199">
        <v>2016</v>
      </c>
      <c r="L39" s="199" t="s">
        <v>218</v>
      </c>
      <c r="M39" s="200">
        <v>5.8055677604470467E-2</v>
      </c>
      <c r="N39" s="201">
        <v>2.0942624407451342</v>
      </c>
    </row>
    <row r="40" spans="1:14" ht="16.2" thickBot="1" x14ac:dyDescent="0.3">
      <c r="A40" s="175">
        <v>2017</v>
      </c>
      <c r="B40" s="176" t="s">
        <v>226</v>
      </c>
      <c r="C40" s="178">
        <v>120551909.88</v>
      </c>
      <c r="D40" s="178">
        <v>46429633.732299998</v>
      </c>
      <c r="E40" s="179">
        <v>1338545</v>
      </c>
      <c r="F40" s="179">
        <v>729179</v>
      </c>
      <c r="G40" s="95">
        <f t="shared" si="3"/>
        <v>3.5404090436070838E-2</v>
      </c>
      <c r="H40" s="196">
        <f t="shared" si="1"/>
        <v>1.8356878077947938</v>
      </c>
      <c r="I40" s="176"/>
      <c r="K40" s="199">
        <v>2017</v>
      </c>
      <c r="L40" s="199" t="s">
        <v>218</v>
      </c>
      <c r="M40" s="200">
        <v>5.4330190134471927E-2</v>
      </c>
      <c r="N40" s="201">
        <v>2.0495523151015345</v>
      </c>
    </row>
    <row r="41" spans="1:14" x14ac:dyDescent="0.25">
      <c r="A41" s="175">
        <v>2018</v>
      </c>
      <c r="B41" t="s">
        <v>176</v>
      </c>
      <c r="C41" s="5">
        <v>406856803</v>
      </c>
      <c r="D41" s="17">
        <v>189714647.4772</v>
      </c>
      <c r="E41" s="5">
        <v>9061326</v>
      </c>
      <c r="F41" s="5">
        <v>2039709</v>
      </c>
      <c r="G41" s="95">
        <f>F41/$I$41</f>
        <v>7.9969865878459043E-2</v>
      </c>
      <c r="H41" s="196">
        <f t="shared" si="1"/>
        <v>4.4424601744660634</v>
      </c>
      <c r="I41" s="5">
        <f>SUM(F41:F53)</f>
        <v>25505970</v>
      </c>
      <c r="K41" s="199">
        <v>2018</v>
      </c>
      <c r="L41" s="199" t="s">
        <v>218</v>
      </c>
      <c r="M41" s="200">
        <v>5.7536451270035996E-2</v>
      </c>
      <c r="N41" s="201">
        <v>2.0619520102921727</v>
      </c>
    </row>
    <row r="42" spans="1:14" x14ac:dyDescent="0.25">
      <c r="A42" s="175">
        <v>2018</v>
      </c>
      <c r="B42" t="s">
        <v>179</v>
      </c>
      <c r="C42" s="17">
        <v>349997821.23000002</v>
      </c>
      <c r="D42" s="17">
        <v>214534998.7766</v>
      </c>
      <c r="E42" s="5">
        <v>2917889</v>
      </c>
      <c r="F42" s="5">
        <v>1616268</v>
      </c>
      <c r="G42" s="95">
        <f t="shared" ref="G42:G53" si="4">F42/$I$41</f>
        <v>6.3368223204214549E-2</v>
      </c>
      <c r="H42" s="196">
        <f t="shared" si="1"/>
        <v>1.8053249832329787</v>
      </c>
      <c r="K42" s="199">
        <v>2015</v>
      </c>
      <c r="L42" s="199" t="s">
        <v>189</v>
      </c>
      <c r="M42" s="200">
        <v>7.0756280108308464E-2</v>
      </c>
      <c r="N42" s="201">
        <v>4.8410305841261918</v>
      </c>
    </row>
    <row r="43" spans="1:14" x14ac:dyDescent="0.25">
      <c r="A43" s="175">
        <v>2018</v>
      </c>
      <c r="B43" t="s">
        <v>184</v>
      </c>
      <c r="C43" s="17">
        <v>159841417.44999999</v>
      </c>
      <c r="D43" s="17">
        <v>80188603.1875</v>
      </c>
      <c r="E43" s="5">
        <v>7302830</v>
      </c>
      <c r="F43" s="5">
        <v>3095666</v>
      </c>
      <c r="G43" s="95">
        <f t="shared" si="4"/>
        <v>0.12137025174890427</v>
      </c>
      <c r="H43" s="196">
        <f t="shared" si="1"/>
        <v>2.3590497166037938</v>
      </c>
      <c r="K43" s="199">
        <v>2016</v>
      </c>
      <c r="L43" s="199" t="s">
        <v>189</v>
      </c>
      <c r="M43" s="200">
        <v>7.0507224686772049E-2</v>
      </c>
      <c r="N43" s="201">
        <v>4.7060727915562746</v>
      </c>
    </row>
    <row r="44" spans="1:14" x14ac:dyDescent="0.25">
      <c r="A44" s="175">
        <v>2018</v>
      </c>
      <c r="B44" t="s">
        <v>185</v>
      </c>
      <c r="C44" s="17">
        <v>67707975.319999993</v>
      </c>
      <c r="D44" s="17">
        <v>23595258.945099998</v>
      </c>
      <c r="E44" s="5">
        <v>2433745</v>
      </c>
      <c r="F44" s="5">
        <v>1426059</v>
      </c>
      <c r="G44" s="95">
        <f t="shared" si="4"/>
        <v>5.5910792649720834E-2</v>
      </c>
      <c r="H44" s="196">
        <f t="shared" si="1"/>
        <v>1.7066229377606397</v>
      </c>
      <c r="K44" s="199">
        <v>2017</v>
      </c>
      <c r="L44" s="199" t="s">
        <v>189</v>
      </c>
      <c r="M44" s="200">
        <v>7.0984672335465654E-2</v>
      </c>
      <c r="N44" s="201">
        <v>4.8498747942021607</v>
      </c>
    </row>
    <row r="45" spans="1:14" x14ac:dyDescent="0.25">
      <c r="A45" s="175">
        <v>2018</v>
      </c>
      <c r="B45" t="s">
        <v>186</v>
      </c>
      <c r="C45" s="17">
        <v>212997997.61000001</v>
      </c>
      <c r="D45" s="17">
        <v>95590480.463599995</v>
      </c>
      <c r="E45" s="5">
        <v>9425217</v>
      </c>
      <c r="F45" s="5">
        <v>3725649</v>
      </c>
      <c r="G45" s="95">
        <f t="shared" si="4"/>
        <v>0.14606968486201466</v>
      </c>
      <c r="H45" s="196">
        <f t="shared" si="1"/>
        <v>2.5298188315646484</v>
      </c>
      <c r="K45" s="199">
        <v>2018</v>
      </c>
      <c r="L45" s="199" t="s">
        <v>189</v>
      </c>
      <c r="M45" s="200">
        <v>7.2807503498200615E-2</v>
      </c>
      <c r="N45" s="201">
        <v>5.0809455548818381</v>
      </c>
    </row>
    <row r="46" spans="1:14" x14ac:dyDescent="0.25">
      <c r="A46" s="175">
        <v>2018</v>
      </c>
      <c r="B46" t="s">
        <v>189</v>
      </c>
      <c r="C46" s="17">
        <v>554857250.26999998</v>
      </c>
      <c r="D46" s="17">
        <v>86603409.534400001</v>
      </c>
      <c r="E46" s="5">
        <v>9435448</v>
      </c>
      <c r="F46" s="5">
        <v>1857026</v>
      </c>
      <c r="G46" s="95">
        <f t="shared" si="4"/>
        <v>7.2807503498200615E-2</v>
      </c>
      <c r="H46" s="196">
        <f t="shared" si="1"/>
        <v>5.0809455548818381</v>
      </c>
      <c r="K46" s="199">
        <v>2015</v>
      </c>
      <c r="L46" s="199" t="s">
        <v>184</v>
      </c>
      <c r="M46" s="200">
        <v>0.11437743091066445</v>
      </c>
      <c r="N46" s="201">
        <v>2.4622838530541005</v>
      </c>
    </row>
    <row r="47" spans="1:14" x14ac:dyDescent="0.25">
      <c r="A47" s="175">
        <v>2018</v>
      </c>
      <c r="B47" t="s">
        <v>192</v>
      </c>
      <c r="C47" s="17">
        <v>133124771.53</v>
      </c>
      <c r="D47" s="17">
        <v>68902191.400900006</v>
      </c>
      <c r="E47" s="5">
        <v>6480433</v>
      </c>
      <c r="F47" s="5">
        <v>2831743</v>
      </c>
      <c r="G47" s="95">
        <f t="shared" si="4"/>
        <v>0.11102275271240419</v>
      </c>
      <c r="H47" s="196">
        <f t="shared" si="1"/>
        <v>2.2884961664953352</v>
      </c>
      <c r="K47" s="199">
        <v>2016</v>
      </c>
      <c r="L47" s="199" t="s">
        <v>184</v>
      </c>
      <c r="M47" s="200">
        <v>0.11882879382299372</v>
      </c>
      <c r="N47" s="201">
        <v>2.4346321083936253</v>
      </c>
    </row>
    <row r="48" spans="1:14" x14ac:dyDescent="0.25">
      <c r="A48" s="175">
        <v>2018</v>
      </c>
      <c r="B48" t="s">
        <v>195</v>
      </c>
      <c r="C48" s="17">
        <v>126366179.05</v>
      </c>
      <c r="D48" s="17">
        <v>75722484.351799995</v>
      </c>
      <c r="E48" s="5">
        <v>5219722</v>
      </c>
      <c r="F48" s="5">
        <v>2323891</v>
      </c>
      <c r="G48" s="95">
        <f t="shared" si="4"/>
        <v>9.1111649547145235E-2</v>
      </c>
      <c r="H48" s="196">
        <f t="shared" si="1"/>
        <v>2.2461130922233443</v>
      </c>
      <c r="K48" s="199">
        <v>2017</v>
      </c>
      <c r="L48" s="199" t="s">
        <v>184</v>
      </c>
      <c r="M48" s="200">
        <v>0.12018199547220497</v>
      </c>
      <c r="N48" s="201">
        <v>2.3918107864398674</v>
      </c>
    </row>
    <row r="49" spans="1:14" x14ac:dyDescent="0.25">
      <c r="A49" s="175">
        <v>2018</v>
      </c>
      <c r="B49" t="s">
        <v>206</v>
      </c>
      <c r="C49" s="17">
        <v>86194192.090000004</v>
      </c>
      <c r="D49" s="17">
        <v>46838356.840300001</v>
      </c>
      <c r="E49" s="5">
        <v>3603553</v>
      </c>
      <c r="F49" s="5">
        <v>1973796</v>
      </c>
      <c r="G49" s="95">
        <f t="shared" si="4"/>
        <v>7.7385647360206256E-2</v>
      </c>
      <c r="H49" s="196">
        <f t="shared" si="1"/>
        <v>1.8256967792010927</v>
      </c>
      <c r="K49" s="199">
        <v>2018</v>
      </c>
      <c r="L49" s="199" t="s">
        <v>184</v>
      </c>
      <c r="M49" s="200">
        <v>0.12137025174890427</v>
      </c>
      <c r="N49" s="201">
        <v>2.3590497166037938</v>
      </c>
    </row>
    <row r="50" spans="1:14" x14ac:dyDescent="0.25">
      <c r="A50" s="175">
        <v>2018</v>
      </c>
      <c r="B50" t="s">
        <v>212</v>
      </c>
      <c r="C50" s="17">
        <v>117117120.90000001</v>
      </c>
      <c r="D50" s="17">
        <v>61598743.489399999</v>
      </c>
      <c r="E50" s="5">
        <v>3659029</v>
      </c>
      <c r="F50" s="5">
        <v>1877783</v>
      </c>
      <c r="G50" s="95">
        <f t="shared" si="4"/>
        <v>7.3621312971041686E-2</v>
      </c>
      <c r="H50" s="196">
        <f t="shared" si="1"/>
        <v>1.9485899062884262</v>
      </c>
      <c r="K50" s="199">
        <v>2015</v>
      </c>
      <c r="L50" s="199" t="s">
        <v>176</v>
      </c>
      <c r="M50" s="200">
        <v>7.9700490783782482E-2</v>
      </c>
      <c r="N50" s="201">
        <v>6.5680503694247765</v>
      </c>
    </row>
    <row r="51" spans="1:14" x14ac:dyDescent="0.25">
      <c r="A51" s="175">
        <v>2018</v>
      </c>
      <c r="B51" t="s">
        <v>215</v>
      </c>
      <c r="C51" s="17">
        <v>112255045.68000001</v>
      </c>
      <c r="D51" s="17">
        <v>21093742.5251</v>
      </c>
      <c r="E51" s="5">
        <v>1629148</v>
      </c>
      <c r="F51" s="5">
        <v>397648</v>
      </c>
      <c r="G51" s="95">
        <f t="shared" si="4"/>
        <v>1.5590389230442913E-2</v>
      </c>
      <c r="H51" s="196">
        <f t="shared" si="1"/>
        <v>4.096960125538164</v>
      </c>
      <c r="K51" s="199">
        <v>2016</v>
      </c>
      <c r="L51" s="199" t="s">
        <v>176</v>
      </c>
      <c r="M51" s="200">
        <v>8.0938634751308872E-2</v>
      </c>
      <c r="N51" s="201">
        <v>5.6154060029078456</v>
      </c>
    </row>
    <row r="52" spans="1:14" x14ac:dyDescent="0.25">
      <c r="A52" s="175">
        <v>2018</v>
      </c>
      <c r="B52" t="s">
        <v>218</v>
      </c>
      <c r="C52" s="17">
        <v>166228086.96000001</v>
      </c>
      <c r="D52" s="17">
        <v>58326688.6721</v>
      </c>
      <c r="E52" s="5">
        <v>3025962</v>
      </c>
      <c r="F52" s="5">
        <v>1467523</v>
      </c>
      <c r="G52" s="95">
        <f t="shared" si="4"/>
        <v>5.7536451270035996E-2</v>
      </c>
      <c r="H52" s="196">
        <f t="shared" si="1"/>
        <v>2.0619520102921727</v>
      </c>
      <c r="K52" s="199">
        <v>2017</v>
      </c>
      <c r="L52" s="199" t="s">
        <v>176</v>
      </c>
      <c r="M52" s="200">
        <v>8.6119240157396401E-2</v>
      </c>
      <c r="N52" s="201">
        <v>4.8443566933133679</v>
      </c>
    </row>
    <row r="53" spans="1:14" ht="16.2" thickBot="1" x14ac:dyDescent="0.3">
      <c r="A53" s="175">
        <v>2018</v>
      </c>
      <c r="B53" s="176" t="s">
        <v>226</v>
      </c>
      <c r="C53" s="178">
        <v>154734291.81999999</v>
      </c>
      <c r="D53" s="178">
        <v>57263270.631300002</v>
      </c>
      <c r="E53" s="179">
        <v>1604662</v>
      </c>
      <c r="F53" s="179">
        <v>873209</v>
      </c>
      <c r="G53" s="95">
        <f t="shared" si="4"/>
        <v>3.4235475067209753E-2</v>
      </c>
      <c r="H53" s="196">
        <f t="shared" si="1"/>
        <v>1.8376608578244154</v>
      </c>
      <c r="I53" s="176"/>
      <c r="K53" s="199">
        <v>2018</v>
      </c>
      <c r="L53" s="199" t="s">
        <v>176</v>
      </c>
      <c r="M53" s="200">
        <v>7.9969865878459043E-2</v>
      </c>
      <c r="N53" s="201">
        <v>4.4424601744660634</v>
      </c>
    </row>
  </sheetData>
  <sortState ref="K2:N53">
    <sortCondition ref="L2:L53"/>
  </sortState>
  <phoneticPr fontId="3" type="noConversion"/>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markers="1" xr2:uid="{A2A0D30F-8481-410A-8A0D-6E25817F7B0A}">
          <x14:colorSeries rgb="FFFF0000"/>
          <x14:colorNegative rgb="FFD00000"/>
          <x14:colorAxis rgb="FF000000"/>
          <x14:colorMarkers rgb="FFFF0000"/>
          <x14:colorFirst rgb="FFD00000"/>
          <x14:colorLast rgb="FFD00000"/>
          <x14:colorHigh rgb="FFD00000"/>
          <x14:colorLow rgb="FFD00000"/>
          <x14:sparklines>
            <x14:sparkline>
              <xm:f>Sheet6!P14:S14</xm:f>
              <xm:sqref>U14</xm:sqref>
            </x14:sparkline>
          </x14:sparklines>
        </x14:sparklineGroup>
        <x14:sparklineGroup displayEmptyCellsAs="gap" markers="1" xr2:uid="{DCF8F6BD-EC8E-4C12-804A-DC31599F541D}">
          <x14:colorSeries rgb="FFFF0000"/>
          <x14:colorNegative rgb="FFD00000"/>
          <x14:colorAxis rgb="FF000000"/>
          <x14:colorMarkers rgb="FFFF0000"/>
          <x14:colorFirst rgb="FFD00000"/>
          <x14:colorLast rgb="FFD00000"/>
          <x14:colorHigh rgb="FFD00000"/>
          <x14:colorLow rgb="FFD00000"/>
          <x14:sparklines>
            <x14:sparkline>
              <xm:f>Sheet6!P29:S29</xm:f>
              <xm:sqref>V13</xm:sqref>
            </x14:sparkline>
          </x14:sparklines>
        </x14:sparklineGroup>
        <x14:sparklineGroup displayEmptyCellsAs="gap" markers="1" xr2:uid="{6ABE194E-F111-43F5-B902-FF3A9DA0CAE5}">
          <x14:colorSeries rgb="FF00B050"/>
          <x14:colorNegative rgb="FFD00000"/>
          <x14:colorAxis rgb="FF000000"/>
          <x14:colorMarkers rgb="FF00B050"/>
          <x14:colorFirst rgb="FFD00000"/>
          <x14:colorLast rgb="FFD00000"/>
          <x14:colorHigh rgb="FFD00000"/>
          <x14:colorLow rgb="FFD00000"/>
          <x14:sparklines>
            <x14:sparkline>
              <xm:f>Sheet6!P13:S13</xm:f>
              <xm:sqref>U13</xm:sqref>
            </x14:sparkline>
          </x14:sparklines>
        </x14:sparklineGroup>
        <x14:sparklineGroup displayEmptyCellsAs="gap" markers="1" xr2:uid="{D332965C-807A-46E2-8080-54D2E930970F}">
          <x14:colorSeries rgb="FF00B050"/>
          <x14:colorNegative rgb="FFD00000"/>
          <x14:colorAxis rgb="FF000000"/>
          <x14:colorMarkers rgb="FF00B050"/>
          <x14:colorFirst rgb="FFD00000"/>
          <x14:colorLast rgb="FFD00000"/>
          <x14:colorHigh rgb="FFD00000"/>
          <x14:colorLow rgb="FFD00000"/>
          <x14:sparklines>
            <x14:sparkline>
              <xm:f>Sheet6!P28:S28</xm:f>
              <xm:sqref>V12</xm:sqref>
            </x14:sparkline>
          </x14:sparklines>
        </x14:sparklineGroup>
        <x14:sparklineGroup displayEmptyCellsAs="gap" markers="1" xr2:uid="{8079C9C1-0818-41B4-A9F3-67C26E6ECC17}">
          <x14:colorSeries rgb="FF00B050"/>
          <x14:colorNegative rgb="FFD00000"/>
          <x14:colorAxis rgb="FF000000"/>
          <x14:colorMarkers rgb="FF00B050"/>
          <x14:colorFirst rgb="FFD00000"/>
          <x14:colorLast rgb="FFD00000"/>
          <x14:colorHigh rgb="FFD00000"/>
          <x14:colorLow rgb="FFD00000"/>
          <x14:sparklines>
            <x14:sparkline>
              <xm:f>Sheet6!P12:S12</xm:f>
              <xm:sqref>U12</xm:sqref>
            </x14:sparkline>
          </x14:sparklines>
        </x14:sparklineGroup>
        <x14:sparklineGroup displayEmptyCellsAs="gap" markers="1" xr2:uid="{B03C4407-A7EB-4E22-9DB2-878BD1EBD76D}">
          <x14:colorSeries rgb="FFFF0000"/>
          <x14:colorNegative rgb="FFD00000"/>
          <x14:colorAxis rgb="FF000000"/>
          <x14:colorMarkers rgb="FFFF0000"/>
          <x14:colorFirst rgb="FFD00000"/>
          <x14:colorLast rgb="FFD00000"/>
          <x14:colorHigh rgb="FFD00000"/>
          <x14:colorLow rgb="FFD00000"/>
          <x14:sparklines>
            <x14:sparkline>
              <xm:f>Sheet6!P27:S27</xm:f>
              <xm:sqref>V11</xm:sqref>
            </x14:sparkline>
          </x14:sparklines>
        </x14:sparklineGroup>
        <x14:sparklineGroup displayEmptyCellsAs="gap" markers="1" xr2:uid="{B3C2F90E-81D1-417C-8C10-BA99C1FFAFB8}">
          <x14:colorSeries rgb="FF00B050"/>
          <x14:colorNegative rgb="FFD00000"/>
          <x14:colorAxis rgb="FF000000"/>
          <x14:colorMarkers rgb="FF00B050"/>
          <x14:colorFirst rgb="FFD00000"/>
          <x14:colorLast rgb="FFD00000"/>
          <x14:colorHigh rgb="FFD00000"/>
          <x14:colorLow rgb="FFD00000"/>
          <x14:sparklines>
            <x14:sparkline>
              <xm:f>Sheet6!P11:S11</xm:f>
              <xm:sqref>U11</xm:sqref>
            </x14:sparkline>
          </x14:sparklines>
        </x14:sparklineGroup>
        <x14:sparklineGroup displayEmptyCellsAs="gap" markers="1" xr2:uid="{73230B8F-BC42-4D28-AA5D-56F701EAE8C3}">
          <x14:colorSeries rgb="FFFF0000"/>
          <x14:colorNegative rgb="FFD00000"/>
          <x14:colorAxis rgb="FF000000"/>
          <x14:colorMarkers rgb="FFFF0000"/>
          <x14:colorFirst rgb="FFD00000"/>
          <x14:colorLast rgb="FFD00000"/>
          <x14:colorHigh rgb="FFD00000"/>
          <x14:colorLow rgb="FFD00000"/>
          <x14:sparklines>
            <x14:sparkline>
              <xm:f>Sheet6!P26:S26</xm:f>
              <xm:sqref>V10</xm:sqref>
            </x14:sparkline>
          </x14:sparklines>
        </x14:sparklineGroup>
        <x14:sparklineGroup displayEmptyCellsAs="gap" markers="1" xr2:uid="{993D6764-2B4F-4A64-AD16-26BB9613C42D}">
          <x14:colorSeries rgb="FF00B050"/>
          <x14:colorNegative rgb="FFD00000"/>
          <x14:colorAxis rgb="FF000000"/>
          <x14:colorMarkers rgb="FF00B050"/>
          <x14:colorFirst rgb="FFD00000"/>
          <x14:colorLast rgb="FFD00000"/>
          <x14:colorHigh rgb="FFD00000"/>
          <x14:colorLow rgb="FFD00000"/>
          <x14:sparklines>
            <x14:sparkline>
              <xm:f>Sheet6!P10:S10</xm:f>
              <xm:sqref>U10</xm:sqref>
            </x14:sparkline>
          </x14:sparklines>
        </x14:sparklineGroup>
        <x14:sparklineGroup displayEmptyCellsAs="gap" markers="1" xr2:uid="{4DBCC34A-408A-4E0D-B3B7-D70382ECFAAE}">
          <x14:colorSeries rgb="FFFF0000"/>
          <x14:colorNegative rgb="FFD00000"/>
          <x14:colorAxis rgb="FF000000"/>
          <x14:colorMarkers rgb="FFFF0000"/>
          <x14:colorFirst rgb="FFD00000"/>
          <x14:colorLast rgb="FFD00000"/>
          <x14:colorHigh rgb="FFD00000"/>
          <x14:colorLow rgb="FFD00000"/>
          <x14:sparklines>
            <x14:sparkline>
              <xm:f>Sheet6!P25:S25</xm:f>
              <xm:sqref>V9</xm:sqref>
            </x14:sparkline>
          </x14:sparklines>
        </x14:sparklineGroup>
        <x14:sparklineGroup displayEmptyCellsAs="gap" markers="1" xr2:uid="{5BA74FE6-A2C6-465C-810B-37FA68C150EC}">
          <x14:colorSeries rgb="FFFF0000"/>
          <x14:colorNegative rgb="FFD00000"/>
          <x14:colorAxis rgb="FF000000"/>
          <x14:colorMarkers rgb="FFFF0000"/>
          <x14:colorFirst rgb="FFD00000"/>
          <x14:colorLast rgb="FFD00000"/>
          <x14:colorHigh rgb="FFD00000"/>
          <x14:colorLow rgb="FFD00000"/>
          <x14:sparklines>
            <x14:sparkline>
              <xm:f>Sheet6!P9:S9</xm:f>
              <xm:sqref>U9</xm:sqref>
            </x14:sparkline>
          </x14:sparklines>
        </x14:sparklineGroup>
        <x14:sparklineGroup displayEmptyCellsAs="gap" markers="1" xr2:uid="{4CB318E1-C791-40F5-8618-014F1A91EF22}">
          <x14:colorSeries rgb="FFFF0000"/>
          <x14:colorNegative rgb="FFD00000"/>
          <x14:colorAxis rgb="FF000000"/>
          <x14:colorMarkers rgb="FFFF0000"/>
          <x14:colorFirst rgb="FFD00000"/>
          <x14:colorLast rgb="FFD00000"/>
          <x14:colorHigh rgb="FFD00000"/>
          <x14:colorLow rgb="FFD00000"/>
          <x14:sparklines>
            <x14:sparkline>
              <xm:f>Sheet6!P24:S24</xm:f>
              <xm:sqref>V8</xm:sqref>
            </x14:sparkline>
          </x14:sparklines>
        </x14:sparklineGroup>
        <x14:sparklineGroup displayEmptyCellsAs="gap" markers="1" xr2:uid="{5FC3CC56-102B-4600-887D-20E03FC65CDF}">
          <x14:colorSeries rgb="FF00B050"/>
          <x14:colorNegative rgb="FFD00000"/>
          <x14:colorAxis rgb="FF000000"/>
          <x14:colorMarkers rgb="FF00B050"/>
          <x14:colorFirst rgb="FFD00000"/>
          <x14:colorLast rgb="FFD00000"/>
          <x14:colorHigh rgb="FFD00000"/>
          <x14:colorLow rgb="FFD00000"/>
          <x14:sparklines>
            <x14:sparkline>
              <xm:f>Sheet6!P8:S8</xm:f>
              <xm:sqref>U8</xm:sqref>
            </x14:sparkline>
          </x14:sparklines>
        </x14:sparklineGroup>
        <x14:sparklineGroup displayEmptyCellsAs="gap" markers="1" xr2:uid="{8C9C0D96-F3D3-41AB-AE5E-7F96ED09D0C1}">
          <x14:colorSeries rgb="FF00B050"/>
          <x14:colorNegative rgb="FFD00000"/>
          <x14:colorAxis rgb="FF000000"/>
          <x14:colorMarkers rgb="FF00B050"/>
          <x14:colorFirst rgb="FFD00000"/>
          <x14:colorLast rgb="FFD00000"/>
          <x14:colorHigh rgb="FFD00000"/>
          <x14:colorLow rgb="FFD00000"/>
          <x14:sparklines>
            <x14:sparkline>
              <xm:f>Sheet6!P23:S23</xm:f>
              <xm:sqref>V7</xm:sqref>
            </x14:sparkline>
          </x14:sparklines>
        </x14:sparklineGroup>
        <x14:sparklineGroup displayEmptyCellsAs="gap" markers="1" xr2:uid="{C7E67FFE-8103-40F3-B4B2-DBFD44FCAB5C}">
          <x14:colorSeries rgb="FF00B050"/>
          <x14:colorNegative rgb="FFD00000"/>
          <x14:colorAxis rgb="FF000000"/>
          <x14:colorMarkers rgb="FF00B050"/>
          <x14:colorFirst rgb="FFD00000"/>
          <x14:colorLast rgb="FFD00000"/>
          <x14:colorHigh rgb="FFD00000"/>
          <x14:colorLow rgb="FFD00000"/>
          <x14:sparklines>
            <x14:sparkline>
              <xm:f>Sheet6!P7:S7</xm:f>
              <xm:sqref>U7</xm:sqref>
            </x14:sparkline>
          </x14:sparklines>
        </x14:sparklineGroup>
        <x14:sparklineGroup displayEmptyCellsAs="gap" markers="1" xr2:uid="{907CAF7A-4BA6-48F7-80ED-EDDBF3B1DF24}">
          <x14:colorSeries rgb="FF00B050"/>
          <x14:colorNegative rgb="FFD00000"/>
          <x14:colorAxis rgb="FF000000"/>
          <x14:colorMarkers rgb="FF00B050"/>
          <x14:colorFirst rgb="FFD00000"/>
          <x14:colorLast rgb="FFD00000"/>
          <x14:colorHigh rgb="FFD00000"/>
          <x14:colorLow rgb="FFD00000"/>
          <x14:sparklines>
            <x14:sparkline>
              <xm:f>Sheet6!P6:S6</xm:f>
              <xm:sqref>U6</xm:sqref>
            </x14:sparkline>
          </x14:sparklines>
        </x14:sparklineGroup>
        <x14:sparklineGroup displayEmptyCellsAs="gap" markers="1" xr2:uid="{B19D10D6-847E-4956-BCEF-A9B378301DCA}">
          <x14:colorSeries rgb="FFFF0000"/>
          <x14:colorNegative rgb="FFD00000"/>
          <x14:colorAxis rgb="FF000000"/>
          <x14:colorMarkers rgb="FFFF0000"/>
          <x14:colorFirst rgb="FFD00000"/>
          <x14:colorLast rgb="FFD00000"/>
          <x14:colorHigh rgb="FFD00000"/>
          <x14:colorLow rgb="FFD00000"/>
          <x14:sparklines>
            <x14:sparkline>
              <xm:f>Sheet6!P22:S22</xm:f>
              <xm:sqref>V6</xm:sqref>
            </x14:sparkline>
          </x14:sparklines>
        </x14:sparklineGroup>
        <x14:sparklineGroup displayEmptyCellsAs="gap" markers="1" xr2:uid="{8A9DB4BE-9E9F-4104-BBDE-ADD5C543461F}">
          <x14:colorSeries rgb="FFFF0000"/>
          <x14:colorNegative rgb="FFD00000"/>
          <x14:colorAxis rgb="FF000000"/>
          <x14:colorMarkers rgb="FFFF0000"/>
          <x14:colorFirst rgb="FFD00000"/>
          <x14:colorLast rgb="FFD00000"/>
          <x14:colorHigh rgb="FFD00000"/>
          <x14:colorLow rgb="FFD00000"/>
          <x14:sparklines>
            <x14:sparkline>
              <xm:f>Sheet6!P5:S5</xm:f>
              <xm:sqref>U5</xm:sqref>
            </x14:sparkline>
          </x14:sparklines>
        </x14:sparklineGroup>
        <x14:sparklineGroup displayEmptyCellsAs="gap" markers="1" xr2:uid="{5CE93E87-61BE-4FFE-94EC-F87A53918A12}">
          <x14:colorSeries rgb="FFFF0000"/>
          <x14:colorNegative rgb="FFD00000"/>
          <x14:colorAxis rgb="FF000000"/>
          <x14:colorMarkers rgb="FFFF0000"/>
          <x14:colorFirst rgb="FFD00000"/>
          <x14:colorLast rgb="FFD00000"/>
          <x14:colorHigh rgb="FFD00000"/>
          <x14:colorLow rgb="FFD00000"/>
          <x14:sparklines>
            <x14:sparkline>
              <xm:f>Sheet6!P21:S21</xm:f>
              <xm:sqref>V5</xm:sqref>
            </x14:sparkline>
          </x14:sparklines>
        </x14:sparklineGroup>
        <x14:sparklineGroup displayEmptyCellsAs="gap" markers="1" xr2:uid="{A52BCD18-A79B-4A7C-AD9C-4F724442DA90}">
          <x14:colorSeries rgb="FF00B050"/>
          <x14:colorNegative rgb="FFD00000"/>
          <x14:colorAxis rgb="FF000000"/>
          <x14:colorMarkers rgb="FF00B050"/>
          <x14:colorFirst rgb="FFD00000"/>
          <x14:colorLast rgb="FFD00000"/>
          <x14:colorHigh rgb="FFD00000"/>
          <x14:colorLow rgb="FFD00000"/>
          <x14:sparklines>
            <x14:sparkline>
              <xm:f>Sheet6!P4:S4</xm:f>
              <xm:sqref>U4</xm:sqref>
            </x14:sparkline>
          </x14:sparklines>
        </x14:sparklineGroup>
        <x14:sparklineGroup displayEmptyCellsAs="gap" markers="1" xr2:uid="{86D9AFE0-8FEE-457F-ABB5-091BC2F19626}">
          <x14:colorSeries rgb="FFFF0000"/>
          <x14:colorNegative rgb="FFD00000"/>
          <x14:colorAxis rgb="FF000000"/>
          <x14:colorMarkers rgb="FFFF0000"/>
          <x14:colorFirst rgb="FFD00000"/>
          <x14:colorLast rgb="FFD00000"/>
          <x14:colorHigh rgb="FFD00000"/>
          <x14:colorLow rgb="FFD00000"/>
          <x14:sparklines>
            <x14:sparkline>
              <xm:f>Sheet6!P20:S20</xm:f>
              <xm:sqref>V4</xm:sqref>
            </x14:sparkline>
          </x14:sparklines>
        </x14:sparklineGroup>
        <x14:sparklineGroup displayEmptyCellsAs="gap" markers="1" xr2:uid="{45D9988C-FF28-4D36-A790-C93BF9F99164}">
          <x14:colorSeries rgb="FFFF0000"/>
          <x14:colorNegative rgb="FFD00000"/>
          <x14:colorAxis rgb="FF000000"/>
          <x14:colorMarkers rgb="FFFF0000"/>
          <x14:colorFirst rgb="FFD00000"/>
          <x14:colorLast rgb="FFD00000"/>
          <x14:colorHigh rgb="FFD00000"/>
          <x14:colorLow rgb="FFD00000"/>
          <x14:sparklines>
            <x14:sparkline>
              <xm:f>Sheet6!P19:S19</xm:f>
              <xm:sqref>V3</xm:sqref>
            </x14:sparkline>
          </x14:sparklines>
        </x14:sparklineGroup>
        <x14:sparklineGroup displayEmptyCellsAs="gap" markers="1" xr2:uid="{8BDAD6CF-B860-4A99-8A3F-ED7E907336B6}">
          <x14:colorSeries rgb="FFFF0000"/>
          <x14:colorNegative rgb="FFD00000"/>
          <x14:colorAxis rgb="FF000000"/>
          <x14:colorMarkers rgb="FFFF0000"/>
          <x14:colorFirst rgb="FFD00000"/>
          <x14:colorLast rgb="FFD00000"/>
          <x14:colorHigh rgb="FFD00000"/>
          <x14:colorLow rgb="FFD00000"/>
          <x14:sparklines>
            <x14:sparkline>
              <xm:f>Sheet6!P3:S3</xm:f>
              <xm:sqref>U3</xm:sqref>
            </x14:sparkline>
          </x14:sparklines>
        </x14:sparklineGroup>
        <x14:sparklineGroup displayEmptyCellsAs="gap" markers="1" xr2:uid="{38822264-2DD3-4929-A5EB-4B3DB85A8F0F}">
          <x14:colorSeries rgb="FFFF0000"/>
          <x14:colorNegative rgb="FFD00000"/>
          <x14:colorAxis rgb="FF000000"/>
          <x14:colorMarkers rgb="FFFF0000"/>
          <x14:colorFirst rgb="FFD00000"/>
          <x14:colorLast rgb="FFD00000"/>
          <x14:colorHigh rgb="FFD00000"/>
          <x14:colorLow rgb="FFD00000"/>
          <x14:sparklines>
            <x14:sparkline>
              <xm:f>Sheet6!P2:S2</xm:f>
              <xm:sqref>U2</xm:sqref>
            </x14:sparkline>
          </x14:sparklines>
        </x14:sparklineGroup>
        <x14:sparklineGroup displayEmptyCellsAs="gap" markers="1" xr2:uid="{5A57C67F-0ED2-4B36-9B8E-0FA130F9A628}">
          <x14:colorSeries rgb="FFFF0000"/>
          <x14:colorNegative rgb="FFD00000"/>
          <x14:colorAxis rgb="FF000000"/>
          <x14:colorMarkers rgb="FFFF0000"/>
          <x14:colorFirst rgb="FFD00000"/>
          <x14:colorLast rgb="FFD00000"/>
          <x14:colorHigh rgb="FFD00000"/>
          <x14:colorLow rgb="FFD00000"/>
          <x14:sparklines>
            <x14:sparkline>
              <xm:f>Sheet6!P18:S18</xm:f>
              <xm:sqref>V2</xm:sqref>
            </x14:sparkline>
          </x14:sparklines>
        </x14:sparklineGroup>
        <x14:sparklineGroup displayEmptyCellsAs="gap" markers="1" xr2:uid="{B1C48E76-E0FA-4281-BFEE-ABD119019051}">
          <x14:colorSeries rgb="FFFF0000"/>
          <x14:colorNegative rgb="FFD00000"/>
          <x14:colorAxis rgb="FF000000"/>
          <x14:colorMarkers rgb="FFFF0000"/>
          <x14:colorFirst rgb="FFD00000"/>
          <x14:colorLast rgb="FFD00000"/>
          <x14:colorHigh rgb="FFD00000"/>
          <x14:colorLow rgb="FFD00000"/>
          <x14:sparklines>
            <x14:sparkline>
              <xm:f>Sheet6!P30:S30</xm:f>
              <xm:sqref>V14</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5F359-DFAE-4374-B4EE-A9E5AF1A9C07}">
  <dimension ref="A1:IT992"/>
  <sheetViews>
    <sheetView tabSelected="1" topLeftCell="R82" workbookViewId="0">
      <selection activeCell="AG98" sqref="AG98"/>
    </sheetView>
  </sheetViews>
  <sheetFormatPr defaultColWidth="9" defaultRowHeight="15.6" x14ac:dyDescent="0.25"/>
  <cols>
    <col min="1" max="1" width="28.5" customWidth="1"/>
    <col min="2" max="2" width="12.59765625" bestFit="1" customWidth="1"/>
    <col min="3" max="3" width="16" bestFit="1" customWidth="1"/>
    <col min="4" max="4" width="16.59765625" customWidth="1"/>
    <col min="5" max="5" width="17.59765625" customWidth="1"/>
    <col min="6" max="6" width="19.59765625" customWidth="1"/>
    <col min="7" max="7" width="14.5" customWidth="1"/>
    <col min="8" max="8" width="22.8984375" customWidth="1"/>
    <col min="9" max="9" width="12.59765625" bestFit="1" customWidth="1"/>
    <col min="10" max="10" width="15.19921875" customWidth="1"/>
    <col min="14" max="14" width="13.69921875" bestFit="1" customWidth="1"/>
    <col min="15" max="15" width="12.59765625" bestFit="1" customWidth="1"/>
    <col min="16" max="16" width="10.3984375" bestFit="1" customWidth="1"/>
    <col min="21" max="21" width="30.59765625" customWidth="1"/>
    <col min="22" max="22" width="13.09765625" customWidth="1"/>
    <col min="256" max="256" width="28.5" customWidth="1"/>
    <col min="257" max="257" width="12.59765625" bestFit="1" customWidth="1"/>
    <col min="258" max="258" width="16" bestFit="1" customWidth="1"/>
    <col min="259" max="259" width="16.59765625" customWidth="1"/>
    <col min="260" max="260" width="17.59765625" customWidth="1"/>
    <col min="261" max="261" width="19.59765625" customWidth="1"/>
    <col min="262" max="262" width="14.5" customWidth="1"/>
    <col min="263" max="263" width="22.8984375" customWidth="1"/>
    <col min="264" max="264" width="12.59765625" bestFit="1" customWidth="1"/>
    <col min="265" max="265" width="9.3984375" bestFit="1" customWidth="1"/>
    <col min="269" max="269" width="13.69921875" bestFit="1" customWidth="1"/>
    <col min="270" max="270" width="12.59765625" bestFit="1" customWidth="1"/>
    <col min="271" max="271" width="10.3984375" bestFit="1" customWidth="1"/>
    <col min="512" max="512" width="28.5" customWidth="1"/>
    <col min="513" max="513" width="12.59765625" bestFit="1" customWidth="1"/>
    <col min="514" max="514" width="16" bestFit="1" customWidth="1"/>
    <col min="515" max="515" width="16.59765625" customWidth="1"/>
    <col min="516" max="516" width="17.59765625" customWidth="1"/>
    <col min="517" max="517" width="19.59765625" customWidth="1"/>
    <col min="518" max="518" width="14.5" customWidth="1"/>
    <col min="519" max="519" width="22.8984375" customWidth="1"/>
    <col min="520" max="520" width="12.59765625" bestFit="1" customWidth="1"/>
    <col min="521" max="521" width="9.3984375" bestFit="1" customWidth="1"/>
    <col min="525" max="525" width="13.69921875" bestFit="1" customWidth="1"/>
    <col min="526" max="526" width="12.59765625" bestFit="1" customWidth="1"/>
    <col min="527" max="527" width="10.3984375" bestFit="1" customWidth="1"/>
    <col min="768" max="768" width="28.5" customWidth="1"/>
    <col min="769" max="769" width="12.59765625" bestFit="1" customWidth="1"/>
    <col min="770" max="770" width="16" bestFit="1" customWidth="1"/>
    <col min="771" max="771" width="16.59765625" customWidth="1"/>
    <col min="772" max="772" width="17.59765625" customWidth="1"/>
    <col min="773" max="773" width="19.59765625" customWidth="1"/>
    <col min="774" max="774" width="14.5" customWidth="1"/>
    <col min="775" max="775" width="22.8984375" customWidth="1"/>
    <col min="776" max="776" width="12.59765625" bestFit="1" customWidth="1"/>
    <col min="777" max="777" width="9.3984375" bestFit="1" customWidth="1"/>
    <col min="781" max="781" width="13.69921875" bestFit="1" customWidth="1"/>
    <col min="782" max="782" width="12.59765625" bestFit="1" customWidth="1"/>
    <col min="783" max="783" width="10.3984375" bestFit="1" customWidth="1"/>
    <col min="1024" max="1024" width="28.5" customWidth="1"/>
    <col min="1025" max="1025" width="12.59765625" bestFit="1" customWidth="1"/>
    <col min="1026" max="1026" width="16" bestFit="1" customWidth="1"/>
    <col min="1027" max="1027" width="16.59765625" customWidth="1"/>
    <col min="1028" max="1028" width="17.59765625" customWidth="1"/>
    <col min="1029" max="1029" width="19.59765625" customWidth="1"/>
    <col min="1030" max="1030" width="14.5" customWidth="1"/>
    <col min="1031" max="1031" width="22.8984375" customWidth="1"/>
    <col min="1032" max="1032" width="12.59765625" bestFit="1" customWidth="1"/>
    <col min="1033" max="1033" width="9.3984375" bestFit="1" customWidth="1"/>
    <col min="1037" max="1037" width="13.69921875" bestFit="1" customWidth="1"/>
    <col min="1038" max="1038" width="12.59765625" bestFit="1" customWidth="1"/>
    <col min="1039" max="1039" width="10.3984375" bestFit="1" customWidth="1"/>
    <col min="1280" max="1280" width="28.5" customWidth="1"/>
    <col min="1281" max="1281" width="12.59765625" bestFit="1" customWidth="1"/>
    <col min="1282" max="1282" width="16" bestFit="1" customWidth="1"/>
    <col min="1283" max="1283" width="16.59765625" customWidth="1"/>
    <col min="1284" max="1284" width="17.59765625" customWidth="1"/>
    <col min="1285" max="1285" width="19.59765625" customWidth="1"/>
    <col min="1286" max="1286" width="14.5" customWidth="1"/>
    <col min="1287" max="1287" width="22.8984375" customWidth="1"/>
    <col min="1288" max="1288" width="12.59765625" bestFit="1" customWidth="1"/>
    <col min="1289" max="1289" width="9.3984375" bestFit="1" customWidth="1"/>
    <col min="1293" max="1293" width="13.69921875" bestFit="1" customWidth="1"/>
    <col min="1294" max="1294" width="12.59765625" bestFit="1" customWidth="1"/>
    <col min="1295" max="1295" width="10.3984375" bestFit="1" customWidth="1"/>
    <col min="1536" max="1536" width="28.5" customWidth="1"/>
    <col min="1537" max="1537" width="12.59765625" bestFit="1" customWidth="1"/>
    <col min="1538" max="1538" width="16" bestFit="1" customWidth="1"/>
    <col min="1539" max="1539" width="16.59765625" customWidth="1"/>
    <col min="1540" max="1540" width="17.59765625" customWidth="1"/>
    <col min="1541" max="1541" width="19.59765625" customWidth="1"/>
    <col min="1542" max="1542" width="14.5" customWidth="1"/>
    <col min="1543" max="1543" width="22.8984375" customWidth="1"/>
    <col min="1544" max="1544" width="12.59765625" bestFit="1" customWidth="1"/>
    <col min="1545" max="1545" width="9.3984375" bestFit="1" customWidth="1"/>
    <col min="1549" max="1549" width="13.69921875" bestFit="1" customWidth="1"/>
    <col min="1550" max="1550" width="12.59765625" bestFit="1" customWidth="1"/>
    <col min="1551" max="1551" width="10.3984375" bestFit="1" customWidth="1"/>
    <col min="1792" max="1792" width="28.5" customWidth="1"/>
    <col min="1793" max="1793" width="12.59765625" bestFit="1" customWidth="1"/>
    <col min="1794" max="1794" width="16" bestFit="1" customWidth="1"/>
    <col min="1795" max="1795" width="16.59765625" customWidth="1"/>
    <col min="1796" max="1796" width="17.59765625" customWidth="1"/>
    <col min="1797" max="1797" width="19.59765625" customWidth="1"/>
    <col min="1798" max="1798" width="14.5" customWidth="1"/>
    <col min="1799" max="1799" width="22.8984375" customWidth="1"/>
    <col min="1800" max="1800" width="12.59765625" bestFit="1" customWidth="1"/>
    <col min="1801" max="1801" width="9.3984375" bestFit="1" customWidth="1"/>
    <col min="1805" max="1805" width="13.69921875" bestFit="1" customWidth="1"/>
    <col min="1806" max="1806" width="12.59765625" bestFit="1" customWidth="1"/>
    <col min="1807" max="1807" width="10.3984375" bestFit="1" customWidth="1"/>
    <col min="2048" max="2048" width="28.5" customWidth="1"/>
    <col min="2049" max="2049" width="12.59765625" bestFit="1" customWidth="1"/>
    <col min="2050" max="2050" width="16" bestFit="1" customWidth="1"/>
    <col min="2051" max="2051" width="16.59765625" customWidth="1"/>
    <col min="2052" max="2052" width="17.59765625" customWidth="1"/>
    <col min="2053" max="2053" width="19.59765625" customWidth="1"/>
    <col min="2054" max="2054" width="14.5" customWidth="1"/>
    <col min="2055" max="2055" width="22.8984375" customWidth="1"/>
    <col min="2056" max="2056" width="12.59765625" bestFit="1" customWidth="1"/>
    <col min="2057" max="2057" width="9.3984375" bestFit="1" customWidth="1"/>
    <col min="2061" max="2061" width="13.69921875" bestFit="1" customWidth="1"/>
    <col min="2062" max="2062" width="12.59765625" bestFit="1" customWidth="1"/>
    <col min="2063" max="2063" width="10.3984375" bestFit="1" customWidth="1"/>
    <col min="2304" max="2304" width="28.5" customWidth="1"/>
    <col min="2305" max="2305" width="12.59765625" bestFit="1" customWidth="1"/>
    <col min="2306" max="2306" width="16" bestFit="1" customWidth="1"/>
    <col min="2307" max="2307" width="16.59765625" customWidth="1"/>
    <col min="2308" max="2308" width="17.59765625" customWidth="1"/>
    <col min="2309" max="2309" width="19.59765625" customWidth="1"/>
    <col min="2310" max="2310" width="14.5" customWidth="1"/>
    <col min="2311" max="2311" width="22.8984375" customWidth="1"/>
    <col min="2312" max="2312" width="12.59765625" bestFit="1" customWidth="1"/>
    <col min="2313" max="2313" width="9.3984375" bestFit="1" customWidth="1"/>
    <col min="2317" max="2317" width="13.69921875" bestFit="1" customWidth="1"/>
    <col min="2318" max="2318" width="12.59765625" bestFit="1" customWidth="1"/>
    <col min="2319" max="2319" width="10.3984375" bestFit="1" customWidth="1"/>
    <col min="2560" max="2560" width="28.5" customWidth="1"/>
    <col min="2561" max="2561" width="12.59765625" bestFit="1" customWidth="1"/>
    <col min="2562" max="2562" width="16" bestFit="1" customWidth="1"/>
    <col min="2563" max="2563" width="16.59765625" customWidth="1"/>
    <col min="2564" max="2564" width="17.59765625" customWidth="1"/>
    <col min="2565" max="2565" width="19.59765625" customWidth="1"/>
    <col min="2566" max="2566" width="14.5" customWidth="1"/>
    <col min="2567" max="2567" width="22.8984375" customWidth="1"/>
    <col min="2568" max="2568" width="12.59765625" bestFit="1" customWidth="1"/>
    <col min="2569" max="2569" width="9.3984375" bestFit="1" customWidth="1"/>
    <col min="2573" max="2573" width="13.69921875" bestFit="1" customWidth="1"/>
    <col min="2574" max="2574" width="12.59765625" bestFit="1" customWidth="1"/>
    <col min="2575" max="2575" width="10.3984375" bestFit="1" customWidth="1"/>
    <col min="2816" max="2816" width="28.5" customWidth="1"/>
    <col min="2817" max="2817" width="12.59765625" bestFit="1" customWidth="1"/>
    <col min="2818" max="2818" width="16" bestFit="1" customWidth="1"/>
    <col min="2819" max="2819" width="16.59765625" customWidth="1"/>
    <col min="2820" max="2820" width="17.59765625" customWidth="1"/>
    <col min="2821" max="2821" width="19.59765625" customWidth="1"/>
    <col min="2822" max="2822" width="14.5" customWidth="1"/>
    <col min="2823" max="2823" width="22.8984375" customWidth="1"/>
    <col min="2824" max="2824" width="12.59765625" bestFit="1" customWidth="1"/>
    <col min="2825" max="2825" width="9.3984375" bestFit="1" customWidth="1"/>
    <col min="2829" max="2829" width="13.69921875" bestFit="1" customWidth="1"/>
    <col min="2830" max="2830" width="12.59765625" bestFit="1" customWidth="1"/>
    <col min="2831" max="2831" width="10.3984375" bestFit="1" customWidth="1"/>
    <col min="3072" max="3072" width="28.5" customWidth="1"/>
    <col min="3073" max="3073" width="12.59765625" bestFit="1" customWidth="1"/>
    <col min="3074" max="3074" width="16" bestFit="1" customWidth="1"/>
    <col min="3075" max="3075" width="16.59765625" customWidth="1"/>
    <col min="3076" max="3076" width="17.59765625" customWidth="1"/>
    <col min="3077" max="3077" width="19.59765625" customWidth="1"/>
    <col min="3078" max="3078" width="14.5" customWidth="1"/>
    <col min="3079" max="3079" width="22.8984375" customWidth="1"/>
    <col min="3080" max="3080" width="12.59765625" bestFit="1" customWidth="1"/>
    <col min="3081" max="3081" width="9.3984375" bestFit="1" customWidth="1"/>
    <col min="3085" max="3085" width="13.69921875" bestFit="1" customWidth="1"/>
    <col min="3086" max="3086" width="12.59765625" bestFit="1" customWidth="1"/>
    <col min="3087" max="3087" width="10.3984375" bestFit="1" customWidth="1"/>
    <col min="3328" max="3328" width="28.5" customWidth="1"/>
    <col min="3329" max="3329" width="12.59765625" bestFit="1" customWidth="1"/>
    <col min="3330" max="3330" width="16" bestFit="1" customWidth="1"/>
    <col min="3331" max="3331" width="16.59765625" customWidth="1"/>
    <col min="3332" max="3332" width="17.59765625" customWidth="1"/>
    <col min="3333" max="3333" width="19.59765625" customWidth="1"/>
    <col min="3334" max="3334" width="14.5" customWidth="1"/>
    <col min="3335" max="3335" width="22.8984375" customWidth="1"/>
    <col min="3336" max="3336" width="12.59765625" bestFit="1" customWidth="1"/>
    <col min="3337" max="3337" width="9.3984375" bestFit="1" customWidth="1"/>
    <col min="3341" max="3341" width="13.69921875" bestFit="1" customWidth="1"/>
    <col min="3342" max="3342" width="12.59765625" bestFit="1" customWidth="1"/>
    <col min="3343" max="3343" width="10.3984375" bestFit="1" customWidth="1"/>
    <col min="3584" max="3584" width="28.5" customWidth="1"/>
    <col min="3585" max="3585" width="12.59765625" bestFit="1" customWidth="1"/>
    <col min="3586" max="3586" width="16" bestFit="1" customWidth="1"/>
    <col min="3587" max="3587" width="16.59765625" customWidth="1"/>
    <col min="3588" max="3588" width="17.59765625" customWidth="1"/>
    <col min="3589" max="3589" width="19.59765625" customWidth="1"/>
    <col min="3590" max="3590" width="14.5" customWidth="1"/>
    <col min="3591" max="3591" width="22.8984375" customWidth="1"/>
    <col min="3592" max="3592" width="12.59765625" bestFit="1" customWidth="1"/>
    <col min="3593" max="3593" width="9.3984375" bestFit="1" customWidth="1"/>
    <col min="3597" max="3597" width="13.69921875" bestFit="1" customWidth="1"/>
    <col min="3598" max="3598" width="12.59765625" bestFit="1" customWidth="1"/>
    <col min="3599" max="3599" width="10.3984375" bestFit="1" customWidth="1"/>
    <col min="3840" max="3840" width="28.5" customWidth="1"/>
    <col min="3841" max="3841" width="12.59765625" bestFit="1" customWidth="1"/>
    <col min="3842" max="3842" width="16" bestFit="1" customWidth="1"/>
    <col min="3843" max="3843" width="16.59765625" customWidth="1"/>
    <col min="3844" max="3844" width="17.59765625" customWidth="1"/>
    <col min="3845" max="3845" width="19.59765625" customWidth="1"/>
    <col min="3846" max="3846" width="14.5" customWidth="1"/>
    <col min="3847" max="3847" width="22.8984375" customWidth="1"/>
    <col min="3848" max="3848" width="12.59765625" bestFit="1" customWidth="1"/>
    <col min="3849" max="3849" width="9.3984375" bestFit="1" customWidth="1"/>
    <col min="3853" max="3853" width="13.69921875" bestFit="1" customWidth="1"/>
    <col min="3854" max="3854" width="12.59765625" bestFit="1" customWidth="1"/>
    <col min="3855" max="3855" width="10.3984375" bestFit="1" customWidth="1"/>
    <col min="4096" max="4096" width="28.5" customWidth="1"/>
    <col min="4097" max="4097" width="12.59765625" bestFit="1" customWidth="1"/>
    <col min="4098" max="4098" width="16" bestFit="1" customWidth="1"/>
    <col min="4099" max="4099" width="16.59765625" customWidth="1"/>
    <col min="4100" max="4100" width="17.59765625" customWidth="1"/>
    <col min="4101" max="4101" width="19.59765625" customWidth="1"/>
    <col min="4102" max="4102" width="14.5" customWidth="1"/>
    <col min="4103" max="4103" width="22.8984375" customWidth="1"/>
    <col min="4104" max="4104" width="12.59765625" bestFit="1" customWidth="1"/>
    <col min="4105" max="4105" width="9.3984375" bestFit="1" customWidth="1"/>
    <col min="4109" max="4109" width="13.69921875" bestFit="1" customWidth="1"/>
    <col min="4110" max="4110" width="12.59765625" bestFit="1" customWidth="1"/>
    <col min="4111" max="4111" width="10.3984375" bestFit="1" customWidth="1"/>
    <col min="4352" max="4352" width="28.5" customWidth="1"/>
    <col min="4353" max="4353" width="12.59765625" bestFit="1" customWidth="1"/>
    <col min="4354" max="4354" width="16" bestFit="1" customWidth="1"/>
    <col min="4355" max="4355" width="16.59765625" customWidth="1"/>
    <col min="4356" max="4356" width="17.59765625" customWidth="1"/>
    <col min="4357" max="4357" width="19.59765625" customWidth="1"/>
    <col min="4358" max="4358" width="14.5" customWidth="1"/>
    <col min="4359" max="4359" width="22.8984375" customWidth="1"/>
    <col min="4360" max="4360" width="12.59765625" bestFit="1" customWidth="1"/>
    <col min="4361" max="4361" width="9.3984375" bestFit="1" customWidth="1"/>
    <col min="4365" max="4365" width="13.69921875" bestFit="1" customWidth="1"/>
    <col min="4366" max="4366" width="12.59765625" bestFit="1" customWidth="1"/>
    <col min="4367" max="4367" width="10.3984375" bestFit="1" customWidth="1"/>
    <col min="4608" max="4608" width="28.5" customWidth="1"/>
    <col min="4609" max="4609" width="12.59765625" bestFit="1" customWidth="1"/>
    <col min="4610" max="4610" width="16" bestFit="1" customWidth="1"/>
    <col min="4611" max="4611" width="16.59765625" customWidth="1"/>
    <col min="4612" max="4612" width="17.59765625" customWidth="1"/>
    <col min="4613" max="4613" width="19.59765625" customWidth="1"/>
    <col min="4614" max="4614" width="14.5" customWidth="1"/>
    <col min="4615" max="4615" width="22.8984375" customWidth="1"/>
    <col min="4616" max="4616" width="12.59765625" bestFit="1" customWidth="1"/>
    <col min="4617" max="4617" width="9.3984375" bestFit="1" customWidth="1"/>
    <col min="4621" max="4621" width="13.69921875" bestFit="1" customWidth="1"/>
    <col min="4622" max="4622" width="12.59765625" bestFit="1" customWidth="1"/>
    <col min="4623" max="4623" width="10.3984375" bestFit="1" customWidth="1"/>
    <col min="4864" max="4864" width="28.5" customWidth="1"/>
    <col min="4865" max="4865" width="12.59765625" bestFit="1" customWidth="1"/>
    <col min="4866" max="4866" width="16" bestFit="1" customWidth="1"/>
    <col min="4867" max="4867" width="16.59765625" customWidth="1"/>
    <col min="4868" max="4868" width="17.59765625" customWidth="1"/>
    <col min="4869" max="4869" width="19.59765625" customWidth="1"/>
    <col min="4870" max="4870" width="14.5" customWidth="1"/>
    <col min="4871" max="4871" width="22.8984375" customWidth="1"/>
    <col min="4872" max="4872" width="12.59765625" bestFit="1" customWidth="1"/>
    <col min="4873" max="4873" width="9.3984375" bestFit="1" customWidth="1"/>
    <col min="4877" max="4877" width="13.69921875" bestFit="1" customWidth="1"/>
    <col min="4878" max="4878" width="12.59765625" bestFit="1" customWidth="1"/>
    <col min="4879" max="4879" width="10.3984375" bestFit="1" customWidth="1"/>
    <col min="5120" max="5120" width="28.5" customWidth="1"/>
    <col min="5121" max="5121" width="12.59765625" bestFit="1" customWidth="1"/>
    <col min="5122" max="5122" width="16" bestFit="1" customWidth="1"/>
    <col min="5123" max="5123" width="16.59765625" customWidth="1"/>
    <col min="5124" max="5124" width="17.59765625" customWidth="1"/>
    <col min="5125" max="5125" width="19.59765625" customWidth="1"/>
    <col min="5126" max="5126" width="14.5" customWidth="1"/>
    <col min="5127" max="5127" width="22.8984375" customWidth="1"/>
    <col min="5128" max="5128" width="12.59765625" bestFit="1" customWidth="1"/>
    <col min="5129" max="5129" width="9.3984375" bestFit="1" customWidth="1"/>
    <col min="5133" max="5133" width="13.69921875" bestFit="1" customWidth="1"/>
    <col min="5134" max="5134" width="12.59765625" bestFit="1" customWidth="1"/>
    <col min="5135" max="5135" width="10.3984375" bestFit="1" customWidth="1"/>
    <col min="5376" max="5376" width="28.5" customWidth="1"/>
    <col min="5377" max="5377" width="12.59765625" bestFit="1" customWidth="1"/>
    <col min="5378" max="5378" width="16" bestFit="1" customWidth="1"/>
    <col min="5379" max="5379" width="16.59765625" customWidth="1"/>
    <col min="5380" max="5380" width="17.59765625" customWidth="1"/>
    <col min="5381" max="5381" width="19.59765625" customWidth="1"/>
    <col min="5382" max="5382" width="14.5" customWidth="1"/>
    <col min="5383" max="5383" width="22.8984375" customWidth="1"/>
    <col min="5384" max="5384" width="12.59765625" bestFit="1" customWidth="1"/>
    <col min="5385" max="5385" width="9.3984375" bestFit="1" customWidth="1"/>
    <col min="5389" max="5389" width="13.69921875" bestFit="1" customWidth="1"/>
    <col min="5390" max="5390" width="12.59765625" bestFit="1" customWidth="1"/>
    <col min="5391" max="5391" width="10.3984375" bestFit="1" customWidth="1"/>
    <col min="5632" max="5632" width="28.5" customWidth="1"/>
    <col min="5633" max="5633" width="12.59765625" bestFit="1" customWidth="1"/>
    <col min="5634" max="5634" width="16" bestFit="1" customWidth="1"/>
    <col min="5635" max="5635" width="16.59765625" customWidth="1"/>
    <col min="5636" max="5636" width="17.59765625" customWidth="1"/>
    <col min="5637" max="5637" width="19.59765625" customWidth="1"/>
    <col min="5638" max="5638" width="14.5" customWidth="1"/>
    <col min="5639" max="5639" width="22.8984375" customWidth="1"/>
    <col min="5640" max="5640" width="12.59765625" bestFit="1" customWidth="1"/>
    <col min="5641" max="5641" width="9.3984375" bestFit="1" customWidth="1"/>
    <col min="5645" max="5645" width="13.69921875" bestFit="1" customWidth="1"/>
    <col min="5646" max="5646" width="12.59765625" bestFit="1" customWidth="1"/>
    <col min="5647" max="5647" width="10.3984375" bestFit="1" customWidth="1"/>
    <col min="5888" max="5888" width="28.5" customWidth="1"/>
    <col min="5889" max="5889" width="12.59765625" bestFit="1" customWidth="1"/>
    <col min="5890" max="5890" width="16" bestFit="1" customWidth="1"/>
    <col min="5891" max="5891" width="16.59765625" customWidth="1"/>
    <col min="5892" max="5892" width="17.59765625" customWidth="1"/>
    <col min="5893" max="5893" width="19.59765625" customWidth="1"/>
    <col min="5894" max="5894" width="14.5" customWidth="1"/>
    <col min="5895" max="5895" width="22.8984375" customWidth="1"/>
    <col min="5896" max="5896" width="12.59765625" bestFit="1" customWidth="1"/>
    <col min="5897" max="5897" width="9.3984375" bestFit="1" customWidth="1"/>
    <col min="5901" max="5901" width="13.69921875" bestFit="1" customWidth="1"/>
    <col min="5902" max="5902" width="12.59765625" bestFit="1" customWidth="1"/>
    <col min="5903" max="5903" width="10.3984375" bestFit="1" customWidth="1"/>
    <col min="6144" max="6144" width="28.5" customWidth="1"/>
    <col min="6145" max="6145" width="12.59765625" bestFit="1" customWidth="1"/>
    <col min="6146" max="6146" width="16" bestFit="1" customWidth="1"/>
    <col min="6147" max="6147" width="16.59765625" customWidth="1"/>
    <col min="6148" max="6148" width="17.59765625" customWidth="1"/>
    <col min="6149" max="6149" width="19.59765625" customWidth="1"/>
    <col min="6150" max="6150" width="14.5" customWidth="1"/>
    <col min="6151" max="6151" width="22.8984375" customWidth="1"/>
    <col min="6152" max="6152" width="12.59765625" bestFit="1" customWidth="1"/>
    <col min="6153" max="6153" width="9.3984375" bestFit="1" customWidth="1"/>
    <col min="6157" max="6157" width="13.69921875" bestFit="1" customWidth="1"/>
    <col min="6158" max="6158" width="12.59765625" bestFit="1" customWidth="1"/>
    <col min="6159" max="6159" width="10.3984375" bestFit="1" customWidth="1"/>
    <col min="6400" max="6400" width="28.5" customWidth="1"/>
    <col min="6401" max="6401" width="12.59765625" bestFit="1" customWidth="1"/>
    <col min="6402" max="6402" width="16" bestFit="1" customWidth="1"/>
    <col min="6403" max="6403" width="16.59765625" customWidth="1"/>
    <col min="6404" max="6404" width="17.59765625" customWidth="1"/>
    <col min="6405" max="6405" width="19.59765625" customWidth="1"/>
    <col min="6406" max="6406" width="14.5" customWidth="1"/>
    <col min="6407" max="6407" width="22.8984375" customWidth="1"/>
    <col min="6408" max="6408" width="12.59765625" bestFit="1" customWidth="1"/>
    <col min="6409" max="6409" width="9.3984375" bestFit="1" customWidth="1"/>
    <col min="6413" max="6413" width="13.69921875" bestFit="1" customWidth="1"/>
    <col min="6414" max="6414" width="12.59765625" bestFit="1" customWidth="1"/>
    <col min="6415" max="6415" width="10.3984375" bestFit="1" customWidth="1"/>
    <col min="6656" max="6656" width="28.5" customWidth="1"/>
    <col min="6657" max="6657" width="12.59765625" bestFit="1" customWidth="1"/>
    <col min="6658" max="6658" width="16" bestFit="1" customWidth="1"/>
    <col min="6659" max="6659" width="16.59765625" customWidth="1"/>
    <col min="6660" max="6660" width="17.59765625" customWidth="1"/>
    <col min="6661" max="6661" width="19.59765625" customWidth="1"/>
    <col min="6662" max="6662" width="14.5" customWidth="1"/>
    <col min="6663" max="6663" width="22.8984375" customWidth="1"/>
    <col min="6664" max="6664" width="12.59765625" bestFit="1" customWidth="1"/>
    <col min="6665" max="6665" width="9.3984375" bestFit="1" customWidth="1"/>
    <col min="6669" max="6669" width="13.69921875" bestFit="1" customWidth="1"/>
    <col min="6670" max="6670" width="12.59765625" bestFit="1" customWidth="1"/>
    <col min="6671" max="6671" width="10.3984375" bestFit="1" customWidth="1"/>
    <col min="6912" max="6912" width="28.5" customWidth="1"/>
    <col min="6913" max="6913" width="12.59765625" bestFit="1" customWidth="1"/>
    <col min="6914" max="6914" width="16" bestFit="1" customWidth="1"/>
    <col min="6915" max="6915" width="16.59765625" customWidth="1"/>
    <col min="6916" max="6916" width="17.59765625" customWidth="1"/>
    <col min="6917" max="6917" width="19.59765625" customWidth="1"/>
    <col min="6918" max="6918" width="14.5" customWidth="1"/>
    <col min="6919" max="6919" width="22.8984375" customWidth="1"/>
    <col min="6920" max="6920" width="12.59765625" bestFit="1" customWidth="1"/>
    <col min="6921" max="6921" width="9.3984375" bestFit="1" customWidth="1"/>
    <col min="6925" max="6925" width="13.69921875" bestFit="1" customWidth="1"/>
    <col min="6926" max="6926" width="12.59765625" bestFit="1" customWidth="1"/>
    <col min="6927" max="6927" width="10.3984375" bestFit="1" customWidth="1"/>
    <col min="7168" max="7168" width="28.5" customWidth="1"/>
    <col min="7169" max="7169" width="12.59765625" bestFit="1" customWidth="1"/>
    <col min="7170" max="7170" width="16" bestFit="1" customWidth="1"/>
    <col min="7171" max="7171" width="16.59765625" customWidth="1"/>
    <col min="7172" max="7172" width="17.59765625" customWidth="1"/>
    <col min="7173" max="7173" width="19.59765625" customWidth="1"/>
    <col min="7174" max="7174" width="14.5" customWidth="1"/>
    <col min="7175" max="7175" width="22.8984375" customWidth="1"/>
    <col min="7176" max="7176" width="12.59765625" bestFit="1" customWidth="1"/>
    <col min="7177" max="7177" width="9.3984375" bestFit="1" customWidth="1"/>
    <col min="7181" max="7181" width="13.69921875" bestFit="1" customWidth="1"/>
    <col min="7182" max="7182" width="12.59765625" bestFit="1" customWidth="1"/>
    <col min="7183" max="7183" width="10.3984375" bestFit="1" customWidth="1"/>
    <col min="7424" max="7424" width="28.5" customWidth="1"/>
    <col min="7425" max="7425" width="12.59765625" bestFit="1" customWidth="1"/>
    <col min="7426" max="7426" width="16" bestFit="1" customWidth="1"/>
    <col min="7427" max="7427" width="16.59765625" customWidth="1"/>
    <col min="7428" max="7428" width="17.59765625" customWidth="1"/>
    <col min="7429" max="7429" width="19.59765625" customWidth="1"/>
    <col min="7430" max="7430" width="14.5" customWidth="1"/>
    <col min="7431" max="7431" width="22.8984375" customWidth="1"/>
    <col min="7432" max="7432" width="12.59765625" bestFit="1" customWidth="1"/>
    <col min="7433" max="7433" width="9.3984375" bestFit="1" customWidth="1"/>
    <col min="7437" max="7437" width="13.69921875" bestFit="1" customWidth="1"/>
    <col min="7438" max="7438" width="12.59765625" bestFit="1" customWidth="1"/>
    <col min="7439" max="7439" width="10.3984375" bestFit="1" customWidth="1"/>
    <col min="7680" max="7680" width="28.5" customWidth="1"/>
    <col min="7681" max="7681" width="12.59765625" bestFit="1" customWidth="1"/>
    <col min="7682" max="7682" width="16" bestFit="1" customWidth="1"/>
    <col min="7683" max="7683" width="16.59765625" customWidth="1"/>
    <col min="7684" max="7684" width="17.59765625" customWidth="1"/>
    <col min="7685" max="7685" width="19.59765625" customWidth="1"/>
    <col min="7686" max="7686" width="14.5" customWidth="1"/>
    <col min="7687" max="7687" width="22.8984375" customWidth="1"/>
    <col min="7688" max="7688" width="12.59765625" bestFit="1" customWidth="1"/>
    <col min="7689" max="7689" width="9.3984375" bestFit="1" customWidth="1"/>
    <col min="7693" max="7693" width="13.69921875" bestFit="1" customWidth="1"/>
    <col min="7694" max="7694" width="12.59765625" bestFit="1" customWidth="1"/>
    <col min="7695" max="7695" width="10.3984375" bestFit="1" customWidth="1"/>
    <col min="7936" max="7936" width="28.5" customWidth="1"/>
    <col min="7937" max="7937" width="12.59765625" bestFit="1" customWidth="1"/>
    <col min="7938" max="7938" width="16" bestFit="1" customWidth="1"/>
    <col min="7939" max="7939" width="16.59765625" customWidth="1"/>
    <col min="7940" max="7940" width="17.59765625" customWidth="1"/>
    <col min="7941" max="7941" width="19.59765625" customWidth="1"/>
    <col min="7942" max="7942" width="14.5" customWidth="1"/>
    <col min="7943" max="7943" width="22.8984375" customWidth="1"/>
    <col min="7944" max="7944" width="12.59765625" bestFit="1" customWidth="1"/>
    <col min="7945" max="7945" width="9.3984375" bestFit="1" customWidth="1"/>
    <col min="7949" max="7949" width="13.69921875" bestFit="1" customWidth="1"/>
    <col min="7950" max="7950" width="12.59765625" bestFit="1" customWidth="1"/>
    <col min="7951" max="7951" width="10.3984375" bestFit="1" customWidth="1"/>
    <col min="8192" max="8192" width="28.5" customWidth="1"/>
    <col min="8193" max="8193" width="12.59765625" bestFit="1" customWidth="1"/>
    <col min="8194" max="8194" width="16" bestFit="1" customWidth="1"/>
    <col min="8195" max="8195" width="16.59765625" customWidth="1"/>
    <col min="8196" max="8196" width="17.59765625" customWidth="1"/>
    <col min="8197" max="8197" width="19.59765625" customWidth="1"/>
    <col min="8198" max="8198" width="14.5" customWidth="1"/>
    <col min="8199" max="8199" width="22.8984375" customWidth="1"/>
    <col min="8200" max="8200" width="12.59765625" bestFit="1" customWidth="1"/>
    <col min="8201" max="8201" width="9.3984375" bestFit="1" customWidth="1"/>
    <col min="8205" max="8205" width="13.69921875" bestFit="1" customWidth="1"/>
    <col min="8206" max="8206" width="12.59765625" bestFit="1" customWidth="1"/>
    <col min="8207" max="8207" width="10.3984375" bestFit="1" customWidth="1"/>
    <col min="8448" max="8448" width="28.5" customWidth="1"/>
    <col min="8449" max="8449" width="12.59765625" bestFit="1" customWidth="1"/>
    <col min="8450" max="8450" width="16" bestFit="1" customWidth="1"/>
    <col min="8451" max="8451" width="16.59765625" customWidth="1"/>
    <col min="8452" max="8452" width="17.59765625" customWidth="1"/>
    <col min="8453" max="8453" width="19.59765625" customWidth="1"/>
    <col min="8454" max="8454" width="14.5" customWidth="1"/>
    <col min="8455" max="8455" width="22.8984375" customWidth="1"/>
    <col min="8456" max="8456" width="12.59765625" bestFit="1" customWidth="1"/>
    <col min="8457" max="8457" width="9.3984375" bestFit="1" customWidth="1"/>
    <col min="8461" max="8461" width="13.69921875" bestFit="1" customWidth="1"/>
    <col min="8462" max="8462" width="12.59765625" bestFit="1" customWidth="1"/>
    <col min="8463" max="8463" width="10.3984375" bestFit="1" customWidth="1"/>
    <col min="8704" max="8704" width="28.5" customWidth="1"/>
    <col min="8705" max="8705" width="12.59765625" bestFit="1" customWidth="1"/>
    <col min="8706" max="8706" width="16" bestFit="1" customWidth="1"/>
    <col min="8707" max="8707" width="16.59765625" customWidth="1"/>
    <col min="8708" max="8708" width="17.59765625" customWidth="1"/>
    <col min="8709" max="8709" width="19.59765625" customWidth="1"/>
    <col min="8710" max="8710" width="14.5" customWidth="1"/>
    <col min="8711" max="8711" width="22.8984375" customWidth="1"/>
    <col min="8712" max="8712" width="12.59765625" bestFit="1" customWidth="1"/>
    <col min="8713" max="8713" width="9.3984375" bestFit="1" customWidth="1"/>
    <col min="8717" max="8717" width="13.69921875" bestFit="1" customWidth="1"/>
    <col min="8718" max="8718" width="12.59765625" bestFit="1" customWidth="1"/>
    <col min="8719" max="8719" width="10.3984375" bestFit="1" customWidth="1"/>
    <col min="8960" max="8960" width="28.5" customWidth="1"/>
    <col min="8961" max="8961" width="12.59765625" bestFit="1" customWidth="1"/>
    <col min="8962" max="8962" width="16" bestFit="1" customWidth="1"/>
    <col min="8963" max="8963" width="16.59765625" customWidth="1"/>
    <col min="8964" max="8964" width="17.59765625" customWidth="1"/>
    <col min="8965" max="8965" width="19.59765625" customWidth="1"/>
    <col min="8966" max="8966" width="14.5" customWidth="1"/>
    <col min="8967" max="8967" width="22.8984375" customWidth="1"/>
    <col min="8968" max="8968" width="12.59765625" bestFit="1" customWidth="1"/>
    <col min="8969" max="8969" width="9.3984375" bestFit="1" customWidth="1"/>
    <col min="8973" max="8973" width="13.69921875" bestFit="1" customWidth="1"/>
    <col min="8974" max="8974" width="12.59765625" bestFit="1" customWidth="1"/>
    <col min="8975" max="8975" width="10.3984375" bestFit="1" customWidth="1"/>
    <col min="9216" max="9216" width="28.5" customWidth="1"/>
    <col min="9217" max="9217" width="12.59765625" bestFit="1" customWidth="1"/>
    <col min="9218" max="9218" width="16" bestFit="1" customWidth="1"/>
    <col min="9219" max="9219" width="16.59765625" customWidth="1"/>
    <col min="9220" max="9220" width="17.59765625" customWidth="1"/>
    <col min="9221" max="9221" width="19.59765625" customWidth="1"/>
    <col min="9222" max="9222" width="14.5" customWidth="1"/>
    <col min="9223" max="9223" width="22.8984375" customWidth="1"/>
    <col min="9224" max="9224" width="12.59765625" bestFit="1" customWidth="1"/>
    <col min="9225" max="9225" width="9.3984375" bestFit="1" customWidth="1"/>
    <col min="9229" max="9229" width="13.69921875" bestFit="1" customWidth="1"/>
    <col min="9230" max="9230" width="12.59765625" bestFit="1" customWidth="1"/>
    <col min="9231" max="9231" width="10.3984375" bestFit="1" customWidth="1"/>
    <col min="9472" max="9472" width="28.5" customWidth="1"/>
    <col min="9473" max="9473" width="12.59765625" bestFit="1" customWidth="1"/>
    <col min="9474" max="9474" width="16" bestFit="1" customWidth="1"/>
    <col min="9475" max="9475" width="16.59765625" customWidth="1"/>
    <col min="9476" max="9476" width="17.59765625" customWidth="1"/>
    <col min="9477" max="9477" width="19.59765625" customWidth="1"/>
    <col min="9478" max="9478" width="14.5" customWidth="1"/>
    <col min="9479" max="9479" width="22.8984375" customWidth="1"/>
    <col min="9480" max="9480" width="12.59765625" bestFit="1" customWidth="1"/>
    <col min="9481" max="9481" width="9.3984375" bestFit="1" customWidth="1"/>
    <col min="9485" max="9485" width="13.69921875" bestFit="1" customWidth="1"/>
    <col min="9486" max="9486" width="12.59765625" bestFit="1" customWidth="1"/>
    <col min="9487" max="9487" width="10.3984375" bestFit="1" customWidth="1"/>
    <col min="9728" max="9728" width="28.5" customWidth="1"/>
    <col min="9729" max="9729" width="12.59765625" bestFit="1" customWidth="1"/>
    <col min="9730" max="9730" width="16" bestFit="1" customWidth="1"/>
    <col min="9731" max="9731" width="16.59765625" customWidth="1"/>
    <col min="9732" max="9732" width="17.59765625" customWidth="1"/>
    <col min="9733" max="9733" width="19.59765625" customWidth="1"/>
    <col min="9734" max="9734" width="14.5" customWidth="1"/>
    <col min="9735" max="9735" width="22.8984375" customWidth="1"/>
    <col min="9736" max="9736" width="12.59765625" bestFit="1" customWidth="1"/>
    <col min="9737" max="9737" width="9.3984375" bestFit="1" customWidth="1"/>
    <col min="9741" max="9741" width="13.69921875" bestFit="1" customWidth="1"/>
    <col min="9742" max="9742" width="12.59765625" bestFit="1" customWidth="1"/>
    <col min="9743" max="9743" width="10.3984375" bestFit="1" customWidth="1"/>
    <col min="9984" max="9984" width="28.5" customWidth="1"/>
    <col min="9985" max="9985" width="12.59765625" bestFit="1" customWidth="1"/>
    <col min="9986" max="9986" width="16" bestFit="1" customWidth="1"/>
    <col min="9987" max="9987" width="16.59765625" customWidth="1"/>
    <col min="9988" max="9988" width="17.59765625" customWidth="1"/>
    <col min="9989" max="9989" width="19.59765625" customWidth="1"/>
    <col min="9990" max="9990" width="14.5" customWidth="1"/>
    <col min="9991" max="9991" width="22.8984375" customWidth="1"/>
    <col min="9992" max="9992" width="12.59765625" bestFit="1" customWidth="1"/>
    <col min="9993" max="9993" width="9.3984375" bestFit="1" customWidth="1"/>
    <col min="9997" max="9997" width="13.69921875" bestFit="1" customWidth="1"/>
    <col min="9998" max="9998" width="12.59765625" bestFit="1" customWidth="1"/>
    <col min="9999" max="9999" width="10.3984375" bestFit="1" customWidth="1"/>
    <col min="10240" max="10240" width="28.5" customWidth="1"/>
    <col min="10241" max="10241" width="12.59765625" bestFit="1" customWidth="1"/>
    <col min="10242" max="10242" width="16" bestFit="1" customWidth="1"/>
    <col min="10243" max="10243" width="16.59765625" customWidth="1"/>
    <col min="10244" max="10244" width="17.59765625" customWidth="1"/>
    <col min="10245" max="10245" width="19.59765625" customWidth="1"/>
    <col min="10246" max="10246" width="14.5" customWidth="1"/>
    <col min="10247" max="10247" width="22.8984375" customWidth="1"/>
    <col min="10248" max="10248" width="12.59765625" bestFit="1" customWidth="1"/>
    <col min="10249" max="10249" width="9.3984375" bestFit="1" customWidth="1"/>
    <col min="10253" max="10253" width="13.69921875" bestFit="1" customWidth="1"/>
    <col min="10254" max="10254" width="12.59765625" bestFit="1" customWidth="1"/>
    <col min="10255" max="10255" width="10.3984375" bestFit="1" customWidth="1"/>
    <col min="10496" max="10496" width="28.5" customWidth="1"/>
    <col min="10497" max="10497" width="12.59765625" bestFit="1" customWidth="1"/>
    <col min="10498" max="10498" width="16" bestFit="1" customWidth="1"/>
    <col min="10499" max="10499" width="16.59765625" customWidth="1"/>
    <col min="10500" max="10500" width="17.59765625" customWidth="1"/>
    <col min="10501" max="10501" width="19.59765625" customWidth="1"/>
    <col min="10502" max="10502" width="14.5" customWidth="1"/>
    <col min="10503" max="10503" width="22.8984375" customWidth="1"/>
    <col min="10504" max="10504" width="12.59765625" bestFit="1" customWidth="1"/>
    <col min="10505" max="10505" width="9.3984375" bestFit="1" customWidth="1"/>
    <col min="10509" max="10509" width="13.69921875" bestFit="1" customWidth="1"/>
    <col min="10510" max="10510" width="12.59765625" bestFit="1" customWidth="1"/>
    <col min="10511" max="10511" width="10.3984375" bestFit="1" customWidth="1"/>
    <col min="10752" max="10752" width="28.5" customWidth="1"/>
    <col min="10753" max="10753" width="12.59765625" bestFit="1" customWidth="1"/>
    <col min="10754" max="10754" width="16" bestFit="1" customWidth="1"/>
    <col min="10755" max="10755" width="16.59765625" customWidth="1"/>
    <col min="10756" max="10756" width="17.59765625" customWidth="1"/>
    <col min="10757" max="10757" width="19.59765625" customWidth="1"/>
    <col min="10758" max="10758" width="14.5" customWidth="1"/>
    <col min="10759" max="10759" width="22.8984375" customWidth="1"/>
    <col min="10760" max="10760" width="12.59765625" bestFit="1" customWidth="1"/>
    <col min="10761" max="10761" width="9.3984375" bestFit="1" customWidth="1"/>
    <col min="10765" max="10765" width="13.69921875" bestFit="1" customWidth="1"/>
    <col min="10766" max="10766" width="12.59765625" bestFit="1" customWidth="1"/>
    <col min="10767" max="10767" width="10.3984375" bestFit="1" customWidth="1"/>
    <col min="11008" max="11008" width="28.5" customWidth="1"/>
    <col min="11009" max="11009" width="12.59765625" bestFit="1" customWidth="1"/>
    <col min="11010" max="11010" width="16" bestFit="1" customWidth="1"/>
    <col min="11011" max="11011" width="16.59765625" customWidth="1"/>
    <col min="11012" max="11012" width="17.59765625" customWidth="1"/>
    <col min="11013" max="11013" width="19.59765625" customWidth="1"/>
    <col min="11014" max="11014" width="14.5" customWidth="1"/>
    <col min="11015" max="11015" width="22.8984375" customWidth="1"/>
    <col min="11016" max="11016" width="12.59765625" bestFit="1" customWidth="1"/>
    <col min="11017" max="11017" width="9.3984375" bestFit="1" customWidth="1"/>
    <col min="11021" max="11021" width="13.69921875" bestFit="1" customWidth="1"/>
    <col min="11022" max="11022" width="12.59765625" bestFit="1" customWidth="1"/>
    <col min="11023" max="11023" width="10.3984375" bestFit="1" customWidth="1"/>
    <col min="11264" max="11264" width="28.5" customWidth="1"/>
    <col min="11265" max="11265" width="12.59765625" bestFit="1" customWidth="1"/>
    <col min="11266" max="11266" width="16" bestFit="1" customWidth="1"/>
    <col min="11267" max="11267" width="16.59765625" customWidth="1"/>
    <col min="11268" max="11268" width="17.59765625" customWidth="1"/>
    <col min="11269" max="11269" width="19.59765625" customWidth="1"/>
    <col min="11270" max="11270" width="14.5" customWidth="1"/>
    <col min="11271" max="11271" width="22.8984375" customWidth="1"/>
    <col min="11272" max="11272" width="12.59765625" bestFit="1" customWidth="1"/>
    <col min="11273" max="11273" width="9.3984375" bestFit="1" customWidth="1"/>
    <col min="11277" max="11277" width="13.69921875" bestFit="1" customWidth="1"/>
    <col min="11278" max="11278" width="12.59765625" bestFit="1" customWidth="1"/>
    <col min="11279" max="11279" width="10.3984375" bestFit="1" customWidth="1"/>
    <col min="11520" max="11520" width="28.5" customWidth="1"/>
    <col min="11521" max="11521" width="12.59765625" bestFit="1" customWidth="1"/>
    <col min="11522" max="11522" width="16" bestFit="1" customWidth="1"/>
    <col min="11523" max="11523" width="16.59765625" customWidth="1"/>
    <col min="11524" max="11524" width="17.59765625" customWidth="1"/>
    <col min="11525" max="11525" width="19.59765625" customWidth="1"/>
    <col min="11526" max="11526" width="14.5" customWidth="1"/>
    <col min="11527" max="11527" width="22.8984375" customWidth="1"/>
    <col min="11528" max="11528" width="12.59765625" bestFit="1" customWidth="1"/>
    <col min="11529" max="11529" width="9.3984375" bestFit="1" customWidth="1"/>
    <col min="11533" max="11533" width="13.69921875" bestFit="1" customWidth="1"/>
    <col min="11534" max="11534" width="12.59765625" bestFit="1" customWidth="1"/>
    <col min="11535" max="11535" width="10.3984375" bestFit="1" customWidth="1"/>
    <col min="11776" max="11776" width="28.5" customWidth="1"/>
    <col min="11777" max="11777" width="12.59765625" bestFit="1" customWidth="1"/>
    <col min="11778" max="11778" width="16" bestFit="1" customWidth="1"/>
    <col min="11779" max="11779" width="16.59765625" customWidth="1"/>
    <col min="11780" max="11780" width="17.59765625" customWidth="1"/>
    <col min="11781" max="11781" width="19.59765625" customWidth="1"/>
    <col min="11782" max="11782" width="14.5" customWidth="1"/>
    <col min="11783" max="11783" width="22.8984375" customWidth="1"/>
    <col min="11784" max="11784" width="12.59765625" bestFit="1" customWidth="1"/>
    <col min="11785" max="11785" width="9.3984375" bestFit="1" customWidth="1"/>
    <col min="11789" max="11789" width="13.69921875" bestFit="1" customWidth="1"/>
    <col min="11790" max="11790" width="12.59765625" bestFit="1" customWidth="1"/>
    <col min="11791" max="11791" width="10.3984375" bestFit="1" customWidth="1"/>
    <col min="12032" max="12032" width="28.5" customWidth="1"/>
    <col min="12033" max="12033" width="12.59765625" bestFit="1" customWidth="1"/>
    <col min="12034" max="12034" width="16" bestFit="1" customWidth="1"/>
    <col min="12035" max="12035" width="16.59765625" customWidth="1"/>
    <col min="12036" max="12036" width="17.59765625" customWidth="1"/>
    <col min="12037" max="12037" width="19.59765625" customWidth="1"/>
    <col min="12038" max="12038" width="14.5" customWidth="1"/>
    <col min="12039" max="12039" width="22.8984375" customWidth="1"/>
    <col min="12040" max="12040" width="12.59765625" bestFit="1" customWidth="1"/>
    <col min="12041" max="12041" width="9.3984375" bestFit="1" customWidth="1"/>
    <col min="12045" max="12045" width="13.69921875" bestFit="1" customWidth="1"/>
    <col min="12046" max="12046" width="12.59765625" bestFit="1" customWidth="1"/>
    <col min="12047" max="12047" width="10.3984375" bestFit="1" customWidth="1"/>
    <col min="12288" max="12288" width="28.5" customWidth="1"/>
    <col min="12289" max="12289" width="12.59765625" bestFit="1" customWidth="1"/>
    <col min="12290" max="12290" width="16" bestFit="1" customWidth="1"/>
    <col min="12291" max="12291" width="16.59765625" customWidth="1"/>
    <col min="12292" max="12292" width="17.59765625" customWidth="1"/>
    <col min="12293" max="12293" width="19.59765625" customWidth="1"/>
    <col min="12294" max="12294" width="14.5" customWidth="1"/>
    <col min="12295" max="12295" width="22.8984375" customWidth="1"/>
    <col min="12296" max="12296" width="12.59765625" bestFit="1" customWidth="1"/>
    <col min="12297" max="12297" width="9.3984375" bestFit="1" customWidth="1"/>
    <col min="12301" max="12301" width="13.69921875" bestFit="1" customWidth="1"/>
    <col min="12302" max="12302" width="12.59765625" bestFit="1" customWidth="1"/>
    <col min="12303" max="12303" width="10.3984375" bestFit="1" customWidth="1"/>
    <col min="12544" max="12544" width="28.5" customWidth="1"/>
    <col min="12545" max="12545" width="12.59765625" bestFit="1" customWidth="1"/>
    <col min="12546" max="12546" width="16" bestFit="1" customWidth="1"/>
    <col min="12547" max="12547" width="16.59765625" customWidth="1"/>
    <col min="12548" max="12548" width="17.59765625" customWidth="1"/>
    <col min="12549" max="12549" width="19.59765625" customWidth="1"/>
    <col min="12550" max="12550" width="14.5" customWidth="1"/>
    <col min="12551" max="12551" width="22.8984375" customWidth="1"/>
    <col min="12552" max="12552" width="12.59765625" bestFit="1" customWidth="1"/>
    <col min="12553" max="12553" width="9.3984375" bestFit="1" customWidth="1"/>
    <col min="12557" max="12557" width="13.69921875" bestFit="1" customWidth="1"/>
    <col min="12558" max="12558" width="12.59765625" bestFit="1" customWidth="1"/>
    <col min="12559" max="12559" width="10.3984375" bestFit="1" customWidth="1"/>
    <col min="12800" max="12800" width="28.5" customWidth="1"/>
    <col min="12801" max="12801" width="12.59765625" bestFit="1" customWidth="1"/>
    <col min="12802" max="12802" width="16" bestFit="1" customWidth="1"/>
    <col min="12803" max="12803" width="16.59765625" customWidth="1"/>
    <col min="12804" max="12804" width="17.59765625" customWidth="1"/>
    <col min="12805" max="12805" width="19.59765625" customWidth="1"/>
    <col min="12806" max="12806" width="14.5" customWidth="1"/>
    <col min="12807" max="12807" width="22.8984375" customWidth="1"/>
    <col min="12808" max="12808" width="12.59765625" bestFit="1" customWidth="1"/>
    <col min="12809" max="12809" width="9.3984375" bestFit="1" customWidth="1"/>
    <col min="12813" max="12813" width="13.69921875" bestFit="1" customWidth="1"/>
    <col min="12814" max="12814" width="12.59765625" bestFit="1" customWidth="1"/>
    <col min="12815" max="12815" width="10.3984375" bestFit="1" customWidth="1"/>
    <col min="13056" max="13056" width="28.5" customWidth="1"/>
    <col min="13057" max="13057" width="12.59765625" bestFit="1" customWidth="1"/>
    <col min="13058" max="13058" width="16" bestFit="1" customWidth="1"/>
    <col min="13059" max="13059" width="16.59765625" customWidth="1"/>
    <col min="13060" max="13060" width="17.59765625" customWidth="1"/>
    <col min="13061" max="13061" width="19.59765625" customWidth="1"/>
    <col min="13062" max="13062" width="14.5" customWidth="1"/>
    <col min="13063" max="13063" width="22.8984375" customWidth="1"/>
    <col min="13064" max="13064" width="12.59765625" bestFit="1" customWidth="1"/>
    <col min="13065" max="13065" width="9.3984375" bestFit="1" customWidth="1"/>
    <col min="13069" max="13069" width="13.69921875" bestFit="1" customWidth="1"/>
    <col min="13070" max="13070" width="12.59765625" bestFit="1" customWidth="1"/>
    <col min="13071" max="13071" width="10.3984375" bestFit="1" customWidth="1"/>
    <col min="13312" max="13312" width="28.5" customWidth="1"/>
    <col min="13313" max="13313" width="12.59765625" bestFit="1" customWidth="1"/>
    <col min="13314" max="13314" width="16" bestFit="1" customWidth="1"/>
    <col min="13315" max="13315" width="16.59765625" customWidth="1"/>
    <col min="13316" max="13316" width="17.59765625" customWidth="1"/>
    <col min="13317" max="13317" width="19.59765625" customWidth="1"/>
    <col min="13318" max="13318" width="14.5" customWidth="1"/>
    <col min="13319" max="13319" width="22.8984375" customWidth="1"/>
    <col min="13320" max="13320" width="12.59765625" bestFit="1" customWidth="1"/>
    <col min="13321" max="13321" width="9.3984375" bestFit="1" customWidth="1"/>
    <col min="13325" max="13325" width="13.69921875" bestFit="1" customWidth="1"/>
    <col min="13326" max="13326" width="12.59765625" bestFit="1" customWidth="1"/>
    <col min="13327" max="13327" width="10.3984375" bestFit="1" customWidth="1"/>
    <col min="13568" max="13568" width="28.5" customWidth="1"/>
    <col min="13569" max="13569" width="12.59765625" bestFit="1" customWidth="1"/>
    <col min="13570" max="13570" width="16" bestFit="1" customWidth="1"/>
    <col min="13571" max="13571" width="16.59765625" customWidth="1"/>
    <col min="13572" max="13572" width="17.59765625" customWidth="1"/>
    <col min="13573" max="13573" width="19.59765625" customWidth="1"/>
    <col min="13574" max="13574" width="14.5" customWidth="1"/>
    <col min="13575" max="13575" width="22.8984375" customWidth="1"/>
    <col min="13576" max="13576" width="12.59765625" bestFit="1" customWidth="1"/>
    <col min="13577" max="13577" width="9.3984375" bestFit="1" customWidth="1"/>
    <col min="13581" max="13581" width="13.69921875" bestFit="1" customWidth="1"/>
    <col min="13582" max="13582" width="12.59765625" bestFit="1" customWidth="1"/>
    <col min="13583" max="13583" width="10.3984375" bestFit="1" customWidth="1"/>
    <col min="13824" max="13824" width="28.5" customWidth="1"/>
    <col min="13825" max="13825" width="12.59765625" bestFit="1" customWidth="1"/>
    <col min="13826" max="13826" width="16" bestFit="1" customWidth="1"/>
    <col min="13827" max="13827" width="16.59765625" customWidth="1"/>
    <col min="13828" max="13828" width="17.59765625" customWidth="1"/>
    <col min="13829" max="13829" width="19.59765625" customWidth="1"/>
    <col min="13830" max="13830" width="14.5" customWidth="1"/>
    <col min="13831" max="13831" width="22.8984375" customWidth="1"/>
    <col min="13832" max="13832" width="12.59765625" bestFit="1" customWidth="1"/>
    <col min="13833" max="13833" width="9.3984375" bestFit="1" customWidth="1"/>
    <col min="13837" max="13837" width="13.69921875" bestFit="1" customWidth="1"/>
    <col min="13838" max="13838" width="12.59765625" bestFit="1" customWidth="1"/>
    <col min="13839" max="13839" width="10.3984375" bestFit="1" customWidth="1"/>
    <col min="14080" max="14080" width="28.5" customWidth="1"/>
    <col min="14081" max="14081" width="12.59765625" bestFit="1" customWidth="1"/>
    <col min="14082" max="14082" width="16" bestFit="1" customWidth="1"/>
    <col min="14083" max="14083" width="16.59765625" customWidth="1"/>
    <col min="14084" max="14084" width="17.59765625" customWidth="1"/>
    <col min="14085" max="14085" width="19.59765625" customWidth="1"/>
    <col min="14086" max="14086" width="14.5" customWidth="1"/>
    <col min="14087" max="14087" width="22.8984375" customWidth="1"/>
    <col min="14088" max="14088" width="12.59765625" bestFit="1" customWidth="1"/>
    <col min="14089" max="14089" width="9.3984375" bestFit="1" customWidth="1"/>
    <col min="14093" max="14093" width="13.69921875" bestFit="1" customWidth="1"/>
    <col min="14094" max="14094" width="12.59765625" bestFit="1" customWidth="1"/>
    <col min="14095" max="14095" width="10.3984375" bestFit="1" customWidth="1"/>
    <col min="14336" max="14336" width="28.5" customWidth="1"/>
    <col min="14337" max="14337" width="12.59765625" bestFit="1" customWidth="1"/>
    <col min="14338" max="14338" width="16" bestFit="1" customWidth="1"/>
    <col min="14339" max="14339" width="16.59765625" customWidth="1"/>
    <col min="14340" max="14340" width="17.59765625" customWidth="1"/>
    <col min="14341" max="14341" width="19.59765625" customWidth="1"/>
    <col min="14342" max="14342" width="14.5" customWidth="1"/>
    <col min="14343" max="14343" width="22.8984375" customWidth="1"/>
    <col min="14344" max="14344" width="12.59765625" bestFit="1" customWidth="1"/>
    <col min="14345" max="14345" width="9.3984375" bestFit="1" customWidth="1"/>
    <col min="14349" max="14349" width="13.69921875" bestFit="1" customWidth="1"/>
    <col min="14350" max="14350" width="12.59765625" bestFit="1" customWidth="1"/>
    <col min="14351" max="14351" width="10.3984375" bestFit="1" customWidth="1"/>
    <col min="14592" max="14592" width="28.5" customWidth="1"/>
    <col min="14593" max="14593" width="12.59765625" bestFit="1" customWidth="1"/>
    <col min="14594" max="14594" width="16" bestFit="1" customWidth="1"/>
    <col min="14595" max="14595" width="16.59765625" customWidth="1"/>
    <col min="14596" max="14596" width="17.59765625" customWidth="1"/>
    <col min="14597" max="14597" width="19.59765625" customWidth="1"/>
    <col min="14598" max="14598" width="14.5" customWidth="1"/>
    <col min="14599" max="14599" width="22.8984375" customWidth="1"/>
    <col min="14600" max="14600" width="12.59765625" bestFit="1" customWidth="1"/>
    <col min="14601" max="14601" width="9.3984375" bestFit="1" customWidth="1"/>
    <col min="14605" max="14605" width="13.69921875" bestFit="1" customWidth="1"/>
    <col min="14606" max="14606" width="12.59765625" bestFit="1" customWidth="1"/>
    <col min="14607" max="14607" width="10.3984375" bestFit="1" customWidth="1"/>
    <col min="14848" max="14848" width="28.5" customWidth="1"/>
    <col min="14849" max="14849" width="12.59765625" bestFit="1" customWidth="1"/>
    <col min="14850" max="14850" width="16" bestFit="1" customWidth="1"/>
    <col min="14851" max="14851" width="16.59765625" customWidth="1"/>
    <col min="14852" max="14852" width="17.59765625" customWidth="1"/>
    <col min="14853" max="14853" width="19.59765625" customWidth="1"/>
    <col min="14854" max="14854" width="14.5" customWidth="1"/>
    <col min="14855" max="14855" width="22.8984375" customWidth="1"/>
    <col min="14856" max="14856" width="12.59765625" bestFit="1" customWidth="1"/>
    <col min="14857" max="14857" width="9.3984375" bestFit="1" customWidth="1"/>
    <col min="14861" max="14861" width="13.69921875" bestFit="1" customWidth="1"/>
    <col min="14862" max="14862" width="12.59765625" bestFit="1" customWidth="1"/>
    <col min="14863" max="14863" width="10.3984375" bestFit="1" customWidth="1"/>
    <col min="15104" max="15104" width="28.5" customWidth="1"/>
    <col min="15105" max="15105" width="12.59765625" bestFit="1" customWidth="1"/>
    <col min="15106" max="15106" width="16" bestFit="1" customWidth="1"/>
    <col min="15107" max="15107" width="16.59765625" customWidth="1"/>
    <col min="15108" max="15108" width="17.59765625" customWidth="1"/>
    <col min="15109" max="15109" width="19.59765625" customWidth="1"/>
    <col min="15110" max="15110" width="14.5" customWidth="1"/>
    <col min="15111" max="15111" width="22.8984375" customWidth="1"/>
    <col min="15112" max="15112" width="12.59765625" bestFit="1" customWidth="1"/>
    <col min="15113" max="15113" width="9.3984375" bestFit="1" customWidth="1"/>
    <col min="15117" max="15117" width="13.69921875" bestFit="1" customWidth="1"/>
    <col min="15118" max="15118" width="12.59765625" bestFit="1" customWidth="1"/>
    <col min="15119" max="15119" width="10.3984375" bestFit="1" customWidth="1"/>
    <col min="15360" max="15360" width="28.5" customWidth="1"/>
    <col min="15361" max="15361" width="12.59765625" bestFit="1" customWidth="1"/>
    <col min="15362" max="15362" width="16" bestFit="1" customWidth="1"/>
    <col min="15363" max="15363" width="16.59765625" customWidth="1"/>
    <col min="15364" max="15364" width="17.59765625" customWidth="1"/>
    <col min="15365" max="15365" width="19.59765625" customWidth="1"/>
    <col min="15366" max="15366" width="14.5" customWidth="1"/>
    <col min="15367" max="15367" width="22.8984375" customWidth="1"/>
    <col min="15368" max="15368" width="12.59765625" bestFit="1" customWidth="1"/>
    <col min="15369" max="15369" width="9.3984375" bestFit="1" customWidth="1"/>
    <col min="15373" max="15373" width="13.69921875" bestFit="1" customWidth="1"/>
    <col min="15374" max="15374" width="12.59765625" bestFit="1" customWidth="1"/>
    <col min="15375" max="15375" width="10.3984375" bestFit="1" customWidth="1"/>
    <col min="15616" max="15616" width="28.5" customWidth="1"/>
    <col min="15617" max="15617" width="12.59765625" bestFit="1" customWidth="1"/>
    <col min="15618" max="15618" width="16" bestFit="1" customWidth="1"/>
    <col min="15619" max="15619" width="16.59765625" customWidth="1"/>
    <col min="15620" max="15620" width="17.59765625" customWidth="1"/>
    <col min="15621" max="15621" width="19.59765625" customWidth="1"/>
    <col min="15622" max="15622" width="14.5" customWidth="1"/>
    <col min="15623" max="15623" width="22.8984375" customWidth="1"/>
    <col min="15624" max="15624" width="12.59765625" bestFit="1" customWidth="1"/>
    <col min="15625" max="15625" width="9.3984375" bestFit="1" customWidth="1"/>
    <col min="15629" max="15629" width="13.69921875" bestFit="1" customWidth="1"/>
    <col min="15630" max="15630" width="12.59765625" bestFit="1" customWidth="1"/>
    <col min="15631" max="15631" width="10.3984375" bestFit="1" customWidth="1"/>
    <col min="15872" max="15872" width="28.5" customWidth="1"/>
    <col min="15873" max="15873" width="12.59765625" bestFit="1" customWidth="1"/>
    <col min="15874" max="15874" width="16" bestFit="1" customWidth="1"/>
    <col min="15875" max="15875" width="16.59765625" customWidth="1"/>
    <col min="15876" max="15876" width="17.59765625" customWidth="1"/>
    <col min="15877" max="15877" width="19.59765625" customWidth="1"/>
    <col min="15878" max="15878" width="14.5" customWidth="1"/>
    <col min="15879" max="15879" width="22.8984375" customWidth="1"/>
    <col min="15880" max="15880" width="12.59765625" bestFit="1" customWidth="1"/>
    <col min="15881" max="15881" width="9.3984375" bestFit="1" customWidth="1"/>
    <col min="15885" max="15885" width="13.69921875" bestFit="1" customWidth="1"/>
    <col min="15886" max="15886" width="12.59765625" bestFit="1" customWidth="1"/>
    <col min="15887" max="15887" width="10.3984375" bestFit="1" customWidth="1"/>
    <col min="16128" max="16128" width="28.5" customWidth="1"/>
    <col min="16129" max="16129" width="12.59765625" bestFit="1" customWidth="1"/>
    <col min="16130" max="16130" width="16" bestFit="1" customWidth="1"/>
    <col min="16131" max="16131" width="16.59765625" customWidth="1"/>
    <col min="16132" max="16132" width="17.59765625" customWidth="1"/>
    <col min="16133" max="16133" width="19.59765625" customWidth="1"/>
    <col min="16134" max="16134" width="14.5" customWidth="1"/>
    <col min="16135" max="16135" width="22.8984375" customWidth="1"/>
    <col min="16136" max="16136" width="12.59765625" bestFit="1" customWidth="1"/>
    <col min="16137" max="16137" width="9.3984375" bestFit="1" customWidth="1"/>
    <col min="16141" max="16141" width="13.69921875" bestFit="1" customWidth="1"/>
    <col min="16142" max="16142" width="12.59765625" bestFit="1" customWidth="1"/>
    <col min="16143" max="16143" width="10.3984375" bestFit="1" customWidth="1"/>
  </cols>
  <sheetData>
    <row r="1" spans="1:7" ht="15" customHeight="1" x14ac:dyDescent="0.25">
      <c r="A1" s="58" t="s">
        <v>351</v>
      </c>
    </row>
    <row r="2" spans="1:7" s="6" customFormat="1" x14ac:dyDescent="0.25">
      <c r="A2" s="8" t="s">
        <v>23</v>
      </c>
      <c r="B2" s="8" t="s">
        <v>352</v>
      </c>
      <c r="C2" s="8" t="s">
        <v>38</v>
      </c>
      <c r="D2" s="8" t="s">
        <v>157</v>
      </c>
      <c r="E2" s="8" t="s">
        <v>158</v>
      </c>
      <c r="F2" s="8" t="s">
        <v>159</v>
      </c>
      <c r="G2" s="8" t="s">
        <v>10</v>
      </c>
    </row>
    <row r="3" spans="1:7" x14ac:dyDescent="0.25">
      <c r="A3" s="11">
        <v>2016</v>
      </c>
      <c r="B3" s="11" t="s">
        <v>353</v>
      </c>
      <c r="C3" s="167">
        <v>97255750.989999995</v>
      </c>
      <c r="D3" s="14">
        <v>384852</v>
      </c>
      <c r="E3" s="14">
        <v>1011707</v>
      </c>
      <c r="F3" s="11">
        <v>252.709485698398</v>
      </c>
      <c r="G3" s="11">
        <v>2.6288200000000002</v>
      </c>
    </row>
    <row r="4" spans="1:7" x14ac:dyDescent="0.25">
      <c r="A4" s="11">
        <v>2016</v>
      </c>
      <c r="B4" s="11" t="s">
        <v>354</v>
      </c>
      <c r="C4" s="167">
        <v>146648342.49000001</v>
      </c>
      <c r="D4" s="14">
        <v>605991</v>
      </c>
      <c r="E4" s="14">
        <v>1666029</v>
      </c>
      <c r="F4" s="11">
        <v>241.99755852809599</v>
      </c>
      <c r="G4" s="11">
        <v>2.749263</v>
      </c>
    </row>
    <row r="5" spans="1:7" x14ac:dyDescent="0.25">
      <c r="A5" s="11">
        <v>2016</v>
      </c>
      <c r="B5" s="11" t="s">
        <v>355</v>
      </c>
      <c r="C5" s="167">
        <v>120235274.31</v>
      </c>
      <c r="D5" s="14">
        <v>377099</v>
      </c>
      <c r="E5" s="14">
        <v>1353881</v>
      </c>
      <c r="F5" s="11">
        <v>318.84272912418197</v>
      </c>
      <c r="G5" s="11">
        <v>3.5902530000000001</v>
      </c>
    </row>
    <row r="6" spans="1:7" x14ac:dyDescent="0.25">
      <c r="A6" s="11">
        <v>2016</v>
      </c>
      <c r="B6" s="11" t="s">
        <v>356</v>
      </c>
      <c r="C6" s="167">
        <v>95673994.810000002</v>
      </c>
      <c r="D6" s="14">
        <v>345451</v>
      </c>
      <c r="E6" s="14">
        <v>1035272</v>
      </c>
      <c r="F6" s="11">
        <v>276.95388002929502</v>
      </c>
      <c r="G6" s="11">
        <v>2.9968699999999999</v>
      </c>
    </row>
    <row r="7" spans="1:7" x14ac:dyDescent="0.25">
      <c r="A7" s="11">
        <v>2016</v>
      </c>
      <c r="B7" s="11" t="s">
        <v>357</v>
      </c>
      <c r="C7" s="167">
        <v>88534529.340000004</v>
      </c>
      <c r="D7" s="14">
        <v>350875</v>
      </c>
      <c r="E7" s="14">
        <v>1013231</v>
      </c>
      <c r="F7" s="11">
        <v>252.32498565015999</v>
      </c>
      <c r="G7" s="11">
        <v>2.8877259999999998</v>
      </c>
    </row>
    <row r="8" spans="1:7" x14ac:dyDescent="0.25">
      <c r="A8" s="11">
        <v>2016</v>
      </c>
      <c r="B8" s="11" t="s">
        <v>358</v>
      </c>
      <c r="C8" s="167">
        <v>75649929.569999993</v>
      </c>
      <c r="D8" s="14">
        <v>314172</v>
      </c>
      <c r="E8" s="14">
        <v>928143</v>
      </c>
      <c r="F8" s="11">
        <v>240.79144408158501</v>
      </c>
      <c r="G8" s="11">
        <v>2.9542510000000002</v>
      </c>
    </row>
    <row r="9" spans="1:7" x14ac:dyDescent="0.25">
      <c r="A9" s="11">
        <v>2016</v>
      </c>
      <c r="B9" s="11" t="s">
        <v>359</v>
      </c>
      <c r="C9" s="167">
        <v>65360182.340000004</v>
      </c>
      <c r="D9" s="14">
        <v>209143</v>
      </c>
      <c r="E9" s="14">
        <v>804905</v>
      </c>
      <c r="F9" s="11">
        <v>312.51431958038199</v>
      </c>
      <c r="G9" s="11">
        <v>3.8485860000000001</v>
      </c>
    </row>
    <row r="10" spans="1:7" x14ac:dyDescent="0.25">
      <c r="A10" s="11">
        <v>2016</v>
      </c>
      <c r="B10" s="11" t="s">
        <v>360</v>
      </c>
      <c r="C10" s="167">
        <v>42770782.719999999</v>
      </c>
      <c r="D10" s="14">
        <v>152543</v>
      </c>
      <c r="E10" s="14">
        <v>471376</v>
      </c>
      <c r="F10" s="11">
        <v>280.38508958129802</v>
      </c>
      <c r="G10" s="11">
        <v>3.0901179999999999</v>
      </c>
    </row>
    <row r="11" spans="1:7" x14ac:dyDescent="0.25">
      <c r="A11" s="11">
        <v>2016</v>
      </c>
      <c r="B11" s="11" t="s">
        <v>361</v>
      </c>
      <c r="C11" s="167">
        <v>82872615.140000001</v>
      </c>
      <c r="D11" s="14">
        <v>262724</v>
      </c>
      <c r="E11" s="14">
        <v>1534643</v>
      </c>
      <c r="F11" s="11">
        <v>315.43602845571701</v>
      </c>
      <c r="G11" s="11">
        <v>5.8412740000000003</v>
      </c>
    </row>
    <row r="12" spans="1:7" x14ac:dyDescent="0.25">
      <c r="A12" s="11">
        <v>2017</v>
      </c>
      <c r="B12" s="11" t="s">
        <v>355</v>
      </c>
      <c r="C12" s="167">
        <v>114252823.67</v>
      </c>
      <c r="D12" s="14">
        <v>420875</v>
      </c>
      <c r="E12" s="14">
        <v>1287972</v>
      </c>
      <c r="F12" s="11">
        <v>271.46498050489998</v>
      </c>
      <c r="G12" s="11">
        <v>3.0602239999999998</v>
      </c>
    </row>
    <row r="13" spans="1:7" x14ac:dyDescent="0.25">
      <c r="A13" s="11">
        <v>2017</v>
      </c>
      <c r="B13" s="11" t="s">
        <v>359</v>
      </c>
      <c r="C13" s="167">
        <v>61361828.340000004</v>
      </c>
      <c r="D13" s="14">
        <v>234204</v>
      </c>
      <c r="E13" s="14">
        <v>732348</v>
      </c>
      <c r="F13" s="11">
        <v>262.00162396884701</v>
      </c>
      <c r="G13" s="11">
        <v>3.1269659999999999</v>
      </c>
    </row>
    <row r="14" spans="1:7" x14ac:dyDescent="0.25">
      <c r="A14" s="11">
        <v>2017</v>
      </c>
      <c r="B14" s="11" t="s">
        <v>354</v>
      </c>
      <c r="C14" s="167">
        <v>200624803.38999999</v>
      </c>
      <c r="D14" s="14">
        <v>656779</v>
      </c>
      <c r="E14" s="14">
        <v>1929590</v>
      </c>
      <c r="F14" s="11">
        <v>305.46775001941199</v>
      </c>
      <c r="G14" s="11">
        <v>2.9379590000000002</v>
      </c>
    </row>
    <row r="15" spans="1:7" x14ac:dyDescent="0.25">
      <c r="A15" s="11">
        <v>2017</v>
      </c>
      <c r="B15" s="11" t="s">
        <v>356</v>
      </c>
      <c r="C15" s="167">
        <v>136765295.28999999</v>
      </c>
      <c r="D15" s="14">
        <v>438025</v>
      </c>
      <c r="E15" s="14">
        <v>1232834</v>
      </c>
      <c r="F15" s="11">
        <v>312.23171118086799</v>
      </c>
      <c r="G15" s="11">
        <v>2.8145280000000001</v>
      </c>
    </row>
    <row r="16" spans="1:7" x14ac:dyDescent="0.25">
      <c r="A16" s="11">
        <v>2017</v>
      </c>
      <c r="B16" s="11" t="s">
        <v>357</v>
      </c>
      <c r="C16" s="167">
        <v>96505148.159999996</v>
      </c>
      <c r="D16" s="14">
        <v>356283</v>
      </c>
      <c r="E16" s="14">
        <v>1033441</v>
      </c>
      <c r="F16" s="11">
        <v>270.86655316139098</v>
      </c>
      <c r="G16" s="11">
        <v>2.9006180000000001</v>
      </c>
    </row>
    <row r="17" spans="1:7" x14ac:dyDescent="0.25">
      <c r="A17" s="11">
        <v>2017</v>
      </c>
      <c r="B17" s="11" t="s">
        <v>353</v>
      </c>
      <c r="C17" s="167">
        <v>99232292.790000007</v>
      </c>
      <c r="D17" s="14">
        <v>428789</v>
      </c>
      <c r="E17" s="14">
        <v>1062824</v>
      </c>
      <c r="F17" s="11">
        <v>231.42452999027401</v>
      </c>
      <c r="G17" s="11">
        <v>2.4786640000000002</v>
      </c>
    </row>
    <row r="18" spans="1:7" x14ac:dyDescent="0.25">
      <c r="A18" s="11">
        <v>2017</v>
      </c>
      <c r="B18" s="11" t="s">
        <v>358</v>
      </c>
      <c r="C18" s="167">
        <v>89136616.640000001</v>
      </c>
      <c r="D18" s="14">
        <v>363918</v>
      </c>
      <c r="E18" s="14">
        <v>1021927</v>
      </c>
      <c r="F18" s="11">
        <v>244.93599283354999</v>
      </c>
      <c r="G18" s="11">
        <v>2.8081239999999998</v>
      </c>
    </row>
    <row r="19" spans="1:7" x14ac:dyDescent="0.25">
      <c r="A19" s="11">
        <v>2017</v>
      </c>
      <c r="B19" s="11" t="s">
        <v>361</v>
      </c>
      <c r="C19" s="167">
        <v>30362358.800000001</v>
      </c>
      <c r="D19" s="14">
        <v>178794</v>
      </c>
      <c r="E19" s="14">
        <v>505653</v>
      </c>
      <c r="F19" s="11">
        <v>169.81754868731599</v>
      </c>
      <c r="G19" s="11">
        <v>2.828131</v>
      </c>
    </row>
    <row r="20" spans="1:7" x14ac:dyDescent="0.25">
      <c r="A20" s="11">
        <v>2017</v>
      </c>
      <c r="B20" s="11" t="s">
        <v>360</v>
      </c>
      <c r="C20" s="167">
        <v>51040575.950000003</v>
      </c>
      <c r="D20" s="14">
        <v>160296</v>
      </c>
      <c r="E20" s="14">
        <v>472135</v>
      </c>
      <c r="F20" s="11">
        <v>318.41453280181599</v>
      </c>
      <c r="G20" s="11">
        <v>2.9453939999999998</v>
      </c>
    </row>
    <row r="21" spans="1:7" x14ac:dyDescent="0.25">
      <c r="A21" s="11">
        <v>2018</v>
      </c>
      <c r="B21" s="11" t="s">
        <v>353</v>
      </c>
      <c r="C21" s="167">
        <v>125137026.97</v>
      </c>
      <c r="D21" s="14">
        <v>611499</v>
      </c>
      <c r="E21" s="14">
        <v>1348145</v>
      </c>
      <c r="F21" s="11">
        <v>204.639790040539</v>
      </c>
      <c r="G21" s="11">
        <v>2.2046559999999999</v>
      </c>
    </row>
    <row r="22" spans="1:7" x14ac:dyDescent="0.25">
      <c r="A22" s="11">
        <v>2018</v>
      </c>
      <c r="B22" s="11" t="s">
        <v>361</v>
      </c>
      <c r="C22" s="167">
        <v>40047567.130000003</v>
      </c>
      <c r="D22" s="14">
        <v>221685</v>
      </c>
      <c r="E22" s="14">
        <v>608407</v>
      </c>
      <c r="F22" s="11">
        <v>180.65077533437</v>
      </c>
      <c r="G22" s="11">
        <v>2.7444660000000001</v>
      </c>
    </row>
    <row r="23" spans="1:7" x14ac:dyDescent="0.25">
      <c r="A23" s="11">
        <v>2018</v>
      </c>
      <c r="B23" s="11" t="s">
        <v>355</v>
      </c>
      <c r="C23" s="167">
        <v>123298599.95999999</v>
      </c>
      <c r="D23" s="14">
        <v>518503</v>
      </c>
      <c r="E23" s="14">
        <v>1410037</v>
      </c>
      <c r="F23" s="11">
        <v>237.797273998414</v>
      </c>
      <c r="G23" s="11">
        <v>2.7194379999999998</v>
      </c>
    </row>
    <row r="24" spans="1:7" x14ac:dyDescent="0.25">
      <c r="A24" s="11">
        <v>2018</v>
      </c>
      <c r="B24" s="11" t="s">
        <v>354</v>
      </c>
      <c r="C24" s="167">
        <v>210840059.88</v>
      </c>
      <c r="D24" s="14">
        <v>827425</v>
      </c>
      <c r="E24" s="14">
        <v>2148334</v>
      </c>
      <c r="F24" s="11">
        <v>254.81470813668901</v>
      </c>
      <c r="G24" s="11">
        <v>2.596409</v>
      </c>
    </row>
    <row r="25" spans="1:7" x14ac:dyDescent="0.25">
      <c r="A25" s="11">
        <v>2018</v>
      </c>
      <c r="B25" s="11" t="s">
        <v>358</v>
      </c>
      <c r="C25" s="167">
        <v>95492254.219999999</v>
      </c>
      <c r="D25" s="14">
        <v>415242</v>
      </c>
      <c r="E25" s="14">
        <v>1057136</v>
      </c>
      <c r="F25" s="11">
        <v>229.967715741663</v>
      </c>
      <c r="G25" s="11">
        <v>2.5458310000000002</v>
      </c>
    </row>
    <row r="26" spans="1:7" x14ac:dyDescent="0.25">
      <c r="A26" s="11">
        <v>2018</v>
      </c>
      <c r="B26" s="11" t="s">
        <v>362</v>
      </c>
      <c r="C26" s="167">
        <v>34486833.289999999</v>
      </c>
      <c r="D26" s="14">
        <v>179076</v>
      </c>
      <c r="E26" s="14">
        <v>497558</v>
      </c>
      <c r="F26" s="11">
        <v>192.58210642408801</v>
      </c>
      <c r="G26" s="11">
        <v>2.778473</v>
      </c>
    </row>
    <row r="27" spans="1:7" x14ac:dyDescent="0.25">
      <c r="A27" s="11">
        <v>2018</v>
      </c>
      <c r="B27" s="11" t="s">
        <v>357</v>
      </c>
      <c r="C27" s="167">
        <v>105153189.79000001</v>
      </c>
      <c r="D27" s="14">
        <v>425808</v>
      </c>
      <c r="E27" s="14">
        <v>1154266</v>
      </c>
      <c r="F27" s="11">
        <v>246.94977499248401</v>
      </c>
      <c r="G27" s="11">
        <v>2.710766</v>
      </c>
    </row>
    <row r="28" spans="1:7" x14ac:dyDescent="0.25">
      <c r="A28" s="11">
        <v>2018</v>
      </c>
      <c r="B28" s="11" t="s">
        <v>360</v>
      </c>
      <c r="C28" s="167">
        <v>65911843.609999999</v>
      </c>
      <c r="D28" s="14">
        <v>223847</v>
      </c>
      <c r="E28" s="14">
        <v>643205</v>
      </c>
      <c r="F28" s="11">
        <v>294.45042198465899</v>
      </c>
      <c r="G28" s="11">
        <v>2.8734130000000002</v>
      </c>
    </row>
    <row r="29" spans="1:7" x14ac:dyDescent="0.25">
      <c r="A29" s="11">
        <v>2018</v>
      </c>
      <c r="B29" s="11" t="s">
        <v>359</v>
      </c>
      <c r="C29" s="167">
        <v>108772947.59999999</v>
      </c>
      <c r="D29" s="14">
        <v>394306</v>
      </c>
      <c r="E29" s="14">
        <v>1402784</v>
      </c>
      <c r="F29" s="11">
        <v>275.85922506885498</v>
      </c>
      <c r="G29" s="11">
        <v>3.5576020000000002</v>
      </c>
    </row>
    <row r="30" spans="1:7" x14ac:dyDescent="0.25">
      <c r="A30" s="11">
        <v>2018</v>
      </c>
      <c r="B30" s="11" t="s">
        <v>356</v>
      </c>
      <c r="C30" s="167">
        <v>202541361.00999999</v>
      </c>
      <c r="D30" s="14">
        <v>658815</v>
      </c>
      <c r="E30" s="14">
        <v>2132633</v>
      </c>
      <c r="F30" s="11">
        <v>307.43283169023101</v>
      </c>
      <c r="G30" s="11">
        <v>3.2370739999999998</v>
      </c>
    </row>
    <row r="37" spans="1:9" x14ac:dyDescent="0.25">
      <c r="A37" s="58" t="s">
        <v>363</v>
      </c>
    </row>
    <row r="38" spans="1:9" x14ac:dyDescent="0.25">
      <c r="A38" s="8" t="s">
        <v>23</v>
      </c>
      <c r="B38" s="8" t="s">
        <v>352</v>
      </c>
      <c r="C38" s="8" t="s">
        <v>279</v>
      </c>
      <c r="D38" s="8" t="s">
        <v>25</v>
      </c>
      <c r="E38" s="8" t="s">
        <v>38</v>
      </c>
      <c r="F38" s="8" t="s">
        <v>158</v>
      </c>
      <c r="G38" s="8" t="s">
        <v>159</v>
      </c>
      <c r="H38" s="8" t="s">
        <v>10</v>
      </c>
      <c r="I38" s="8" t="s">
        <v>280</v>
      </c>
    </row>
    <row r="39" spans="1:9" x14ac:dyDescent="0.25">
      <c r="A39" s="131">
        <v>2016</v>
      </c>
      <c r="B39" s="131" t="s">
        <v>361</v>
      </c>
      <c r="C39" s="15">
        <v>271322</v>
      </c>
      <c r="D39" s="15">
        <v>1814</v>
      </c>
      <c r="E39" s="132">
        <v>364075.12</v>
      </c>
      <c r="F39" s="15">
        <v>5238</v>
      </c>
      <c r="G39" s="131">
        <f t="shared" ref="G39:G77" si="0">E39/D39</f>
        <v>200.70293274531423</v>
      </c>
      <c r="H39" s="131">
        <f t="shared" ref="H39:H77" si="1">F39/D39</f>
        <v>2.8875413450937155</v>
      </c>
      <c r="I39" s="168">
        <f t="shared" ref="I39:I77" si="2">D39/C39</f>
        <v>6.6857829442507431E-3</v>
      </c>
    </row>
    <row r="40" spans="1:9" x14ac:dyDescent="0.25">
      <c r="A40" s="133">
        <v>2016</v>
      </c>
      <c r="B40" s="133" t="s">
        <v>359</v>
      </c>
      <c r="C40" s="16">
        <v>356560</v>
      </c>
      <c r="D40" s="16">
        <v>118263</v>
      </c>
      <c r="E40" s="134">
        <v>76801513.629999995</v>
      </c>
      <c r="F40" s="16">
        <v>994054</v>
      </c>
      <c r="G40" s="133">
        <f t="shared" si="0"/>
        <v>649.4128648013326</v>
      </c>
      <c r="H40" s="133">
        <f t="shared" si="1"/>
        <v>8.4054522547204105</v>
      </c>
      <c r="I40" s="169">
        <f t="shared" si="2"/>
        <v>0.33167769800314112</v>
      </c>
    </row>
    <row r="41" spans="1:9" x14ac:dyDescent="0.25">
      <c r="A41" s="133">
        <v>2016</v>
      </c>
      <c r="B41" s="133" t="s">
        <v>360</v>
      </c>
      <c r="C41" s="16">
        <v>402008</v>
      </c>
      <c r="D41" s="16">
        <v>214585</v>
      </c>
      <c r="E41" s="16">
        <v>145327125</v>
      </c>
      <c r="F41" s="16">
        <v>1867305</v>
      </c>
      <c r="G41" s="133">
        <f t="shared" si="0"/>
        <v>677.24736118554415</v>
      </c>
      <c r="H41" s="133">
        <f t="shared" si="1"/>
        <v>8.7019362956404223</v>
      </c>
      <c r="I41" s="169">
        <f t="shared" si="2"/>
        <v>0.53378290979283993</v>
      </c>
    </row>
    <row r="42" spans="1:9" x14ac:dyDescent="0.25">
      <c r="A42" s="133">
        <v>2016</v>
      </c>
      <c r="B42" s="133" t="s">
        <v>355</v>
      </c>
      <c r="C42" s="16">
        <v>667407</v>
      </c>
      <c r="D42" s="16">
        <v>229634</v>
      </c>
      <c r="E42" s="134">
        <v>181329689.68000001</v>
      </c>
      <c r="F42" s="16">
        <v>2180167</v>
      </c>
      <c r="G42" s="133">
        <f t="shared" si="0"/>
        <v>789.64652307585118</v>
      </c>
      <c r="H42" s="133">
        <f t="shared" si="1"/>
        <v>9.4940949510960913</v>
      </c>
      <c r="I42" s="169">
        <f t="shared" si="2"/>
        <v>0.34406891147380836</v>
      </c>
    </row>
    <row r="43" spans="1:9" x14ac:dyDescent="0.25">
      <c r="A43" s="133">
        <v>2016</v>
      </c>
      <c r="B43" s="133" t="s">
        <v>358</v>
      </c>
      <c r="C43" s="16">
        <v>829093</v>
      </c>
      <c r="D43" s="16">
        <v>420838</v>
      </c>
      <c r="E43" s="134">
        <v>272748260.36000001</v>
      </c>
      <c r="F43" s="16">
        <v>3649119</v>
      </c>
      <c r="G43" s="133">
        <f t="shared" si="0"/>
        <v>648.10749114861301</v>
      </c>
      <c r="H43" s="133">
        <f t="shared" si="1"/>
        <v>8.6710777068610732</v>
      </c>
      <c r="I43" s="169">
        <f t="shared" si="2"/>
        <v>0.50758841288009915</v>
      </c>
    </row>
    <row r="44" spans="1:9" x14ac:dyDescent="0.25">
      <c r="A44" s="133">
        <v>2016</v>
      </c>
      <c r="B44" s="133" t="s">
        <v>356</v>
      </c>
      <c r="C44" s="16">
        <v>866193</v>
      </c>
      <c r="D44" s="16">
        <v>440458</v>
      </c>
      <c r="E44" s="134">
        <v>300871860.73000002</v>
      </c>
      <c r="F44" s="16">
        <v>3565741</v>
      </c>
      <c r="G44" s="133">
        <f t="shared" si="0"/>
        <v>683.08865029128776</v>
      </c>
      <c r="H44" s="133">
        <f t="shared" si="1"/>
        <v>8.0955301072974049</v>
      </c>
      <c r="I44" s="169">
        <f t="shared" si="2"/>
        <v>0.50849868331884462</v>
      </c>
    </row>
    <row r="45" spans="1:9" x14ac:dyDescent="0.25">
      <c r="A45" s="133">
        <v>2016</v>
      </c>
      <c r="B45" s="133" t="s">
        <v>353</v>
      </c>
      <c r="C45" s="16">
        <v>1054163</v>
      </c>
      <c r="D45" s="16">
        <v>572654</v>
      </c>
      <c r="E45" s="134">
        <v>269548734.08999997</v>
      </c>
      <c r="F45" s="16">
        <v>3498215</v>
      </c>
      <c r="G45" s="133">
        <f t="shared" si="0"/>
        <v>470.70086664897121</v>
      </c>
      <c r="H45" s="133">
        <f t="shared" si="1"/>
        <v>6.1087759799110808</v>
      </c>
      <c r="I45" s="169">
        <f t="shared" si="2"/>
        <v>0.54323098040815321</v>
      </c>
    </row>
    <row r="46" spans="1:9" x14ac:dyDescent="0.25">
      <c r="A46" s="133">
        <v>2016</v>
      </c>
      <c r="B46" s="133" t="s">
        <v>354</v>
      </c>
      <c r="C46" s="16">
        <v>1320893</v>
      </c>
      <c r="D46" s="16">
        <v>594584</v>
      </c>
      <c r="E46" s="134">
        <v>353734495.60000002</v>
      </c>
      <c r="F46" s="16">
        <v>4279065</v>
      </c>
      <c r="G46" s="133">
        <f t="shared" si="0"/>
        <v>594.92770676641146</v>
      </c>
      <c r="H46" s="133">
        <f t="shared" si="1"/>
        <v>7.1967375509599991</v>
      </c>
      <c r="I46" s="169">
        <f t="shared" si="2"/>
        <v>0.45013789913338931</v>
      </c>
    </row>
    <row r="47" spans="1:9" x14ac:dyDescent="0.25">
      <c r="A47" s="133">
        <v>2016</v>
      </c>
      <c r="B47" s="133" t="s">
        <v>357</v>
      </c>
      <c r="C47" s="16">
        <v>1069017</v>
      </c>
      <c r="D47" s="16">
        <v>621801</v>
      </c>
      <c r="E47" s="134">
        <v>498761305.82999998</v>
      </c>
      <c r="F47" s="16">
        <v>5991770</v>
      </c>
      <c r="G47" s="133">
        <f t="shared" si="0"/>
        <v>802.12367916745063</v>
      </c>
      <c r="H47" s="133">
        <f t="shared" si="1"/>
        <v>9.6361536890419917</v>
      </c>
      <c r="I47" s="169">
        <f t="shared" si="2"/>
        <v>0.58165679310993179</v>
      </c>
    </row>
    <row r="48" spans="1:9" x14ac:dyDescent="0.25">
      <c r="A48" s="133">
        <v>2017</v>
      </c>
      <c r="B48" s="133" t="s">
        <v>361</v>
      </c>
      <c r="C48" s="16">
        <v>412754</v>
      </c>
      <c r="D48" s="16">
        <v>193343</v>
      </c>
      <c r="E48" s="134">
        <v>100491963.86</v>
      </c>
      <c r="F48" s="16">
        <v>1825318</v>
      </c>
      <c r="G48" s="133">
        <f t="shared" si="0"/>
        <v>519.760031963919</v>
      </c>
      <c r="H48" s="133">
        <f t="shared" si="1"/>
        <v>9.4408279586020694</v>
      </c>
      <c r="I48" s="169">
        <f t="shared" si="2"/>
        <v>0.46842186871599062</v>
      </c>
    </row>
    <row r="49" spans="1:9" x14ac:dyDescent="0.25">
      <c r="A49" s="133">
        <v>2017</v>
      </c>
      <c r="B49" s="133" t="s">
        <v>359</v>
      </c>
      <c r="C49" s="16">
        <v>549318</v>
      </c>
      <c r="D49" s="16">
        <v>257948</v>
      </c>
      <c r="E49" s="134">
        <v>177466322.43000001</v>
      </c>
      <c r="F49" s="16">
        <v>2280664</v>
      </c>
      <c r="G49" s="133">
        <f t="shared" si="0"/>
        <v>687.99262808783169</v>
      </c>
      <c r="H49" s="133">
        <f t="shared" si="1"/>
        <v>8.8415649665824123</v>
      </c>
      <c r="I49" s="169">
        <f t="shared" si="2"/>
        <v>0.46957864115139136</v>
      </c>
    </row>
    <row r="50" spans="1:9" x14ac:dyDescent="0.25">
      <c r="A50" s="133">
        <v>2017</v>
      </c>
      <c r="B50" s="133" t="s">
        <v>360</v>
      </c>
      <c r="C50" s="16">
        <v>470225</v>
      </c>
      <c r="D50" s="16">
        <v>269200</v>
      </c>
      <c r="E50" s="134">
        <v>186884868.31</v>
      </c>
      <c r="F50" s="16">
        <v>2179167</v>
      </c>
      <c r="G50" s="133">
        <f t="shared" si="0"/>
        <v>694.22313636701335</v>
      </c>
      <c r="H50" s="133">
        <f t="shared" si="1"/>
        <v>8.0949739970282319</v>
      </c>
      <c r="I50" s="169">
        <f t="shared" si="2"/>
        <v>0.57249189217927587</v>
      </c>
    </row>
    <row r="51" spans="1:9" x14ac:dyDescent="0.25">
      <c r="A51" s="133">
        <v>2017</v>
      </c>
      <c r="B51" s="133" t="s">
        <v>355</v>
      </c>
      <c r="C51" s="16">
        <v>911783</v>
      </c>
      <c r="D51" s="16">
        <v>428047</v>
      </c>
      <c r="E51" s="134">
        <v>319619945.37</v>
      </c>
      <c r="F51" s="16">
        <v>3776279</v>
      </c>
      <c r="G51" s="133">
        <f t="shared" si="0"/>
        <v>746.69357656986267</v>
      </c>
      <c r="H51" s="133">
        <f t="shared" si="1"/>
        <v>8.8221129922648682</v>
      </c>
      <c r="I51" s="169">
        <f t="shared" si="2"/>
        <v>0.4694614837082946</v>
      </c>
    </row>
    <row r="52" spans="1:9" x14ac:dyDescent="0.25">
      <c r="A52" s="133">
        <v>2017</v>
      </c>
      <c r="B52" s="133" t="s">
        <v>356</v>
      </c>
      <c r="C52" s="16">
        <v>1096799</v>
      </c>
      <c r="D52" s="16">
        <v>567737</v>
      </c>
      <c r="E52" s="134">
        <v>396749707.89999998</v>
      </c>
      <c r="F52" s="16">
        <v>4311741</v>
      </c>
      <c r="G52" s="133">
        <f t="shared" si="0"/>
        <v>698.82658325950217</v>
      </c>
      <c r="H52" s="133">
        <f t="shared" si="1"/>
        <v>7.5946098281422563</v>
      </c>
      <c r="I52" s="169">
        <f t="shared" si="2"/>
        <v>0.51763085123162955</v>
      </c>
    </row>
    <row r="53" spans="1:9" x14ac:dyDescent="0.25">
      <c r="A53" s="133">
        <v>2017</v>
      </c>
      <c r="B53" s="133" t="s">
        <v>358</v>
      </c>
      <c r="C53" s="16">
        <v>1035517</v>
      </c>
      <c r="D53" s="16">
        <v>570393</v>
      </c>
      <c r="E53" s="134">
        <v>366141948.37</v>
      </c>
      <c r="F53" s="16">
        <v>4673505</v>
      </c>
      <c r="G53" s="133">
        <f t="shared" si="0"/>
        <v>641.91171415147096</v>
      </c>
      <c r="H53" s="133">
        <f t="shared" si="1"/>
        <v>8.1934823884584844</v>
      </c>
      <c r="I53" s="169">
        <f t="shared" si="2"/>
        <v>0.55082919932748564</v>
      </c>
    </row>
    <row r="54" spans="1:9" x14ac:dyDescent="0.25">
      <c r="A54" s="133">
        <v>2017</v>
      </c>
      <c r="B54" s="133" t="s">
        <v>353</v>
      </c>
      <c r="C54" s="16">
        <v>1177482</v>
      </c>
      <c r="D54" s="16">
        <v>650255</v>
      </c>
      <c r="E54" s="134">
        <v>303323640.81999999</v>
      </c>
      <c r="F54" s="16">
        <v>3697308</v>
      </c>
      <c r="G54" s="133">
        <f t="shared" si="0"/>
        <v>466.46875582656031</v>
      </c>
      <c r="H54" s="133">
        <f t="shared" si="1"/>
        <v>5.6859355176046318</v>
      </c>
      <c r="I54" s="169">
        <f t="shared" si="2"/>
        <v>0.55224198756329179</v>
      </c>
    </row>
    <row r="55" spans="1:9" x14ac:dyDescent="0.25">
      <c r="A55" s="133">
        <v>2017</v>
      </c>
      <c r="B55" s="133" t="s">
        <v>357</v>
      </c>
      <c r="C55" s="16">
        <v>1225492</v>
      </c>
      <c r="D55" s="16">
        <v>764891</v>
      </c>
      <c r="E55" s="134">
        <v>614617996.63</v>
      </c>
      <c r="F55" s="16">
        <v>7095782</v>
      </c>
      <c r="G55" s="133">
        <f t="shared" si="0"/>
        <v>803.53670866829395</v>
      </c>
      <c r="H55" s="133">
        <f t="shared" si="1"/>
        <v>9.2768538262314504</v>
      </c>
      <c r="I55" s="169">
        <f t="shared" si="2"/>
        <v>0.62415013725099799</v>
      </c>
    </row>
    <row r="56" spans="1:9" x14ac:dyDescent="0.25">
      <c r="A56" s="133">
        <v>2017</v>
      </c>
      <c r="B56" s="133" t="s">
        <v>354</v>
      </c>
      <c r="C56" s="16">
        <v>1756120</v>
      </c>
      <c r="D56" s="16">
        <v>883919</v>
      </c>
      <c r="E56" s="134">
        <v>562605681.90999997</v>
      </c>
      <c r="F56" s="16">
        <v>6580000</v>
      </c>
      <c r="G56" s="133">
        <f t="shared" si="0"/>
        <v>636.49008779084954</v>
      </c>
      <c r="H56" s="133">
        <f t="shared" si="1"/>
        <v>7.4441210110881197</v>
      </c>
      <c r="I56" s="169">
        <f t="shared" si="2"/>
        <v>0.50333633236908637</v>
      </c>
    </row>
    <row r="57" spans="1:9" x14ac:dyDescent="0.25">
      <c r="A57" s="133">
        <v>2018</v>
      </c>
      <c r="B57" s="133" t="s">
        <v>353</v>
      </c>
      <c r="C57" s="16">
        <v>1463779</v>
      </c>
      <c r="D57" s="16">
        <v>725796</v>
      </c>
      <c r="E57" s="134">
        <v>311352008.80000001</v>
      </c>
      <c r="F57" s="16">
        <v>3904215</v>
      </c>
      <c r="G57" s="133">
        <f t="shared" si="0"/>
        <v>428.98005610391903</v>
      </c>
      <c r="H57" s="133">
        <f t="shared" si="1"/>
        <v>5.3792181274077011</v>
      </c>
      <c r="I57" s="169">
        <f t="shared" si="2"/>
        <v>0.49583714481489349</v>
      </c>
    </row>
    <row r="58" spans="1:9" x14ac:dyDescent="0.25">
      <c r="A58" s="133">
        <v>2018</v>
      </c>
      <c r="B58" s="133" t="s">
        <v>361</v>
      </c>
      <c r="C58" s="16">
        <v>595767</v>
      </c>
      <c r="D58" s="16">
        <v>272032</v>
      </c>
      <c r="E58" s="134">
        <v>129413710.25</v>
      </c>
      <c r="F58" s="16">
        <v>2420012</v>
      </c>
      <c r="G58" s="133">
        <f t="shared" si="0"/>
        <v>475.72973124485355</v>
      </c>
      <c r="H58" s="133">
        <f t="shared" si="1"/>
        <v>8.8960563463121982</v>
      </c>
      <c r="I58" s="169">
        <f t="shared" si="2"/>
        <v>0.45660803636320912</v>
      </c>
    </row>
    <row r="59" spans="1:9" x14ac:dyDescent="0.25">
      <c r="A59" s="133">
        <v>2018</v>
      </c>
      <c r="B59" s="133" t="s">
        <v>355</v>
      </c>
      <c r="C59" s="16">
        <v>1203220</v>
      </c>
      <c r="D59" s="16">
        <v>590037</v>
      </c>
      <c r="E59" s="134">
        <v>435453613.29000002</v>
      </c>
      <c r="F59" s="16">
        <v>5078749</v>
      </c>
      <c r="G59" s="133">
        <f t="shared" si="0"/>
        <v>738.01068965166598</v>
      </c>
      <c r="H59" s="133">
        <f t="shared" si="1"/>
        <v>8.6075093595825347</v>
      </c>
      <c r="I59" s="169">
        <f t="shared" si="2"/>
        <v>0.4903816425923771</v>
      </c>
    </row>
    <row r="60" spans="1:9" x14ac:dyDescent="0.25">
      <c r="A60" s="133">
        <v>2018</v>
      </c>
      <c r="B60" s="133" t="s">
        <v>354</v>
      </c>
      <c r="C60" s="16">
        <v>2215894</v>
      </c>
      <c r="D60" s="16">
        <v>1182514</v>
      </c>
      <c r="E60" s="134">
        <v>731227646.17999995</v>
      </c>
      <c r="F60" s="16">
        <v>8481825</v>
      </c>
      <c r="G60" s="133">
        <f t="shared" si="0"/>
        <v>618.3670097605609</v>
      </c>
      <c r="H60" s="133">
        <f t="shared" si="1"/>
        <v>7.1727057776905809</v>
      </c>
      <c r="I60" s="169">
        <f t="shared" si="2"/>
        <v>0.53365097788973659</v>
      </c>
    </row>
    <row r="61" spans="1:9" x14ac:dyDescent="0.25">
      <c r="A61" s="133">
        <v>2018</v>
      </c>
      <c r="B61" s="133" t="s">
        <v>358</v>
      </c>
      <c r="C61" s="16">
        <v>1243452</v>
      </c>
      <c r="D61" s="16">
        <v>703655</v>
      </c>
      <c r="E61" s="134">
        <v>424869603.85000002</v>
      </c>
      <c r="F61" s="16">
        <v>5416897</v>
      </c>
      <c r="G61" s="133">
        <f t="shared" si="0"/>
        <v>603.80385821176571</v>
      </c>
      <c r="H61" s="133">
        <f t="shared" si="1"/>
        <v>7.698228535290732</v>
      </c>
      <c r="I61" s="169">
        <f t="shared" si="2"/>
        <v>0.56588834953017886</v>
      </c>
    </row>
    <row r="62" spans="1:9" x14ac:dyDescent="0.25">
      <c r="A62" s="133">
        <v>2018</v>
      </c>
      <c r="B62" s="133" t="s">
        <v>362</v>
      </c>
      <c r="C62" s="16">
        <v>186836</v>
      </c>
      <c r="D62" s="16">
        <v>1306</v>
      </c>
      <c r="E62" s="134">
        <v>146132.10999999999</v>
      </c>
      <c r="F62" s="16">
        <v>2124</v>
      </c>
      <c r="G62" s="133">
        <f t="shared" si="0"/>
        <v>111.89288667687595</v>
      </c>
      <c r="H62" s="133">
        <f t="shared" si="1"/>
        <v>1.6263399693721285</v>
      </c>
      <c r="I62" s="169">
        <f t="shared" si="2"/>
        <v>6.990087563424608E-3</v>
      </c>
    </row>
    <row r="63" spans="1:9" x14ac:dyDescent="0.25">
      <c r="A63" s="133">
        <v>2018</v>
      </c>
      <c r="B63" s="133" t="s">
        <v>357</v>
      </c>
      <c r="C63" s="16">
        <v>1430861</v>
      </c>
      <c r="D63" s="16">
        <v>875639</v>
      </c>
      <c r="E63" s="134">
        <v>676658240.65999997</v>
      </c>
      <c r="F63" s="16">
        <v>7739733</v>
      </c>
      <c r="G63" s="133">
        <f t="shared" si="0"/>
        <v>772.75936848404422</v>
      </c>
      <c r="H63" s="133">
        <f t="shared" si="1"/>
        <v>8.8389541808896137</v>
      </c>
      <c r="I63" s="169">
        <f t="shared" si="2"/>
        <v>0.61196650128838515</v>
      </c>
    </row>
    <row r="64" spans="1:9" x14ac:dyDescent="0.25">
      <c r="A64" s="133">
        <v>2018</v>
      </c>
      <c r="B64" s="133" t="s">
        <v>360</v>
      </c>
      <c r="C64" s="16">
        <v>595189</v>
      </c>
      <c r="D64" s="16">
        <v>317400</v>
      </c>
      <c r="E64" s="134">
        <v>223128762.97999999</v>
      </c>
      <c r="F64" s="16">
        <v>2506435</v>
      </c>
      <c r="G64" s="133">
        <f t="shared" si="0"/>
        <v>702.98917132955262</v>
      </c>
      <c r="H64" s="133">
        <f t="shared" si="1"/>
        <v>7.8967706364209196</v>
      </c>
      <c r="I64" s="169">
        <f t="shared" si="2"/>
        <v>0.53327598460321002</v>
      </c>
    </row>
    <row r="65" spans="1:26" x14ac:dyDescent="0.25">
      <c r="A65" s="133">
        <v>2018</v>
      </c>
      <c r="B65" s="133" t="s">
        <v>359</v>
      </c>
      <c r="C65" s="16">
        <v>846146</v>
      </c>
      <c r="D65" s="16">
        <v>380292</v>
      </c>
      <c r="E65" s="134">
        <v>245694874.43000001</v>
      </c>
      <c r="F65" s="16">
        <v>3204694</v>
      </c>
      <c r="G65" s="133">
        <f t="shared" si="0"/>
        <v>646.06900600065217</v>
      </c>
      <c r="H65" s="133">
        <f t="shared" si="1"/>
        <v>8.4269298328652713</v>
      </c>
      <c r="I65" s="169">
        <f t="shared" si="2"/>
        <v>0.44944016753609894</v>
      </c>
    </row>
    <row r="66" spans="1:26" x14ac:dyDescent="0.25">
      <c r="A66" s="133">
        <v>2018</v>
      </c>
      <c r="B66" s="133" t="s">
        <v>356</v>
      </c>
      <c r="C66" s="16">
        <v>1513888</v>
      </c>
      <c r="D66" s="16">
        <v>719826</v>
      </c>
      <c r="E66" s="134">
        <v>508046796.87</v>
      </c>
      <c r="F66" s="16">
        <v>5453086</v>
      </c>
      <c r="G66" s="133">
        <f t="shared" si="0"/>
        <v>705.79111739503719</v>
      </c>
      <c r="H66" s="133">
        <f t="shared" si="1"/>
        <v>7.5755613162069722</v>
      </c>
      <c r="I66" s="169">
        <f t="shared" si="2"/>
        <v>0.47548167367731298</v>
      </c>
    </row>
    <row r="67" spans="1:26" x14ac:dyDescent="0.25">
      <c r="A67" s="133">
        <v>2019</v>
      </c>
      <c r="B67" s="133" t="s">
        <v>353</v>
      </c>
      <c r="C67" s="16">
        <v>1044660</v>
      </c>
      <c r="D67" s="16">
        <v>654841</v>
      </c>
      <c r="E67" s="134">
        <v>149726977.25999999</v>
      </c>
      <c r="F67" s="16">
        <v>1950258</v>
      </c>
      <c r="G67" s="133">
        <f t="shared" si="0"/>
        <v>228.64630843212319</v>
      </c>
      <c r="H67" s="133">
        <f t="shared" si="1"/>
        <v>2.9782160860422606</v>
      </c>
      <c r="I67" s="169">
        <f t="shared" si="2"/>
        <v>0.62684605517584668</v>
      </c>
    </row>
    <row r="68" spans="1:26" x14ac:dyDescent="0.25">
      <c r="A68" s="133">
        <v>2019</v>
      </c>
      <c r="B68" s="133" t="s">
        <v>361</v>
      </c>
      <c r="C68" s="16">
        <v>464825</v>
      </c>
      <c r="D68" s="16">
        <v>330021</v>
      </c>
      <c r="E68" s="134">
        <v>95174822.450000003</v>
      </c>
      <c r="F68" s="16">
        <v>1624499</v>
      </c>
      <c r="G68" s="133">
        <f t="shared" si="0"/>
        <v>288.39020077510219</v>
      </c>
      <c r="H68" s="133">
        <f t="shared" si="1"/>
        <v>4.9224109980880009</v>
      </c>
      <c r="I68" s="169">
        <f t="shared" si="2"/>
        <v>0.70998978110041411</v>
      </c>
    </row>
    <row r="69" spans="1:26" x14ac:dyDescent="0.25">
      <c r="A69" s="133">
        <v>2019</v>
      </c>
      <c r="B69" s="133" t="s">
        <v>364</v>
      </c>
      <c r="C69" s="133">
        <v>239</v>
      </c>
      <c r="D69" s="133">
        <v>5</v>
      </c>
      <c r="E69" s="133">
        <v>108</v>
      </c>
      <c r="F69" s="133">
        <v>6</v>
      </c>
      <c r="G69" s="133">
        <f t="shared" si="0"/>
        <v>21.6</v>
      </c>
      <c r="H69" s="133">
        <f t="shared" si="1"/>
        <v>1.2</v>
      </c>
      <c r="I69" s="169">
        <f t="shared" si="2"/>
        <v>2.0920502092050208E-2</v>
      </c>
    </row>
    <row r="70" spans="1:26" x14ac:dyDescent="0.25">
      <c r="A70" s="133">
        <v>2019</v>
      </c>
      <c r="B70" s="133" t="s">
        <v>355</v>
      </c>
      <c r="C70" s="16">
        <v>981883</v>
      </c>
      <c r="D70" s="16">
        <v>634546</v>
      </c>
      <c r="E70" s="134">
        <v>235897356.72</v>
      </c>
      <c r="F70" s="16">
        <v>2799528</v>
      </c>
      <c r="G70" s="133">
        <f t="shared" si="0"/>
        <v>371.75769246043626</v>
      </c>
      <c r="H70" s="133">
        <f t="shared" si="1"/>
        <v>4.411859817885543</v>
      </c>
      <c r="I70" s="169">
        <f t="shared" si="2"/>
        <v>0.64625418710783256</v>
      </c>
    </row>
    <row r="71" spans="1:26" x14ac:dyDescent="0.25">
      <c r="A71" s="133">
        <v>2019</v>
      </c>
      <c r="B71" s="133" t="s">
        <v>354</v>
      </c>
      <c r="C71" s="16">
        <v>1927768</v>
      </c>
      <c r="D71" s="16">
        <v>1200530</v>
      </c>
      <c r="E71" s="134">
        <v>398080015.19999999</v>
      </c>
      <c r="F71" s="16">
        <v>4682596</v>
      </c>
      <c r="G71" s="133">
        <f t="shared" si="0"/>
        <v>331.58689512132139</v>
      </c>
      <c r="H71" s="133">
        <f t="shared" si="1"/>
        <v>3.9004406387178996</v>
      </c>
      <c r="I71" s="169">
        <f t="shared" si="2"/>
        <v>0.62275647277058233</v>
      </c>
    </row>
    <row r="72" spans="1:26" x14ac:dyDescent="0.25">
      <c r="A72" s="133">
        <v>2019</v>
      </c>
      <c r="B72" s="133" t="s">
        <v>358</v>
      </c>
      <c r="C72" s="16">
        <v>944948</v>
      </c>
      <c r="D72" s="16">
        <v>680369</v>
      </c>
      <c r="E72" s="134">
        <v>218335619.83000001</v>
      </c>
      <c r="F72" s="16">
        <v>2724481</v>
      </c>
      <c r="G72" s="133">
        <f t="shared" si="0"/>
        <v>320.90765427290194</v>
      </c>
      <c r="H72" s="133">
        <f t="shared" si="1"/>
        <v>4.0044167209264385</v>
      </c>
      <c r="I72" s="169">
        <f t="shared" si="2"/>
        <v>0.72000681518983056</v>
      </c>
    </row>
    <row r="73" spans="1:26" x14ac:dyDescent="0.25">
      <c r="A73" s="133">
        <v>2019</v>
      </c>
      <c r="B73" s="133" t="s">
        <v>362</v>
      </c>
      <c r="C73" s="16">
        <v>281447</v>
      </c>
      <c r="D73" s="16">
        <v>146986</v>
      </c>
      <c r="E73" s="134">
        <v>55532654.109999999</v>
      </c>
      <c r="F73" s="16">
        <v>859994</v>
      </c>
      <c r="G73" s="133">
        <f t="shared" si="0"/>
        <v>377.80913903364944</v>
      </c>
      <c r="H73" s="133">
        <f t="shared" si="1"/>
        <v>5.8508565441606688</v>
      </c>
      <c r="I73" s="169">
        <f t="shared" si="2"/>
        <v>0.52225108102058293</v>
      </c>
    </row>
    <row r="74" spans="1:26" x14ac:dyDescent="0.25">
      <c r="A74" s="133">
        <v>2019</v>
      </c>
      <c r="B74" s="133" t="s">
        <v>357</v>
      </c>
      <c r="C74" s="16">
        <v>1136444</v>
      </c>
      <c r="D74" s="16">
        <v>851900</v>
      </c>
      <c r="E74" s="134">
        <v>336146460.31</v>
      </c>
      <c r="F74" s="16">
        <v>3904275</v>
      </c>
      <c r="G74" s="133">
        <f t="shared" si="0"/>
        <v>394.58441167977463</v>
      </c>
      <c r="H74" s="133">
        <f t="shared" si="1"/>
        <v>4.5830203075478346</v>
      </c>
      <c r="I74" s="169">
        <f t="shared" si="2"/>
        <v>0.7496189869452432</v>
      </c>
    </row>
    <row r="75" spans="1:26" x14ac:dyDescent="0.25">
      <c r="A75" s="133">
        <v>2019</v>
      </c>
      <c r="B75" s="133" t="s">
        <v>360</v>
      </c>
      <c r="C75" s="16">
        <v>498579</v>
      </c>
      <c r="D75" s="16">
        <v>329909</v>
      </c>
      <c r="E75" s="134">
        <v>124638922.31</v>
      </c>
      <c r="F75" s="16">
        <v>1399508</v>
      </c>
      <c r="G75" s="133">
        <f t="shared" si="0"/>
        <v>377.79788459848021</v>
      </c>
      <c r="H75" s="133">
        <f t="shared" si="1"/>
        <v>4.2421031254073096</v>
      </c>
      <c r="I75" s="169">
        <f t="shared" si="2"/>
        <v>0.66169854727134514</v>
      </c>
    </row>
    <row r="76" spans="1:26" x14ac:dyDescent="0.25">
      <c r="A76" s="133">
        <v>2019</v>
      </c>
      <c r="B76" s="133" t="s">
        <v>359</v>
      </c>
      <c r="C76" s="16">
        <v>714249</v>
      </c>
      <c r="D76" s="16">
        <v>472855</v>
      </c>
      <c r="E76" s="134">
        <v>156330803.94999999</v>
      </c>
      <c r="F76" s="16">
        <v>2132572</v>
      </c>
      <c r="G76" s="133">
        <f t="shared" si="0"/>
        <v>330.61044918632558</v>
      </c>
      <c r="H76" s="133">
        <f t="shared" si="1"/>
        <v>4.5099914350065031</v>
      </c>
      <c r="I76" s="169">
        <f t="shared" si="2"/>
        <v>0.6620310283948595</v>
      </c>
    </row>
    <row r="77" spans="1:26" x14ac:dyDescent="0.25">
      <c r="A77" s="133">
        <v>2019</v>
      </c>
      <c r="B77" s="133" t="s">
        <v>356</v>
      </c>
      <c r="C77" s="16">
        <v>1208070</v>
      </c>
      <c r="D77" s="16">
        <v>796852</v>
      </c>
      <c r="E77" s="134">
        <v>288771055.85000002</v>
      </c>
      <c r="F77" s="16">
        <v>3200260</v>
      </c>
      <c r="G77" s="133">
        <f t="shared" si="0"/>
        <v>362.38982376903118</v>
      </c>
      <c r="H77" s="133">
        <f t="shared" si="1"/>
        <v>4.0161284655117893</v>
      </c>
      <c r="I77" s="169">
        <f t="shared" si="2"/>
        <v>0.65960747307689127</v>
      </c>
    </row>
    <row r="80" spans="1:26" x14ac:dyDescent="0.25">
      <c r="T80" s="11"/>
      <c r="U80" s="261" t="s">
        <v>373</v>
      </c>
      <c r="V80" s="245"/>
      <c r="W80" s="261" t="s">
        <v>374</v>
      </c>
      <c r="X80" s="245"/>
      <c r="Y80" s="261" t="s">
        <v>375</v>
      </c>
      <c r="Z80" s="245"/>
    </row>
    <row r="81" spans="1:31" x14ac:dyDescent="0.25">
      <c r="T81" s="11"/>
      <c r="U81" s="11">
        <v>2017</v>
      </c>
      <c r="V81" s="11">
        <v>2018</v>
      </c>
      <c r="W81" s="11">
        <v>2017</v>
      </c>
      <c r="X81" s="11">
        <v>2018</v>
      </c>
      <c r="Y81" s="11">
        <v>2017</v>
      </c>
      <c r="Z81" s="11">
        <v>2018</v>
      </c>
    </row>
    <row r="82" spans="1:31" x14ac:dyDescent="0.25">
      <c r="A82" s="8" t="s">
        <v>336</v>
      </c>
      <c r="B82" s="11"/>
      <c r="C82" s="11"/>
      <c r="D82" s="11"/>
      <c r="F82" s="8" t="s">
        <v>336</v>
      </c>
      <c r="G82" s="11"/>
      <c r="H82" s="11"/>
      <c r="I82" s="11"/>
      <c r="J82" s="11"/>
      <c r="L82" s="8" t="s">
        <v>336</v>
      </c>
      <c r="M82" s="11"/>
      <c r="N82" s="11"/>
      <c r="O82" s="11"/>
      <c r="P82" s="11"/>
      <c r="T82" s="11" t="s">
        <v>359</v>
      </c>
      <c r="U82" s="28">
        <v>75.047024736542696</v>
      </c>
      <c r="V82" s="28">
        <v>74.059865114428106</v>
      </c>
      <c r="W82" s="22">
        <v>3.1656610000000001</v>
      </c>
      <c r="X82" s="22">
        <v>3.5821190000000001</v>
      </c>
      <c r="Y82" s="28">
        <v>3898.8709669999998</v>
      </c>
      <c r="Z82" s="28">
        <v>4870.7449660000002</v>
      </c>
    </row>
    <row r="83" spans="1:31" x14ac:dyDescent="0.25">
      <c r="A83" s="7" t="s">
        <v>55</v>
      </c>
      <c r="B83" s="8" t="s">
        <v>333</v>
      </c>
      <c r="C83" s="8" t="s">
        <v>58</v>
      </c>
      <c r="D83" s="8" t="s">
        <v>59</v>
      </c>
      <c r="F83" s="7" t="s">
        <v>55</v>
      </c>
      <c r="G83" s="8" t="s">
        <v>365</v>
      </c>
      <c r="H83" s="136" t="s">
        <v>333</v>
      </c>
      <c r="I83" s="8" t="s">
        <v>58</v>
      </c>
      <c r="J83" s="136" t="s">
        <v>59</v>
      </c>
      <c r="L83" s="7" t="s">
        <v>55</v>
      </c>
      <c r="M83" s="8" t="s">
        <v>365</v>
      </c>
      <c r="N83" s="136" t="s">
        <v>333</v>
      </c>
      <c r="O83" s="8"/>
      <c r="P83" s="136"/>
      <c r="T83" s="11" t="s">
        <v>361</v>
      </c>
      <c r="U83" s="28">
        <v>43.616329587366103</v>
      </c>
      <c r="V83" s="28">
        <v>46.015542089192998</v>
      </c>
      <c r="W83" s="22">
        <v>3.0003660000000001</v>
      </c>
      <c r="X83" s="22">
        <v>3.4668670000000001</v>
      </c>
      <c r="Y83" s="28">
        <v>3990.5</v>
      </c>
      <c r="Z83" s="28">
        <v>5231</v>
      </c>
    </row>
    <row r="84" spans="1:31" x14ac:dyDescent="0.25">
      <c r="A84" s="10" t="s">
        <v>332</v>
      </c>
      <c r="B84" s="11">
        <v>71.844223880575299</v>
      </c>
      <c r="C84" s="11">
        <v>4.5321550000000004</v>
      </c>
      <c r="D84" s="167">
        <v>6221.0029759999998</v>
      </c>
      <c r="F84" s="11">
        <v>2017</v>
      </c>
      <c r="G84" s="11" t="s">
        <v>359</v>
      </c>
      <c r="H84" s="28">
        <v>75.047024736542696</v>
      </c>
      <c r="I84" s="22">
        <v>3.1656610000000001</v>
      </c>
      <c r="J84" s="28">
        <v>3898.8709669999998</v>
      </c>
      <c r="L84" s="11">
        <v>2018</v>
      </c>
      <c r="M84" s="11" t="s">
        <v>359</v>
      </c>
      <c r="N84" s="28">
        <v>74.059865114428106</v>
      </c>
      <c r="O84" s="22">
        <v>3.5821190000000001</v>
      </c>
      <c r="P84" s="28">
        <v>4870.7449660000002</v>
      </c>
      <c r="T84" s="11" t="s">
        <v>354</v>
      </c>
      <c r="U84" s="28">
        <v>87.6993059295352</v>
      </c>
      <c r="V84" s="28">
        <v>86.891201241405099</v>
      </c>
      <c r="W84" s="22">
        <v>3.6980780000000002</v>
      </c>
      <c r="X84" s="22">
        <v>3.4672740000000002</v>
      </c>
      <c r="Y84" s="28">
        <v>7508.5819670000001</v>
      </c>
      <c r="Z84" s="28">
        <v>7331.2902199999999</v>
      </c>
    </row>
    <row r="85" spans="1:31" x14ac:dyDescent="0.25">
      <c r="A85" s="10" t="s">
        <v>331</v>
      </c>
      <c r="B85" s="11">
        <v>81.030216501883899</v>
      </c>
      <c r="C85" s="11">
        <v>4.3757510000000002</v>
      </c>
      <c r="D85" s="167">
        <v>5588.4432870000001</v>
      </c>
      <c r="F85" s="11">
        <v>2017</v>
      </c>
      <c r="G85" s="11" t="s">
        <v>361</v>
      </c>
      <c r="H85" s="28">
        <v>43.616329587366103</v>
      </c>
      <c r="I85" s="22">
        <v>3.0003660000000001</v>
      </c>
      <c r="J85" s="28">
        <v>3990.5</v>
      </c>
      <c r="L85" s="11">
        <v>2018</v>
      </c>
      <c r="M85" s="11" t="s">
        <v>361</v>
      </c>
      <c r="N85" s="28">
        <v>46.015542089192998</v>
      </c>
      <c r="O85" s="22">
        <v>3.4668670000000001</v>
      </c>
      <c r="P85" s="28">
        <v>5231</v>
      </c>
      <c r="T85" s="11" t="s">
        <v>358</v>
      </c>
      <c r="U85" s="28">
        <v>79.087240693310207</v>
      </c>
      <c r="V85" s="28">
        <v>80.096505890690295</v>
      </c>
      <c r="W85" s="22">
        <v>3.4226489999999998</v>
      </c>
      <c r="X85" s="22">
        <v>3.2275049999999998</v>
      </c>
      <c r="Y85" s="28">
        <v>6658.7981650000002</v>
      </c>
      <c r="Z85" s="28">
        <v>7025.7611939999997</v>
      </c>
    </row>
    <row r="86" spans="1:31" x14ac:dyDescent="0.25">
      <c r="A86" s="10" t="s">
        <v>330</v>
      </c>
      <c r="B86" s="11">
        <v>81.834786823961906</v>
      </c>
      <c r="C86" s="11">
        <v>3.9488910000000002</v>
      </c>
      <c r="D86" s="167">
        <v>5774.6074520000002</v>
      </c>
      <c r="F86" s="11">
        <v>2017</v>
      </c>
      <c r="G86" s="11" t="s">
        <v>354</v>
      </c>
      <c r="H86" s="28">
        <v>87.6993059295352</v>
      </c>
      <c r="I86" s="22">
        <v>3.6980780000000002</v>
      </c>
      <c r="J86" s="28">
        <v>7508.5819670000001</v>
      </c>
      <c r="L86" s="11">
        <v>2018</v>
      </c>
      <c r="M86" s="11" t="s">
        <v>354</v>
      </c>
      <c r="N86" s="28">
        <v>86.891201241405099</v>
      </c>
      <c r="O86" s="22">
        <v>3.4672740000000002</v>
      </c>
      <c r="P86" s="28">
        <v>7331.2902199999999</v>
      </c>
      <c r="T86" s="11" t="s">
        <v>353</v>
      </c>
      <c r="U86" s="28">
        <v>81.086861783276404</v>
      </c>
      <c r="V86" s="28">
        <v>79.944255679950302</v>
      </c>
      <c r="W86" s="22">
        <v>3.6967409999999998</v>
      </c>
      <c r="X86" s="22">
        <v>3.3667820000000002</v>
      </c>
      <c r="Y86" s="28">
        <v>6489.7030299999997</v>
      </c>
      <c r="Z86" s="28">
        <v>6319.4739579999996</v>
      </c>
    </row>
    <row r="87" spans="1:31" x14ac:dyDescent="0.25">
      <c r="A87" s="10">
        <v>2017</v>
      </c>
      <c r="B87" s="11">
        <v>85.892572733008905</v>
      </c>
      <c r="C87" s="11">
        <v>3.7763</v>
      </c>
      <c r="D87" s="167">
        <v>6289.563709</v>
      </c>
      <c r="F87" s="11">
        <v>2017</v>
      </c>
      <c r="G87" s="11" t="s">
        <v>358</v>
      </c>
      <c r="H87" s="28">
        <v>79.087240693310207</v>
      </c>
      <c r="I87" s="22">
        <v>3.4226489999999998</v>
      </c>
      <c r="J87" s="28">
        <v>6658.7981650000002</v>
      </c>
      <c r="L87" s="11">
        <v>2018</v>
      </c>
      <c r="M87" s="11" t="s">
        <v>358</v>
      </c>
      <c r="N87" s="28">
        <v>80.096505890690295</v>
      </c>
      <c r="O87" s="22">
        <v>3.2275049999999998</v>
      </c>
      <c r="P87" s="28">
        <v>7025.7611939999997</v>
      </c>
      <c r="T87" s="11" t="s">
        <v>355</v>
      </c>
      <c r="U87" s="28">
        <v>81.572738889230493</v>
      </c>
      <c r="V87" s="28">
        <v>82.035520060831701</v>
      </c>
      <c r="W87" s="22">
        <v>3.5363060000000002</v>
      </c>
      <c r="X87" s="22">
        <v>4.0671999999999997</v>
      </c>
      <c r="Y87" s="28">
        <v>3993.993939</v>
      </c>
      <c r="Z87" s="28">
        <v>5307.6008400000001</v>
      </c>
    </row>
    <row r="88" spans="1:31" x14ac:dyDescent="0.25">
      <c r="A88" s="10">
        <v>2018</v>
      </c>
      <c r="B88" s="11">
        <v>85.181108504235496</v>
      </c>
      <c r="C88" s="11">
        <v>3.6375890000000002</v>
      </c>
      <c r="D88" s="167">
        <v>6293.7446060000002</v>
      </c>
      <c r="F88" s="11">
        <v>2017</v>
      </c>
      <c r="G88" s="11" t="s">
        <v>353</v>
      </c>
      <c r="H88" s="28">
        <v>81.086861783276404</v>
      </c>
      <c r="I88" s="22">
        <v>3.6967409999999998</v>
      </c>
      <c r="J88" s="28">
        <v>6489.7030299999997</v>
      </c>
      <c r="L88" s="11">
        <v>2018</v>
      </c>
      <c r="M88" s="11" t="s">
        <v>353</v>
      </c>
      <c r="N88" s="28">
        <v>79.944255679950302</v>
      </c>
      <c r="O88" s="22">
        <v>3.3667820000000002</v>
      </c>
      <c r="P88" s="28">
        <v>6319.4739579999996</v>
      </c>
      <c r="T88" s="11" t="s">
        <v>357</v>
      </c>
      <c r="U88" s="28">
        <v>87.267689330281101</v>
      </c>
      <c r="V88" s="28">
        <v>87.862100903262402</v>
      </c>
      <c r="W88" s="22">
        <v>3.8598349999999999</v>
      </c>
      <c r="X88" s="22">
        <v>3.6201639999999999</v>
      </c>
      <c r="Y88" s="28">
        <v>7759.4795530000001</v>
      </c>
      <c r="Z88" s="28">
        <v>7254.617647</v>
      </c>
    </row>
    <row r="89" spans="1:31" x14ac:dyDescent="0.25">
      <c r="A89" s="11"/>
      <c r="B89" s="11"/>
      <c r="C89" s="11"/>
      <c r="D89" s="11"/>
      <c r="F89" s="11">
        <v>2017</v>
      </c>
      <c r="G89" s="11" t="s">
        <v>355</v>
      </c>
      <c r="H89" s="28">
        <v>81.572738889230493</v>
      </c>
      <c r="I89" s="22">
        <v>3.5363060000000002</v>
      </c>
      <c r="J89" s="28">
        <v>3993.993939</v>
      </c>
      <c r="L89" s="11">
        <v>2018</v>
      </c>
      <c r="M89" s="11" t="s">
        <v>355</v>
      </c>
      <c r="N89" s="28">
        <v>82.035520060831701</v>
      </c>
      <c r="O89" s="22">
        <v>4.0671999999999997</v>
      </c>
      <c r="P89" s="28">
        <v>5307.6008400000001</v>
      </c>
      <c r="T89" s="11" t="s">
        <v>360</v>
      </c>
      <c r="U89" s="28">
        <v>90.025200680076694</v>
      </c>
      <c r="V89" s="28">
        <v>91.981567774256902</v>
      </c>
      <c r="W89" s="22">
        <v>4.538913</v>
      </c>
      <c r="X89" s="22">
        <v>4.192984</v>
      </c>
      <c r="Y89" s="28">
        <v>5966.9270829999996</v>
      </c>
      <c r="Z89" s="28">
        <v>5300.3115939999998</v>
      </c>
    </row>
    <row r="90" spans="1:31" x14ac:dyDescent="0.25">
      <c r="A90" s="11"/>
      <c r="B90" s="11"/>
      <c r="C90" s="11"/>
      <c r="D90" s="11"/>
      <c r="F90" s="11">
        <v>2017</v>
      </c>
      <c r="G90" s="11" t="s">
        <v>357</v>
      </c>
      <c r="H90" s="28">
        <v>87.267689330281101</v>
      </c>
      <c r="I90" s="22">
        <v>3.8598349999999999</v>
      </c>
      <c r="J90" s="28">
        <v>7759.4795530000001</v>
      </c>
      <c r="L90" s="11">
        <v>2018</v>
      </c>
      <c r="M90" s="11" t="s">
        <v>357</v>
      </c>
      <c r="N90" s="28">
        <v>87.862100903262402</v>
      </c>
      <c r="O90" s="22">
        <v>3.6201639999999999</v>
      </c>
      <c r="P90" s="28">
        <v>7254.617647</v>
      </c>
      <c r="T90" s="11" t="s">
        <v>356</v>
      </c>
      <c r="U90" s="28">
        <v>95.873858919639403</v>
      </c>
      <c r="V90" s="28">
        <v>96.026833367952506</v>
      </c>
      <c r="W90" s="22">
        <v>4.2349309999999996</v>
      </c>
      <c r="X90" s="22">
        <v>4.039174</v>
      </c>
      <c r="Y90" s="28">
        <v>5776.0582949999998</v>
      </c>
      <c r="Z90" s="28">
        <v>5562.5463570000002</v>
      </c>
    </row>
    <row r="91" spans="1:31" x14ac:dyDescent="0.25">
      <c r="A91" s="11"/>
      <c r="B91" s="11"/>
      <c r="C91" s="11"/>
      <c r="D91" s="11"/>
      <c r="F91" s="11">
        <v>2017</v>
      </c>
      <c r="G91" s="11" t="s">
        <v>360</v>
      </c>
      <c r="H91" s="28">
        <v>90.025200680076694</v>
      </c>
      <c r="I91" s="22">
        <v>4.538913</v>
      </c>
      <c r="J91" s="28">
        <v>5966.9270829999996</v>
      </c>
      <c r="L91" s="11">
        <v>2018</v>
      </c>
      <c r="M91" s="11" t="s">
        <v>360</v>
      </c>
      <c r="N91" s="28">
        <v>91.981567774256902</v>
      </c>
      <c r="O91" s="22">
        <v>4.192984</v>
      </c>
      <c r="P91" s="28">
        <v>5300.3115939999998</v>
      </c>
    </row>
    <row r="92" spans="1:31" x14ac:dyDescent="0.25">
      <c r="A92" s="11"/>
      <c r="B92" s="11"/>
      <c r="C92" s="11"/>
      <c r="D92" s="11"/>
      <c r="F92" s="11">
        <v>2017</v>
      </c>
      <c r="G92" s="11" t="s">
        <v>356</v>
      </c>
      <c r="H92" s="28">
        <v>95.873858919639403</v>
      </c>
      <c r="I92" s="22">
        <v>4.2349309999999996</v>
      </c>
      <c r="J92" s="28">
        <v>5776.0582949999998</v>
      </c>
      <c r="L92" s="11">
        <v>2018</v>
      </c>
      <c r="M92" s="11" t="s">
        <v>356</v>
      </c>
      <c r="N92" s="28">
        <v>96.026833367952506</v>
      </c>
      <c r="O92" s="22">
        <v>4.039174</v>
      </c>
      <c r="P92" s="28">
        <v>5562.5463570000002</v>
      </c>
      <c r="T92" s="6"/>
      <c r="U92" s="6"/>
      <c r="V92" s="6"/>
      <c r="W92" s="6"/>
      <c r="X92" s="6"/>
      <c r="Y92" s="6"/>
      <c r="Z92" s="6"/>
    </row>
    <row r="93" spans="1:31" s="6" customFormat="1" x14ac:dyDescent="0.25">
      <c r="A93" s="11"/>
      <c r="B93" s="11"/>
      <c r="C93" s="11"/>
      <c r="D93" s="11"/>
    </row>
    <row r="94" spans="1:31" s="6" customFormat="1" ht="28.2" customHeight="1" x14ac:dyDescent="0.25">
      <c r="A94" s="8" t="s">
        <v>335</v>
      </c>
      <c r="B94" s="11"/>
      <c r="C94" s="11"/>
      <c r="D94" s="11"/>
      <c r="F94" s="8" t="s">
        <v>335</v>
      </c>
      <c r="G94" s="11"/>
      <c r="H94" s="11"/>
      <c r="I94" s="11"/>
      <c r="J94" s="11"/>
      <c r="L94" s="8" t="s">
        <v>335</v>
      </c>
      <c r="M94" s="11"/>
      <c r="N94" s="11"/>
      <c r="O94" s="11"/>
      <c r="P94" s="11"/>
      <c r="U94" s="259"/>
      <c r="V94" s="260"/>
      <c r="W94" s="151" t="s">
        <v>359</v>
      </c>
      <c r="X94" s="151" t="s">
        <v>361</v>
      </c>
      <c r="Y94" s="151" t="s">
        <v>354</v>
      </c>
      <c r="Z94" s="151" t="s">
        <v>358</v>
      </c>
      <c r="AA94" s="151" t="s">
        <v>353</v>
      </c>
      <c r="AB94" s="151" t="s">
        <v>355</v>
      </c>
      <c r="AC94" s="151" t="s">
        <v>357</v>
      </c>
      <c r="AD94" s="151" t="s">
        <v>360</v>
      </c>
      <c r="AE94" s="151" t="s">
        <v>356</v>
      </c>
    </row>
    <row r="95" spans="1:31" s="6" customFormat="1" ht="17.399999999999999" x14ac:dyDescent="0.25">
      <c r="A95" s="7" t="s">
        <v>55</v>
      </c>
      <c r="B95" s="8" t="s">
        <v>333</v>
      </c>
      <c r="C95" s="8" t="s">
        <v>58</v>
      </c>
      <c r="D95" s="8" t="s">
        <v>59</v>
      </c>
      <c r="F95" s="7" t="s">
        <v>55</v>
      </c>
      <c r="G95" s="8" t="s">
        <v>365</v>
      </c>
      <c r="H95" s="8" t="s">
        <v>333</v>
      </c>
      <c r="I95" s="8" t="s">
        <v>58</v>
      </c>
      <c r="J95" s="8" t="s">
        <v>59</v>
      </c>
      <c r="L95" s="7" t="s">
        <v>55</v>
      </c>
      <c r="M95" s="8" t="s">
        <v>365</v>
      </c>
      <c r="N95" s="8" t="s">
        <v>333</v>
      </c>
      <c r="O95" s="8" t="s">
        <v>58</v>
      </c>
      <c r="P95" s="8" t="s">
        <v>59</v>
      </c>
      <c r="U95" s="262" t="s">
        <v>373</v>
      </c>
      <c r="V95" s="151">
        <v>2017</v>
      </c>
      <c r="W95" s="202">
        <v>75.047024736542696</v>
      </c>
      <c r="X95" s="202">
        <v>43.616329587366103</v>
      </c>
      <c r="Y95" s="202">
        <v>87.6993059295352</v>
      </c>
      <c r="Z95" s="202">
        <v>79.087240693310207</v>
      </c>
      <c r="AA95" s="202">
        <v>81.086861783276404</v>
      </c>
      <c r="AB95" s="202">
        <v>81.572738889230493</v>
      </c>
      <c r="AC95" s="202">
        <v>87.267689330281101</v>
      </c>
      <c r="AD95" s="202">
        <v>90.025200680076694</v>
      </c>
      <c r="AE95" s="202">
        <v>95.873858919639403</v>
      </c>
    </row>
    <row r="96" spans="1:31" s="6" customFormat="1" ht="18" thickBot="1" x14ac:dyDescent="0.3">
      <c r="A96" s="10" t="s">
        <v>332</v>
      </c>
      <c r="B96" s="11">
        <v>64.995737451916895</v>
      </c>
      <c r="C96" s="11">
        <v>3.1450480000000001</v>
      </c>
      <c r="D96" s="167">
        <v>2308.2387090000002</v>
      </c>
      <c r="F96" s="11">
        <v>2017</v>
      </c>
      <c r="G96" s="170" t="s">
        <v>360</v>
      </c>
      <c r="H96" s="131">
        <v>80.925274380825599</v>
      </c>
      <c r="I96" s="131">
        <v>2.6274109999999999</v>
      </c>
      <c r="J96" s="132">
        <v>2105.8571419999998</v>
      </c>
      <c r="L96" s="11">
        <v>2018</v>
      </c>
      <c r="M96" s="11" t="s">
        <v>357</v>
      </c>
      <c r="N96" s="11">
        <v>79.996232596334906</v>
      </c>
      <c r="O96" s="11">
        <v>2.491682</v>
      </c>
      <c r="P96" s="11">
        <v>2637.5633800000001</v>
      </c>
      <c r="T96"/>
      <c r="U96" s="258"/>
      <c r="V96" s="205">
        <v>2018</v>
      </c>
      <c r="W96" s="220">
        <v>74.059865114428106</v>
      </c>
      <c r="X96" s="206">
        <v>46.015542089192998</v>
      </c>
      <c r="Y96" s="220">
        <v>86.891201241405099</v>
      </c>
      <c r="Z96" s="206">
        <v>80.096505890690295</v>
      </c>
      <c r="AA96" s="220">
        <v>79.944255679950302</v>
      </c>
      <c r="AB96" s="206">
        <v>82.035520060831701</v>
      </c>
      <c r="AC96" s="206">
        <v>87.862100903262402</v>
      </c>
      <c r="AD96" s="206">
        <v>91.981567774256902</v>
      </c>
      <c r="AE96" s="206">
        <v>96.026833367952506</v>
      </c>
    </row>
    <row r="97" spans="1:254" ht="17.399999999999999" x14ac:dyDescent="0.25">
      <c r="A97" s="10" t="s">
        <v>331</v>
      </c>
      <c r="B97" s="11">
        <v>77.519349966267697</v>
      </c>
      <c r="C97" s="11">
        <v>2.786152</v>
      </c>
      <c r="D97" s="167">
        <v>1859.411458</v>
      </c>
      <c r="F97" s="11">
        <v>2017</v>
      </c>
      <c r="G97" s="171" t="s">
        <v>358</v>
      </c>
      <c r="H97" s="133">
        <v>73.565308893344607</v>
      </c>
      <c r="I97" s="133">
        <v>2.5817610000000002</v>
      </c>
      <c r="J97" s="134">
        <v>2936.2439020000002</v>
      </c>
      <c r="L97" s="11">
        <v>2018</v>
      </c>
      <c r="M97" s="11" t="s">
        <v>353</v>
      </c>
      <c r="N97" s="11">
        <v>75.787847431888096</v>
      </c>
      <c r="O97" s="11">
        <v>2.3200500000000002</v>
      </c>
      <c r="P97" s="11">
        <v>2767.8518509999999</v>
      </c>
      <c r="U97" s="257" t="s">
        <v>374</v>
      </c>
      <c r="V97" s="203">
        <v>2017</v>
      </c>
      <c r="W97" s="204">
        <v>3.1656610000000001</v>
      </c>
      <c r="X97" s="204">
        <v>3.0003660000000001</v>
      </c>
      <c r="Y97" s="204">
        <v>3.6980780000000002</v>
      </c>
      <c r="Z97" s="204">
        <v>3.4226489999999998</v>
      </c>
      <c r="AA97" s="204">
        <v>3.6967409999999998</v>
      </c>
      <c r="AB97" s="204">
        <v>3.5363060000000002</v>
      </c>
      <c r="AC97" s="204">
        <v>3.8598349999999999</v>
      </c>
      <c r="AD97" s="204">
        <v>4.538913</v>
      </c>
      <c r="AE97" s="204">
        <v>4.2349309999999996</v>
      </c>
    </row>
    <row r="98" spans="1:254" ht="18" thickBot="1" x14ac:dyDescent="0.3">
      <c r="A98" s="10" t="s">
        <v>330</v>
      </c>
      <c r="B98" s="11">
        <v>77.656311546378902</v>
      </c>
      <c r="C98" s="11">
        <v>2.951082</v>
      </c>
      <c r="D98" s="167">
        <v>2258.1379310000002</v>
      </c>
      <c r="F98" s="11">
        <v>2017</v>
      </c>
      <c r="G98" s="171" t="s">
        <v>355</v>
      </c>
      <c r="H98" s="133">
        <v>74.380352207788306</v>
      </c>
      <c r="I98" s="133">
        <v>2.6084890000000001</v>
      </c>
      <c r="J98" s="134">
        <v>1672.296296</v>
      </c>
      <c r="L98" s="11">
        <v>2018</v>
      </c>
      <c r="M98" s="11" t="s">
        <v>359</v>
      </c>
      <c r="N98" s="11">
        <v>62.199298457437699</v>
      </c>
      <c r="O98" s="11">
        <v>2.375508</v>
      </c>
      <c r="P98" s="11">
        <v>2298.214285</v>
      </c>
      <c r="U98" s="258"/>
      <c r="V98" s="205">
        <v>2018</v>
      </c>
      <c r="W98" s="208">
        <v>3.5821190000000001</v>
      </c>
      <c r="X98" s="208">
        <v>3.4668670000000001</v>
      </c>
      <c r="Y98" s="221">
        <v>3.4672740000000002</v>
      </c>
      <c r="Z98" s="221">
        <v>3.2275049999999998</v>
      </c>
      <c r="AA98" s="221">
        <v>3.3667820000000002</v>
      </c>
      <c r="AB98" s="208">
        <v>4.0671999999999997</v>
      </c>
      <c r="AC98" s="221">
        <v>3.6201639999999999</v>
      </c>
      <c r="AD98" s="221">
        <v>4.192984</v>
      </c>
      <c r="AE98" s="221">
        <v>4.039174</v>
      </c>
    </row>
    <row r="99" spans="1:254" ht="17.399999999999999" x14ac:dyDescent="0.25">
      <c r="A99" s="10" t="s">
        <v>61</v>
      </c>
      <c r="B99" s="11">
        <v>73.481069648868299</v>
      </c>
      <c r="C99" s="11">
        <v>2.63741</v>
      </c>
      <c r="D99" s="167">
        <v>2365.202898</v>
      </c>
      <c r="F99" s="11">
        <v>2017</v>
      </c>
      <c r="G99" s="171" t="s">
        <v>361</v>
      </c>
      <c r="H99" s="133">
        <v>45.490850684989702</v>
      </c>
      <c r="I99" s="133">
        <v>2.7525230000000001</v>
      </c>
      <c r="J99" s="16">
        <v>3125</v>
      </c>
      <c r="L99" s="11">
        <v>2018</v>
      </c>
      <c r="M99" s="11" t="s">
        <v>360</v>
      </c>
      <c r="N99" s="11">
        <v>85.940971951679103</v>
      </c>
      <c r="O99" s="11">
        <v>2.7480340000000001</v>
      </c>
      <c r="P99" s="11">
        <v>2516.0238089999998</v>
      </c>
      <c r="U99" s="257" t="s">
        <v>375</v>
      </c>
      <c r="V99" s="203">
        <v>2017</v>
      </c>
      <c r="W99" s="207">
        <v>3898.8709669999998</v>
      </c>
      <c r="X99" s="207">
        <v>3990.5</v>
      </c>
      <c r="Y99" s="207">
        <v>7508.5819670000001</v>
      </c>
      <c r="Z99" s="207">
        <v>6658.7981650000002</v>
      </c>
      <c r="AA99" s="207">
        <v>6489.7030299999997</v>
      </c>
      <c r="AB99" s="207">
        <v>3993.993939</v>
      </c>
      <c r="AC99" s="207">
        <v>7759.4795530000001</v>
      </c>
      <c r="AD99" s="207">
        <v>5966.9270829999996</v>
      </c>
      <c r="AE99" s="207">
        <v>5776.0582949999998</v>
      </c>
    </row>
    <row r="100" spans="1:254" ht="18" thickBot="1" x14ac:dyDescent="0.3">
      <c r="A100" s="10" t="s">
        <v>62</v>
      </c>
      <c r="B100" s="11">
        <v>75.785764030062396</v>
      </c>
      <c r="C100" s="11">
        <v>2.5920519999999998</v>
      </c>
      <c r="D100" s="167">
        <v>2593.8117400000001</v>
      </c>
      <c r="F100" s="11">
        <v>2017</v>
      </c>
      <c r="G100" s="171" t="s">
        <v>356</v>
      </c>
      <c r="H100" s="133">
        <v>86.855714450937199</v>
      </c>
      <c r="I100" s="133">
        <v>2.8459639999999999</v>
      </c>
      <c r="J100" s="134">
        <v>2416.4042549999999</v>
      </c>
      <c r="L100" s="11">
        <v>2018</v>
      </c>
      <c r="M100" s="11" t="s">
        <v>354</v>
      </c>
      <c r="N100" s="11">
        <v>78.886924826297104</v>
      </c>
      <c r="O100" s="11">
        <v>2.2200579999999999</v>
      </c>
      <c r="P100" s="11">
        <v>2275.8630130000001</v>
      </c>
      <c r="U100" s="258"/>
      <c r="V100" s="205">
        <v>2018</v>
      </c>
      <c r="W100" s="206">
        <v>4870.7449660000002</v>
      </c>
      <c r="X100" s="206">
        <v>5231</v>
      </c>
      <c r="Y100" s="220">
        <v>7331.2902199999999</v>
      </c>
      <c r="Z100" s="206">
        <v>7025.7611939999997</v>
      </c>
      <c r="AA100" s="220">
        <v>6319.4739579999996</v>
      </c>
      <c r="AB100" s="206">
        <v>5307.6008400000001</v>
      </c>
      <c r="AC100" s="220">
        <v>7254.617647</v>
      </c>
      <c r="AD100" s="220">
        <v>5300.3115939999998</v>
      </c>
      <c r="AE100" s="220">
        <v>5562.5463570000002</v>
      </c>
    </row>
    <row r="101" spans="1:254" x14ac:dyDescent="0.25">
      <c r="A101" s="10"/>
      <c r="B101" s="14"/>
      <c r="C101" s="11"/>
      <c r="D101" s="11"/>
      <c r="F101" s="11">
        <v>2017</v>
      </c>
      <c r="G101" s="171" t="s">
        <v>357</v>
      </c>
      <c r="H101" s="133">
        <v>74.847873133916394</v>
      </c>
      <c r="I101" s="133">
        <v>2.6344560000000001</v>
      </c>
      <c r="J101" s="134">
        <v>2462.7551020000001</v>
      </c>
      <c r="L101" s="11">
        <v>2018</v>
      </c>
      <c r="M101" s="11" t="s">
        <v>355</v>
      </c>
      <c r="N101" s="11">
        <v>74.324591028944695</v>
      </c>
      <c r="O101" s="11">
        <v>2.9076409999999999</v>
      </c>
      <c r="P101" s="11">
        <v>2457.8219170000002</v>
      </c>
    </row>
    <row r="102" spans="1:254" x14ac:dyDescent="0.25">
      <c r="A102" s="10"/>
      <c r="B102" s="14"/>
      <c r="C102" s="11"/>
      <c r="D102" s="11"/>
      <c r="E102" s="6"/>
      <c r="F102" s="11">
        <v>2017</v>
      </c>
      <c r="G102" s="171" t="s">
        <v>353</v>
      </c>
      <c r="H102" s="133">
        <v>79.902437341930096</v>
      </c>
      <c r="I102" s="133">
        <v>2.744567</v>
      </c>
      <c r="J102" s="134">
        <v>2562.7692299999999</v>
      </c>
      <c r="L102" s="11">
        <v>2018</v>
      </c>
      <c r="M102" s="11" t="s">
        <v>361</v>
      </c>
      <c r="N102" s="11">
        <v>47.638183612304204</v>
      </c>
      <c r="O102" s="11">
        <v>2.7520090000000001</v>
      </c>
      <c r="P102" s="11">
        <v>3558.869565</v>
      </c>
      <c r="T102" s="1"/>
      <c r="U102" s="1"/>
      <c r="V102" s="1"/>
      <c r="W102" s="1"/>
      <c r="X102" s="1"/>
      <c r="Y102" s="1"/>
      <c r="Z102" s="1"/>
    </row>
    <row r="103" spans="1:254" x14ac:dyDescent="0.25">
      <c r="B103" s="14"/>
      <c r="C103" s="11"/>
      <c r="D103" s="11"/>
      <c r="E103" s="1"/>
      <c r="F103" s="11">
        <v>2017</v>
      </c>
      <c r="G103" s="172" t="s">
        <v>359</v>
      </c>
      <c r="H103" s="133">
        <v>59.931173628964999</v>
      </c>
      <c r="I103" s="133">
        <v>2.4890889999999999</v>
      </c>
      <c r="J103" s="134">
        <v>1872.5813949999999</v>
      </c>
      <c r="K103" s="1"/>
      <c r="L103" s="11">
        <v>2018</v>
      </c>
      <c r="M103" s="10" t="s">
        <v>358</v>
      </c>
      <c r="N103" s="11">
        <v>80.8763964114749</v>
      </c>
      <c r="O103" s="11">
        <v>2.5978680000000001</v>
      </c>
      <c r="P103" s="11" t="s">
        <v>366</v>
      </c>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row>
    <row r="104" spans="1:254" x14ac:dyDescent="0.25">
      <c r="B104" s="14"/>
      <c r="C104" s="11"/>
      <c r="D104" s="11"/>
      <c r="E104" s="1"/>
      <c r="F104" s="11">
        <v>2017</v>
      </c>
      <c r="G104" s="172" t="s">
        <v>354</v>
      </c>
      <c r="H104" s="133">
        <v>77.024928027960897</v>
      </c>
      <c r="I104" s="133">
        <v>2.4869870000000001</v>
      </c>
      <c r="J104" s="134">
        <v>2641.261904</v>
      </c>
      <c r="K104" s="1"/>
      <c r="L104" s="11">
        <v>2018</v>
      </c>
      <c r="M104" s="10" t="s">
        <v>356</v>
      </c>
      <c r="N104" s="11">
        <v>81.387632585061795</v>
      </c>
      <c r="O104" s="11">
        <v>2.81907</v>
      </c>
      <c r="P104" s="11" t="s">
        <v>367</v>
      </c>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row>
    <row r="105" spans="1:254" x14ac:dyDescent="0.25">
      <c r="B105" s="14"/>
      <c r="C105" s="11"/>
      <c r="D105" s="11"/>
      <c r="E105" s="1"/>
      <c r="F105" s="1"/>
      <c r="G105" s="1"/>
      <c r="H105" s="1"/>
      <c r="I105" s="1"/>
      <c r="J105" s="1"/>
      <c r="K105" s="1"/>
      <c r="L105" s="1"/>
      <c r="M105" s="1"/>
      <c r="N105" s="1"/>
      <c r="O105" s="1"/>
      <c r="P105" s="1"/>
      <c r="Q105" s="1"/>
      <c r="R105" s="1"/>
      <c r="S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row>
    <row r="106" spans="1:254" x14ac:dyDescent="0.25">
      <c r="A106" s="10"/>
      <c r="B106" s="14"/>
      <c r="C106" s="11"/>
      <c r="D106" s="11"/>
    </row>
    <row r="107" spans="1:254" x14ac:dyDescent="0.25">
      <c r="A107" s="8" t="s">
        <v>334</v>
      </c>
      <c r="B107" s="14"/>
      <c r="C107" s="11"/>
      <c r="D107" s="11"/>
      <c r="F107" s="8" t="s">
        <v>334</v>
      </c>
      <c r="G107" s="11"/>
      <c r="H107" s="11"/>
      <c r="I107" s="11"/>
      <c r="J107" s="11"/>
      <c r="L107" s="8" t="s">
        <v>334</v>
      </c>
      <c r="M107" s="11"/>
      <c r="N107" s="11"/>
      <c r="O107" s="11"/>
      <c r="P107" s="11"/>
    </row>
    <row r="108" spans="1:254" x14ac:dyDescent="0.25">
      <c r="A108" s="7" t="s">
        <v>55</v>
      </c>
      <c r="B108" s="8" t="s">
        <v>333</v>
      </c>
      <c r="C108" s="8" t="s">
        <v>58</v>
      </c>
      <c r="D108" s="8" t="s">
        <v>59</v>
      </c>
      <c r="F108" s="7" t="s">
        <v>55</v>
      </c>
      <c r="G108" s="8" t="s">
        <v>365</v>
      </c>
      <c r="H108" s="8" t="s">
        <v>333</v>
      </c>
      <c r="I108" s="8" t="s">
        <v>58</v>
      </c>
      <c r="J108" s="8" t="s">
        <v>59</v>
      </c>
      <c r="L108" s="7" t="s">
        <v>55</v>
      </c>
      <c r="M108" s="8" t="s">
        <v>365</v>
      </c>
      <c r="N108" s="8" t="s">
        <v>333</v>
      </c>
      <c r="O108" s="8" t="s">
        <v>58</v>
      </c>
      <c r="P108" s="8" t="s">
        <v>59</v>
      </c>
    </row>
    <row r="109" spans="1:254" x14ac:dyDescent="0.25">
      <c r="A109" s="10" t="s">
        <v>332</v>
      </c>
      <c r="B109" s="11">
        <v>72.276626387956298</v>
      </c>
      <c r="C109" s="11">
        <v>4.6619770000000003</v>
      </c>
      <c r="D109" s="167">
        <v>7394.0754349999997</v>
      </c>
      <c r="F109" s="11">
        <v>2017</v>
      </c>
      <c r="G109" s="14" t="s">
        <v>357</v>
      </c>
      <c r="H109" s="11">
        <v>87.777906799142002</v>
      </c>
      <c r="I109" s="11">
        <v>3.9350260000000001</v>
      </c>
      <c r="J109" s="167">
        <v>8939.2045450000005</v>
      </c>
      <c r="L109" s="11">
        <v>2018</v>
      </c>
      <c r="M109" s="11" t="s">
        <v>360</v>
      </c>
      <c r="N109" s="11">
        <v>92.613341100065497</v>
      </c>
      <c r="O109" s="11">
        <v>4.4369909999999999</v>
      </c>
      <c r="P109" s="167">
        <v>6518.4375</v>
      </c>
    </row>
    <row r="110" spans="1:254" x14ac:dyDescent="0.25">
      <c r="A110" s="10" t="s">
        <v>331</v>
      </c>
      <c r="B110" s="11">
        <v>81.203670559841896</v>
      </c>
      <c r="C110" s="11">
        <v>4.5026679999999999</v>
      </c>
      <c r="D110" s="167">
        <v>6653.8809520000004</v>
      </c>
      <c r="F110" s="11">
        <v>2017</v>
      </c>
      <c r="G110" s="14" t="s">
        <v>359</v>
      </c>
      <c r="H110" s="11">
        <v>78.244723202144797</v>
      </c>
      <c r="I110" s="11">
        <v>3.3587950000000002</v>
      </c>
      <c r="J110" s="167">
        <v>5641.48</v>
      </c>
      <c r="L110" s="11">
        <v>2018</v>
      </c>
      <c r="M110" s="11" t="s">
        <v>357</v>
      </c>
      <c r="N110" s="11">
        <v>88.295794705129396</v>
      </c>
      <c r="O110" s="11">
        <v>3.7128800000000002</v>
      </c>
      <c r="P110" s="167">
        <v>8473.2453530000003</v>
      </c>
    </row>
    <row r="111" spans="1:254" x14ac:dyDescent="0.25">
      <c r="A111" s="10" t="s">
        <v>330</v>
      </c>
      <c r="B111" s="11">
        <v>82.165979888442607</v>
      </c>
      <c r="C111" s="11">
        <v>4.0576309999999998</v>
      </c>
      <c r="D111" s="167">
        <v>6954.9039350000003</v>
      </c>
      <c r="F111" s="11">
        <v>2017</v>
      </c>
      <c r="G111" s="14" t="s">
        <v>353</v>
      </c>
      <c r="H111" s="11">
        <v>81.144227742172703</v>
      </c>
      <c r="I111" s="11">
        <v>3.7599230000000001</v>
      </c>
      <c r="J111" s="167">
        <v>7224.2374099999997</v>
      </c>
      <c r="L111" s="11">
        <v>2018</v>
      </c>
      <c r="M111" s="11" t="s">
        <v>358</v>
      </c>
      <c r="N111" s="11">
        <v>80.033679650788599</v>
      </c>
      <c r="O111" s="11">
        <v>3.291776</v>
      </c>
      <c r="P111" s="167">
        <v>7837.1834859999999</v>
      </c>
    </row>
    <row r="112" spans="1:254" x14ac:dyDescent="0.25">
      <c r="A112" s="10" t="s">
        <v>61</v>
      </c>
      <c r="B112" s="11">
        <v>86.691061928601798</v>
      </c>
      <c r="C112" s="11">
        <v>3.8842110000000001</v>
      </c>
      <c r="D112" s="167">
        <v>7462.7911610000001</v>
      </c>
      <c r="F112" s="11">
        <v>2017</v>
      </c>
      <c r="G112" s="14" t="s">
        <v>358</v>
      </c>
      <c r="H112" s="11">
        <v>79.455733451968996</v>
      </c>
      <c r="I112" s="11">
        <v>3.4986920000000001</v>
      </c>
      <c r="J112" s="167">
        <v>7521.0847450000001</v>
      </c>
      <c r="L112" s="11">
        <v>2018</v>
      </c>
      <c r="M112" s="11" t="s">
        <v>354</v>
      </c>
      <c r="N112" s="11">
        <v>87.275170343027995</v>
      </c>
      <c r="O112" s="11">
        <v>3.5632980000000001</v>
      </c>
      <c r="P112" s="167">
        <v>8843.7745900000009</v>
      </c>
    </row>
    <row r="113" spans="1:16" x14ac:dyDescent="0.25">
      <c r="A113" s="10" t="s">
        <v>62</v>
      </c>
      <c r="B113" s="11">
        <v>85.918693814769895</v>
      </c>
      <c r="C113" s="11">
        <v>3.756545</v>
      </c>
      <c r="D113" s="167">
        <v>7513.0687120000002</v>
      </c>
      <c r="F113" s="11">
        <v>2017</v>
      </c>
      <c r="G113" s="14" t="s">
        <v>355</v>
      </c>
      <c r="H113" s="11">
        <v>82.381472154052901</v>
      </c>
      <c r="I113" s="11">
        <v>3.6836329999999999</v>
      </c>
      <c r="J113" s="167">
        <v>5123.468468</v>
      </c>
      <c r="L113" s="11">
        <v>2018</v>
      </c>
      <c r="M113" s="11" t="s">
        <v>356</v>
      </c>
      <c r="N113" s="11">
        <v>97.232560899768103</v>
      </c>
      <c r="O113" s="11">
        <v>4.1884829999999997</v>
      </c>
      <c r="P113" s="167">
        <v>6711.789237</v>
      </c>
    </row>
    <row r="114" spans="1:16" x14ac:dyDescent="0.25">
      <c r="F114" s="11">
        <v>2017</v>
      </c>
      <c r="G114" s="14" t="s">
        <v>360</v>
      </c>
      <c r="H114" s="11">
        <v>90.450889371055197</v>
      </c>
      <c r="I114" s="11">
        <v>4.6988300000000001</v>
      </c>
      <c r="J114" s="167">
        <v>7048.0266659999998</v>
      </c>
      <c r="L114" s="11">
        <v>2018</v>
      </c>
      <c r="M114" s="11" t="s">
        <v>353</v>
      </c>
      <c r="N114" s="11">
        <v>80.128481552401396</v>
      </c>
      <c r="O114" s="11">
        <v>3.4354840000000002</v>
      </c>
      <c r="P114" s="167">
        <v>6900.6484840000003</v>
      </c>
    </row>
    <row r="115" spans="1:16" x14ac:dyDescent="0.25">
      <c r="F115" s="11">
        <v>2017</v>
      </c>
      <c r="G115" s="14" t="s">
        <v>356</v>
      </c>
      <c r="H115" s="11">
        <v>96.441884066134904</v>
      </c>
      <c r="I115" s="11">
        <v>4.3692409999999997</v>
      </c>
      <c r="J115" s="167">
        <v>6673.238636</v>
      </c>
      <c r="L115" s="11">
        <v>2018</v>
      </c>
      <c r="M115" s="11" t="s">
        <v>355</v>
      </c>
      <c r="N115" s="11">
        <v>82.906986818900194</v>
      </c>
      <c r="O115" s="11">
        <v>4.2591650000000003</v>
      </c>
      <c r="P115" s="167">
        <v>6568.4121210000003</v>
      </c>
    </row>
    <row r="116" spans="1:16" x14ac:dyDescent="0.25">
      <c r="F116" s="11">
        <v>2017</v>
      </c>
      <c r="G116" s="14" t="s">
        <v>354</v>
      </c>
      <c r="H116" s="11">
        <v>88.152437758979701</v>
      </c>
      <c r="I116" s="11">
        <v>3.776135</v>
      </c>
      <c r="J116" s="167">
        <v>8520.5990089999996</v>
      </c>
      <c r="L116" s="11">
        <v>2018</v>
      </c>
      <c r="M116" s="11" t="s">
        <v>359</v>
      </c>
      <c r="N116" s="11">
        <v>75.640577971886003</v>
      </c>
      <c r="O116" s="11">
        <v>3.8422200000000002</v>
      </c>
      <c r="P116" s="167">
        <v>6419.7956979999999</v>
      </c>
    </row>
    <row r="117" spans="1:16" x14ac:dyDescent="0.25">
      <c r="F117" s="11">
        <v>2017</v>
      </c>
      <c r="G117" s="14" t="s">
        <v>361</v>
      </c>
      <c r="H117" s="11">
        <v>40.710195042602599</v>
      </c>
      <c r="I117" s="11">
        <v>3.487158</v>
      </c>
      <c r="J117" s="167">
        <v>8750.75</v>
      </c>
      <c r="L117" s="11">
        <v>2018</v>
      </c>
      <c r="M117" s="11" t="s">
        <v>361</v>
      </c>
      <c r="N117" s="11">
        <v>45.4645280447698</v>
      </c>
      <c r="O117" s="11">
        <v>3.8022580000000001</v>
      </c>
      <c r="P117" s="167">
        <v>6710.1923070000003</v>
      </c>
    </row>
    <row r="118" spans="1:16" x14ac:dyDescent="0.25">
      <c r="F118" s="5"/>
      <c r="G118" s="5"/>
    </row>
    <row r="119" spans="1:16" x14ac:dyDescent="0.25">
      <c r="F119" s="5"/>
      <c r="G119" s="5"/>
    </row>
    <row r="120" spans="1:16" x14ac:dyDescent="0.25">
      <c r="F120" s="5"/>
      <c r="G120" s="5"/>
    </row>
    <row r="121" spans="1:16" x14ac:dyDescent="0.25">
      <c r="F121" s="5"/>
      <c r="G121" s="5"/>
    </row>
    <row r="122" spans="1:16" x14ac:dyDescent="0.25">
      <c r="A122" s="11" t="s">
        <v>23</v>
      </c>
      <c r="B122" s="11" t="s">
        <v>157</v>
      </c>
      <c r="C122" s="11" t="s">
        <v>329</v>
      </c>
      <c r="D122" s="11" t="s">
        <v>328</v>
      </c>
      <c r="F122" s="5"/>
      <c r="G122" s="5"/>
    </row>
    <row r="123" spans="1:16" x14ac:dyDescent="0.25">
      <c r="A123" s="11">
        <v>2014</v>
      </c>
      <c r="B123" s="14">
        <v>2872312</v>
      </c>
      <c r="C123" s="11">
        <v>36.224110821526303</v>
      </c>
      <c r="D123" s="11">
        <v>10.18624</v>
      </c>
      <c r="F123" s="5"/>
      <c r="G123" s="5"/>
    </row>
    <row r="124" spans="1:16" x14ac:dyDescent="0.25">
      <c r="A124" s="11">
        <v>2015</v>
      </c>
      <c r="B124" s="14">
        <v>3287451</v>
      </c>
      <c r="C124" s="11">
        <v>33.914426785372598</v>
      </c>
      <c r="D124" s="11">
        <v>9.9026399999999999</v>
      </c>
      <c r="F124" s="5"/>
      <c r="G124" s="5"/>
    </row>
    <row r="125" spans="1:16" x14ac:dyDescent="0.25">
      <c r="A125" s="11">
        <v>2016</v>
      </c>
      <c r="B125" s="14">
        <v>4432687</v>
      </c>
      <c r="C125" s="11">
        <v>27.733125901287401</v>
      </c>
      <c r="D125" s="11">
        <v>8.7970050000000004</v>
      </c>
      <c r="F125" s="5"/>
      <c r="G125" s="5"/>
    </row>
    <row r="126" spans="1:16" x14ac:dyDescent="0.25">
      <c r="A126" s="11">
        <v>2017</v>
      </c>
      <c r="B126" s="14">
        <v>6289945</v>
      </c>
      <c r="C126" s="11">
        <v>23.822102719817099</v>
      </c>
      <c r="D126" s="11">
        <v>8.0157699999999998</v>
      </c>
      <c r="F126" s="5"/>
      <c r="G126" s="5"/>
    </row>
    <row r="127" spans="1:16" x14ac:dyDescent="0.25">
      <c r="A127" s="11">
        <v>2018</v>
      </c>
      <c r="B127" s="14">
        <v>8135432</v>
      </c>
      <c r="C127" s="11">
        <v>19.738835438241001</v>
      </c>
      <c r="D127" s="11">
        <v>7.4762250000000003</v>
      </c>
      <c r="F127" s="5"/>
      <c r="G127" s="5"/>
    </row>
    <row r="128" spans="1:16" x14ac:dyDescent="0.25">
      <c r="A128" s="11">
        <v>2019</v>
      </c>
      <c r="B128" s="14">
        <v>6722102</v>
      </c>
      <c r="C128" s="11">
        <v>12.681008946159899</v>
      </c>
      <c r="D128" s="11">
        <v>5.1155780000000002</v>
      </c>
      <c r="F128" s="5"/>
      <c r="G128" s="5"/>
    </row>
    <row r="129" spans="2:7" x14ac:dyDescent="0.25">
      <c r="B129" s="5"/>
      <c r="F129" s="5"/>
      <c r="G129" s="5"/>
    </row>
    <row r="130" spans="2:7" x14ac:dyDescent="0.25">
      <c r="F130" s="5"/>
      <c r="G130" s="5"/>
    </row>
    <row r="131" spans="2:7" x14ac:dyDescent="0.25">
      <c r="F131" s="5"/>
      <c r="G131" s="5"/>
    </row>
    <row r="132" spans="2:7" x14ac:dyDescent="0.25">
      <c r="F132" s="5"/>
      <c r="G132" s="5"/>
    </row>
    <row r="133" spans="2:7" x14ac:dyDescent="0.25">
      <c r="F133" s="5"/>
      <c r="G133" s="5"/>
    </row>
    <row r="134" spans="2:7" x14ac:dyDescent="0.25">
      <c r="F134" s="5"/>
      <c r="G134" s="5"/>
    </row>
    <row r="135" spans="2:7" x14ac:dyDescent="0.25">
      <c r="F135" s="5"/>
      <c r="G135" s="5"/>
    </row>
    <row r="136" spans="2:7" x14ac:dyDescent="0.25">
      <c r="F136" s="5"/>
      <c r="G136" s="5"/>
    </row>
    <row r="137" spans="2:7" x14ac:dyDescent="0.25">
      <c r="F137" s="5"/>
      <c r="G137" s="5"/>
    </row>
    <row r="138" spans="2:7" x14ac:dyDescent="0.25">
      <c r="F138" s="5"/>
      <c r="G138" s="5"/>
    </row>
    <row r="139" spans="2:7" x14ac:dyDescent="0.25">
      <c r="F139" s="5"/>
      <c r="G139" s="5"/>
    </row>
    <row r="140" spans="2:7" x14ac:dyDescent="0.25">
      <c r="F140" s="5"/>
      <c r="G140" s="5"/>
    </row>
    <row r="141" spans="2:7" x14ac:dyDescent="0.25">
      <c r="F141" s="5"/>
      <c r="G141" s="5"/>
    </row>
    <row r="142" spans="2:7" x14ac:dyDescent="0.25">
      <c r="F142" s="5"/>
      <c r="G142" s="5"/>
    </row>
    <row r="143" spans="2:7" x14ac:dyDescent="0.25">
      <c r="F143" s="5"/>
      <c r="G143" s="5"/>
    </row>
    <row r="144" spans="2:7" x14ac:dyDescent="0.25">
      <c r="F144" s="5"/>
      <c r="G144" s="5"/>
    </row>
    <row r="145" spans="6:7" x14ac:dyDescent="0.25">
      <c r="F145" s="5"/>
      <c r="G145" s="5"/>
    </row>
    <row r="146" spans="6:7" x14ac:dyDescent="0.25">
      <c r="F146" s="5"/>
      <c r="G146" s="5"/>
    </row>
    <row r="147" spans="6:7" x14ac:dyDescent="0.25">
      <c r="F147" s="5"/>
      <c r="G147" s="5"/>
    </row>
    <row r="148" spans="6:7" x14ac:dyDescent="0.25">
      <c r="F148" s="5"/>
      <c r="G148" s="5"/>
    </row>
    <row r="149" spans="6:7" x14ac:dyDescent="0.25">
      <c r="F149" s="5"/>
      <c r="G149" s="5"/>
    </row>
    <row r="150" spans="6:7" x14ac:dyDescent="0.25">
      <c r="F150" s="5"/>
      <c r="G150" s="5"/>
    </row>
    <row r="151" spans="6:7" x14ac:dyDescent="0.25">
      <c r="F151" s="5"/>
      <c r="G151" s="5"/>
    </row>
    <row r="152" spans="6:7" x14ac:dyDescent="0.25">
      <c r="F152" s="5"/>
      <c r="G152" s="5"/>
    </row>
    <row r="153" spans="6:7" x14ac:dyDescent="0.25">
      <c r="F153" s="5"/>
      <c r="G153" s="5"/>
    </row>
    <row r="155" spans="6:7" x14ac:dyDescent="0.25">
      <c r="F155" s="5"/>
      <c r="G155" s="5"/>
    </row>
    <row r="156" spans="6:7" x14ac:dyDescent="0.25">
      <c r="F156" s="5"/>
      <c r="G156" s="5"/>
    </row>
    <row r="157" spans="6:7" x14ac:dyDescent="0.25">
      <c r="F157" s="5"/>
      <c r="G157" s="5"/>
    </row>
    <row r="158" spans="6:7" x14ac:dyDescent="0.25">
      <c r="F158" s="5"/>
      <c r="G158" s="5"/>
    </row>
    <row r="159" spans="6:7" x14ac:dyDescent="0.25">
      <c r="F159" s="5"/>
      <c r="G159" s="5"/>
    </row>
    <row r="160" spans="6:7" x14ac:dyDescent="0.25">
      <c r="F160" s="5"/>
      <c r="G160" s="5"/>
    </row>
    <row r="161" spans="6:7" x14ac:dyDescent="0.25">
      <c r="F161" s="5"/>
      <c r="G161" s="5"/>
    </row>
    <row r="162" spans="6:7" x14ac:dyDescent="0.25">
      <c r="F162" s="5"/>
      <c r="G162" s="5"/>
    </row>
    <row r="163" spans="6:7" x14ac:dyDescent="0.25">
      <c r="F163" s="5"/>
      <c r="G163" s="5"/>
    </row>
    <row r="164" spans="6:7" x14ac:dyDescent="0.25">
      <c r="F164" s="5"/>
      <c r="G164" s="5"/>
    </row>
    <row r="165" spans="6:7" x14ac:dyDescent="0.25">
      <c r="F165" s="5"/>
      <c r="G165" s="5"/>
    </row>
    <row r="166" spans="6:7" x14ac:dyDescent="0.25">
      <c r="F166" s="5"/>
      <c r="G166" s="5"/>
    </row>
    <row r="167" spans="6:7" x14ac:dyDescent="0.25">
      <c r="F167" s="5"/>
      <c r="G167" s="5"/>
    </row>
    <row r="168" spans="6:7" x14ac:dyDescent="0.25">
      <c r="F168" s="5"/>
      <c r="G168" s="5"/>
    </row>
    <row r="169" spans="6:7" x14ac:dyDescent="0.25">
      <c r="F169" s="5"/>
      <c r="G169" s="5"/>
    </row>
    <row r="170" spans="6:7" x14ac:dyDescent="0.25">
      <c r="F170" s="5"/>
      <c r="G170" s="5"/>
    </row>
    <row r="171" spans="6:7" x14ac:dyDescent="0.25">
      <c r="F171" s="5"/>
      <c r="G171" s="5"/>
    </row>
    <row r="172" spans="6:7" x14ac:dyDescent="0.25">
      <c r="F172" s="5"/>
      <c r="G172" s="5"/>
    </row>
    <row r="173" spans="6:7" x14ac:dyDescent="0.25">
      <c r="F173" s="5"/>
      <c r="G173" s="5"/>
    </row>
    <row r="174" spans="6:7" x14ac:dyDescent="0.25">
      <c r="F174" s="5"/>
      <c r="G174" s="5"/>
    </row>
    <row r="175" spans="6:7" x14ac:dyDescent="0.25">
      <c r="F175" s="5"/>
      <c r="G175" s="5"/>
    </row>
    <row r="176" spans="6:7" x14ac:dyDescent="0.25">
      <c r="F176" s="5"/>
      <c r="G176" s="5"/>
    </row>
    <row r="177" spans="6:7" x14ac:dyDescent="0.25">
      <c r="F177" s="5"/>
      <c r="G177" s="5"/>
    </row>
    <row r="178" spans="6:7" x14ac:dyDescent="0.25">
      <c r="F178" s="5"/>
      <c r="G178" s="5"/>
    </row>
    <row r="179" spans="6:7" x14ac:dyDescent="0.25">
      <c r="F179" s="5"/>
      <c r="G179" s="5"/>
    </row>
    <row r="180" spans="6:7" x14ac:dyDescent="0.25">
      <c r="F180" s="5"/>
      <c r="G180" s="5"/>
    </row>
    <row r="181" spans="6:7" x14ac:dyDescent="0.25">
      <c r="F181" s="5"/>
      <c r="G181" s="5"/>
    </row>
    <row r="182" spans="6:7" x14ac:dyDescent="0.25">
      <c r="F182" s="5"/>
      <c r="G182" s="5"/>
    </row>
    <row r="183" spans="6:7" x14ac:dyDescent="0.25">
      <c r="F183" s="5"/>
      <c r="G183" s="5"/>
    </row>
    <row r="184" spans="6:7" x14ac:dyDescent="0.25">
      <c r="F184" s="5"/>
      <c r="G184" s="5"/>
    </row>
    <row r="185" spans="6:7" x14ac:dyDescent="0.25">
      <c r="F185" s="5"/>
      <c r="G185" s="5"/>
    </row>
    <row r="186" spans="6:7" x14ac:dyDescent="0.25">
      <c r="F186" s="5"/>
      <c r="G186" s="5"/>
    </row>
    <row r="187" spans="6:7" x14ac:dyDescent="0.25">
      <c r="F187" s="5"/>
      <c r="G187" s="5"/>
    </row>
    <row r="188" spans="6:7" x14ac:dyDescent="0.25">
      <c r="F188" s="5"/>
      <c r="G188" s="5"/>
    </row>
    <row r="189" spans="6:7" x14ac:dyDescent="0.25">
      <c r="F189" s="5"/>
      <c r="G189" s="5"/>
    </row>
    <row r="190" spans="6:7" x14ac:dyDescent="0.25">
      <c r="F190" s="5"/>
      <c r="G190" s="5"/>
    </row>
    <row r="191" spans="6:7" x14ac:dyDescent="0.25">
      <c r="F191" s="5"/>
      <c r="G191" s="5"/>
    </row>
    <row r="192" spans="6:7" x14ac:dyDescent="0.25">
      <c r="F192" s="5"/>
      <c r="G192" s="5"/>
    </row>
    <row r="193" spans="6:7" x14ac:dyDescent="0.25">
      <c r="F193" s="5"/>
      <c r="G193" s="5"/>
    </row>
    <row r="194" spans="6:7" x14ac:dyDescent="0.25">
      <c r="F194" s="5"/>
      <c r="G194" s="5"/>
    </row>
    <row r="195" spans="6:7" x14ac:dyDescent="0.25">
      <c r="F195" s="5"/>
      <c r="G195" s="5"/>
    </row>
    <row r="196" spans="6:7" x14ac:dyDescent="0.25">
      <c r="F196" s="5"/>
      <c r="G196" s="5"/>
    </row>
    <row r="197" spans="6:7" x14ac:dyDescent="0.25">
      <c r="F197" s="5"/>
      <c r="G197" s="5"/>
    </row>
    <row r="198" spans="6:7" x14ac:dyDescent="0.25">
      <c r="F198" s="5"/>
      <c r="G198" s="5"/>
    </row>
    <row r="199" spans="6:7" x14ac:dyDescent="0.25">
      <c r="F199" s="5"/>
      <c r="G199" s="5"/>
    </row>
    <row r="200" spans="6:7" x14ac:dyDescent="0.25">
      <c r="F200" s="5"/>
      <c r="G200" s="5"/>
    </row>
    <row r="201" spans="6:7" x14ac:dyDescent="0.25">
      <c r="F201" s="5"/>
      <c r="G201" s="5"/>
    </row>
    <row r="202" spans="6:7" x14ac:dyDescent="0.25">
      <c r="F202" s="5"/>
      <c r="G202" s="5"/>
    </row>
    <row r="203" spans="6:7" x14ac:dyDescent="0.25">
      <c r="F203" s="5"/>
      <c r="G203" s="5"/>
    </row>
    <row r="204" spans="6:7" x14ac:dyDescent="0.25">
      <c r="F204" s="5"/>
      <c r="G204" s="5"/>
    </row>
    <row r="205" spans="6:7" x14ac:dyDescent="0.25">
      <c r="F205" s="5"/>
      <c r="G205" s="5"/>
    </row>
    <row r="206" spans="6:7" x14ac:dyDescent="0.25">
      <c r="F206" s="5"/>
      <c r="G206" s="5"/>
    </row>
    <row r="207" spans="6:7" x14ac:dyDescent="0.25">
      <c r="F207" s="5"/>
      <c r="G207" s="5"/>
    </row>
    <row r="208" spans="6:7" x14ac:dyDescent="0.25">
      <c r="F208" s="5"/>
      <c r="G208" s="5"/>
    </row>
    <row r="209" spans="6:7" x14ac:dyDescent="0.25">
      <c r="F209" s="5"/>
      <c r="G209" s="5"/>
    </row>
    <row r="210" spans="6:7" x14ac:dyDescent="0.25">
      <c r="F210" s="5"/>
      <c r="G210" s="5"/>
    </row>
    <row r="211" spans="6:7" x14ac:dyDescent="0.25">
      <c r="F211" s="5"/>
      <c r="G211" s="5"/>
    </row>
    <row r="212" spans="6:7" x14ac:dyDescent="0.25">
      <c r="F212" s="5"/>
      <c r="G212" s="5"/>
    </row>
    <row r="213" spans="6:7" x14ac:dyDescent="0.25">
      <c r="F213" s="5"/>
      <c r="G213" s="5"/>
    </row>
    <row r="214" spans="6:7" x14ac:dyDescent="0.25">
      <c r="F214" s="5"/>
    </row>
    <row r="215" spans="6:7" x14ac:dyDescent="0.25">
      <c r="F215" s="5"/>
      <c r="G215" s="5"/>
    </row>
    <row r="216" spans="6:7" x14ac:dyDescent="0.25">
      <c r="F216" s="5"/>
      <c r="G216" s="5"/>
    </row>
    <row r="217" spans="6:7" x14ac:dyDescent="0.25">
      <c r="F217" s="5"/>
      <c r="G217" s="5"/>
    </row>
    <row r="218" spans="6:7" x14ac:dyDescent="0.25">
      <c r="F218" s="5"/>
      <c r="G218" s="5"/>
    </row>
    <row r="219" spans="6:7" x14ac:dyDescent="0.25">
      <c r="F219" s="5"/>
      <c r="G219" s="5"/>
    </row>
    <row r="220" spans="6:7" x14ac:dyDescent="0.25">
      <c r="F220" s="5"/>
      <c r="G220" s="5"/>
    </row>
    <row r="221" spans="6:7" x14ac:dyDescent="0.25">
      <c r="F221" s="5"/>
      <c r="G221" s="5"/>
    </row>
    <row r="222" spans="6:7" x14ac:dyDescent="0.25">
      <c r="F222" s="5"/>
      <c r="G222" s="5"/>
    </row>
    <row r="223" spans="6:7" x14ac:dyDescent="0.25">
      <c r="F223" s="5"/>
      <c r="G223" s="5"/>
    </row>
    <row r="224" spans="6:7" x14ac:dyDescent="0.25">
      <c r="F224" s="5"/>
      <c r="G224" s="5"/>
    </row>
    <row r="225" spans="6:7" x14ac:dyDescent="0.25">
      <c r="F225" s="5"/>
      <c r="G225" s="5"/>
    </row>
    <row r="226" spans="6:7" x14ac:dyDescent="0.25">
      <c r="F226" s="5"/>
      <c r="G226" s="5"/>
    </row>
    <row r="227" spans="6:7" x14ac:dyDescent="0.25">
      <c r="F227" s="5"/>
      <c r="G227" s="5"/>
    </row>
    <row r="230" spans="6:7" x14ac:dyDescent="0.25">
      <c r="F230" s="5"/>
      <c r="G230" s="5"/>
    </row>
    <row r="231" spans="6:7" x14ac:dyDescent="0.25">
      <c r="F231" s="5"/>
      <c r="G231" s="5"/>
    </row>
    <row r="232" spans="6:7" x14ac:dyDescent="0.25">
      <c r="F232" s="5"/>
      <c r="G232" s="5"/>
    </row>
    <row r="233" spans="6:7" x14ac:dyDescent="0.25">
      <c r="F233" s="5"/>
      <c r="G233" s="5"/>
    </row>
    <row r="234" spans="6:7" x14ac:dyDescent="0.25">
      <c r="F234" s="5"/>
      <c r="G234" s="5"/>
    </row>
    <row r="235" spans="6:7" x14ac:dyDescent="0.25">
      <c r="F235" s="5"/>
      <c r="G235" s="5"/>
    </row>
    <row r="236" spans="6:7" x14ac:dyDescent="0.25">
      <c r="F236" s="5"/>
      <c r="G236" s="5"/>
    </row>
    <row r="237" spans="6:7" x14ac:dyDescent="0.25">
      <c r="F237" s="5"/>
      <c r="G237" s="5"/>
    </row>
    <row r="238" spans="6:7" x14ac:dyDescent="0.25">
      <c r="F238" s="5"/>
      <c r="G238" s="5"/>
    </row>
    <row r="239" spans="6:7" x14ac:dyDescent="0.25">
      <c r="F239" s="5"/>
      <c r="G239" s="5"/>
    </row>
    <row r="240" spans="6:7" x14ac:dyDescent="0.25">
      <c r="F240" s="5"/>
    </row>
    <row r="242" spans="6:7" x14ac:dyDescent="0.25">
      <c r="F242" s="5"/>
      <c r="G242" s="5"/>
    </row>
    <row r="243" spans="6:7" x14ac:dyDescent="0.25">
      <c r="F243" s="5"/>
      <c r="G243" s="5"/>
    </row>
    <row r="244" spans="6:7" x14ac:dyDescent="0.25">
      <c r="F244" s="5"/>
      <c r="G244" s="5"/>
    </row>
    <row r="245" spans="6:7" x14ac:dyDescent="0.25">
      <c r="F245" s="5"/>
      <c r="G245" s="5"/>
    </row>
    <row r="246" spans="6:7" x14ac:dyDescent="0.25">
      <c r="F246" s="5"/>
      <c r="G246" s="5"/>
    </row>
    <row r="247" spans="6:7" x14ac:dyDescent="0.25">
      <c r="F247" s="5"/>
      <c r="G247" s="5"/>
    </row>
    <row r="248" spans="6:7" x14ac:dyDescent="0.25">
      <c r="F248" s="5"/>
      <c r="G248" s="5"/>
    </row>
    <row r="249" spans="6:7" x14ac:dyDescent="0.25">
      <c r="F249" s="5"/>
      <c r="G249" s="5"/>
    </row>
    <row r="250" spans="6:7" x14ac:dyDescent="0.25">
      <c r="F250" s="5"/>
      <c r="G250" s="5"/>
    </row>
    <row r="251" spans="6:7" x14ac:dyDescent="0.25">
      <c r="F251" s="5"/>
      <c r="G251" s="5"/>
    </row>
    <row r="252" spans="6:7" x14ac:dyDescent="0.25">
      <c r="F252" s="5"/>
      <c r="G252" s="5"/>
    </row>
    <row r="253" spans="6:7" x14ac:dyDescent="0.25">
      <c r="F253" s="5"/>
      <c r="G253" s="5"/>
    </row>
    <row r="254" spans="6:7" x14ac:dyDescent="0.25">
      <c r="F254" s="5"/>
      <c r="G254" s="5"/>
    </row>
    <row r="255" spans="6:7" x14ac:dyDescent="0.25">
      <c r="F255" s="5"/>
      <c r="G255" s="5"/>
    </row>
    <row r="256" spans="6:7" x14ac:dyDescent="0.25">
      <c r="F256" s="5"/>
      <c r="G256" s="5"/>
    </row>
    <row r="257" spans="6:7" x14ac:dyDescent="0.25">
      <c r="F257" s="5"/>
      <c r="G257" s="5"/>
    </row>
    <row r="258" spans="6:7" x14ac:dyDescent="0.25">
      <c r="F258" s="5"/>
      <c r="G258" s="5"/>
    </row>
    <row r="259" spans="6:7" x14ac:dyDescent="0.25">
      <c r="F259" s="5"/>
      <c r="G259" s="5"/>
    </row>
    <row r="260" spans="6:7" x14ac:dyDescent="0.25">
      <c r="F260" s="5"/>
      <c r="G260" s="5"/>
    </row>
    <row r="261" spans="6:7" x14ac:dyDescent="0.25">
      <c r="F261" s="5"/>
      <c r="G261" s="5"/>
    </row>
    <row r="262" spans="6:7" x14ac:dyDescent="0.25">
      <c r="F262" s="5"/>
      <c r="G262" s="5"/>
    </row>
    <row r="263" spans="6:7" x14ac:dyDescent="0.25">
      <c r="F263" s="5"/>
      <c r="G263" s="5"/>
    </row>
    <row r="264" spans="6:7" x14ac:dyDescent="0.25">
      <c r="F264" s="5"/>
      <c r="G264" s="5"/>
    </row>
    <row r="265" spans="6:7" x14ac:dyDescent="0.25">
      <c r="F265" s="5"/>
      <c r="G265" s="5"/>
    </row>
    <row r="266" spans="6:7" x14ac:dyDescent="0.25">
      <c r="F266" s="5"/>
      <c r="G266" s="5"/>
    </row>
    <row r="267" spans="6:7" x14ac:dyDescent="0.25">
      <c r="F267" s="5"/>
      <c r="G267" s="5"/>
    </row>
    <row r="268" spans="6:7" x14ac:dyDescent="0.25">
      <c r="F268" s="5"/>
      <c r="G268" s="5"/>
    </row>
    <row r="269" spans="6:7" x14ac:dyDescent="0.25">
      <c r="F269" s="5"/>
      <c r="G269" s="5"/>
    </row>
    <row r="270" spans="6:7" x14ac:dyDescent="0.25">
      <c r="F270" s="5"/>
      <c r="G270" s="5"/>
    </row>
    <row r="271" spans="6:7" x14ac:dyDescent="0.25">
      <c r="F271" s="5"/>
      <c r="G271" s="5"/>
    </row>
    <row r="272" spans="6:7" x14ac:dyDescent="0.25">
      <c r="F272" s="5"/>
      <c r="G272" s="5"/>
    </row>
    <row r="273" spans="6:7" x14ac:dyDescent="0.25">
      <c r="F273" s="5"/>
      <c r="G273" s="5"/>
    </row>
    <row r="274" spans="6:7" x14ac:dyDescent="0.25">
      <c r="F274" s="5"/>
      <c r="G274" s="5"/>
    </row>
    <row r="275" spans="6:7" x14ac:dyDescent="0.25">
      <c r="F275" s="5"/>
      <c r="G275" s="5"/>
    </row>
    <row r="276" spans="6:7" x14ac:dyDescent="0.25">
      <c r="F276" s="5"/>
      <c r="G276" s="5"/>
    </row>
    <row r="277" spans="6:7" x14ac:dyDescent="0.25">
      <c r="F277" s="5"/>
      <c r="G277" s="5"/>
    </row>
    <row r="278" spans="6:7" x14ac:dyDescent="0.25">
      <c r="F278" s="5"/>
      <c r="G278" s="5"/>
    </row>
    <row r="279" spans="6:7" x14ac:dyDescent="0.25">
      <c r="F279" s="5"/>
      <c r="G279" s="5"/>
    </row>
    <row r="280" spans="6:7" x14ac:dyDescent="0.25">
      <c r="F280" s="5"/>
      <c r="G280" s="5"/>
    </row>
    <row r="281" spans="6:7" x14ac:dyDescent="0.25">
      <c r="F281" s="5"/>
      <c r="G281" s="5"/>
    </row>
    <row r="282" spans="6:7" x14ac:dyDescent="0.25">
      <c r="F282" s="5"/>
      <c r="G282" s="5"/>
    </row>
    <row r="283" spans="6:7" x14ac:dyDescent="0.25">
      <c r="F283" s="5"/>
      <c r="G283" s="5"/>
    </row>
    <row r="284" spans="6:7" x14ac:dyDescent="0.25">
      <c r="F284" s="5"/>
      <c r="G284" s="5"/>
    </row>
    <row r="285" spans="6:7" x14ac:dyDescent="0.25">
      <c r="F285" s="5"/>
      <c r="G285" s="5"/>
    </row>
    <row r="286" spans="6:7" x14ac:dyDescent="0.25">
      <c r="F286" s="5"/>
      <c r="G286" s="5"/>
    </row>
    <row r="287" spans="6:7" x14ac:dyDescent="0.25">
      <c r="F287" s="5"/>
      <c r="G287" s="5"/>
    </row>
    <row r="288" spans="6:7" x14ac:dyDescent="0.25">
      <c r="F288" s="5"/>
      <c r="G288" s="5"/>
    </row>
    <row r="289" spans="6:7" x14ac:dyDescent="0.25">
      <c r="F289" s="5"/>
      <c r="G289" s="5"/>
    </row>
    <row r="290" spans="6:7" x14ac:dyDescent="0.25">
      <c r="F290" s="5"/>
      <c r="G290" s="5"/>
    </row>
    <row r="291" spans="6:7" x14ac:dyDescent="0.25">
      <c r="F291" s="5"/>
      <c r="G291" s="5"/>
    </row>
    <row r="292" spans="6:7" x14ac:dyDescent="0.25">
      <c r="F292" s="5"/>
      <c r="G292" s="5"/>
    </row>
    <row r="293" spans="6:7" x14ac:dyDescent="0.25">
      <c r="F293" s="5"/>
      <c r="G293" s="5"/>
    </row>
    <row r="294" spans="6:7" x14ac:dyDescent="0.25">
      <c r="F294" s="5"/>
      <c r="G294" s="5"/>
    </row>
    <row r="295" spans="6:7" x14ac:dyDescent="0.25">
      <c r="F295" s="5"/>
      <c r="G295" s="5"/>
    </row>
    <row r="296" spans="6:7" x14ac:dyDescent="0.25">
      <c r="F296" s="5"/>
      <c r="G296" s="5"/>
    </row>
    <row r="297" spans="6:7" x14ac:dyDescent="0.25">
      <c r="F297" s="5"/>
      <c r="G297" s="5"/>
    </row>
    <row r="298" spans="6:7" x14ac:dyDescent="0.25">
      <c r="F298" s="5"/>
      <c r="G298" s="5"/>
    </row>
    <row r="299" spans="6:7" x14ac:dyDescent="0.25">
      <c r="F299" s="5"/>
      <c r="G299" s="5"/>
    </row>
    <row r="300" spans="6:7" x14ac:dyDescent="0.25">
      <c r="F300" s="5"/>
      <c r="G300" s="5"/>
    </row>
    <row r="301" spans="6:7" x14ac:dyDescent="0.25">
      <c r="F301" s="5"/>
      <c r="G301" s="5"/>
    </row>
    <row r="302" spans="6:7" x14ac:dyDescent="0.25">
      <c r="F302" s="5"/>
      <c r="G302" s="5"/>
    </row>
    <row r="303" spans="6:7" x14ac:dyDescent="0.25">
      <c r="F303" s="5"/>
      <c r="G303" s="5"/>
    </row>
    <row r="304" spans="6:7" x14ac:dyDescent="0.25">
      <c r="F304" s="5"/>
      <c r="G304" s="5"/>
    </row>
    <row r="305" spans="6:7" x14ac:dyDescent="0.25">
      <c r="F305" s="5"/>
      <c r="G305" s="5"/>
    </row>
    <row r="306" spans="6:7" x14ac:dyDescent="0.25">
      <c r="F306" s="5"/>
      <c r="G306" s="5"/>
    </row>
    <row r="307" spans="6:7" x14ac:dyDescent="0.25">
      <c r="F307" s="5"/>
      <c r="G307" s="5"/>
    </row>
    <row r="308" spans="6:7" x14ac:dyDescent="0.25">
      <c r="F308" s="5"/>
      <c r="G308" s="5"/>
    </row>
    <row r="309" spans="6:7" x14ac:dyDescent="0.25">
      <c r="F309" s="5"/>
      <c r="G309" s="5"/>
    </row>
    <row r="310" spans="6:7" x14ac:dyDescent="0.25">
      <c r="F310" s="5"/>
      <c r="G310" s="5"/>
    </row>
    <row r="311" spans="6:7" x14ac:dyDescent="0.25">
      <c r="F311" s="5"/>
      <c r="G311" s="5"/>
    </row>
    <row r="312" spans="6:7" x14ac:dyDescent="0.25">
      <c r="F312" s="5"/>
      <c r="G312" s="5"/>
    </row>
    <row r="313" spans="6:7" x14ac:dyDescent="0.25">
      <c r="F313" s="5"/>
      <c r="G313" s="5"/>
    </row>
    <row r="314" spans="6:7" x14ac:dyDescent="0.25">
      <c r="F314" s="5"/>
      <c r="G314" s="5"/>
    </row>
    <row r="315" spans="6:7" x14ac:dyDescent="0.25">
      <c r="F315" s="5"/>
      <c r="G315" s="5"/>
    </row>
    <row r="316" spans="6:7" x14ac:dyDescent="0.25">
      <c r="F316" s="5"/>
      <c r="G316" s="5"/>
    </row>
    <row r="317" spans="6:7" x14ac:dyDescent="0.25">
      <c r="F317" s="5"/>
      <c r="G317" s="5"/>
    </row>
    <row r="318" spans="6:7" x14ac:dyDescent="0.25">
      <c r="F318" s="5"/>
      <c r="G318" s="5"/>
    </row>
    <row r="319" spans="6:7" x14ac:dyDescent="0.25">
      <c r="F319" s="5"/>
      <c r="G319" s="5"/>
    </row>
    <row r="320" spans="6:7" x14ac:dyDescent="0.25">
      <c r="F320" s="5"/>
      <c r="G320" s="5"/>
    </row>
    <row r="321" spans="6:7" x14ac:dyDescent="0.25">
      <c r="F321" s="5"/>
      <c r="G321" s="5"/>
    </row>
    <row r="322" spans="6:7" x14ac:dyDescent="0.25">
      <c r="F322" s="5"/>
      <c r="G322" s="5"/>
    </row>
    <row r="323" spans="6:7" x14ac:dyDescent="0.25">
      <c r="F323" s="5"/>
      <c r="G323" s="5"/>
    </row>
    <row r="324" spans="6:7" x14ac:dyDescent="0.25">
      <c r="F324" s="5"/>
      <c r="G324" s="5"/>
    </row>
    <row r="325" spans="6:7" x14ac:dyDescent="0.25">
      <c r="F325" s="5"/>
      <c r="G325" s="5"/>
    </row>
    <row r="326" spans="6:7" x14ac:dyDescent="0.25">
      <c r="F326" s="5"/>
      <c r="G326" s="5"/>
    </row>
    <row r="327" spans="6:7" x14ac:dyDescent="0.25">
      <c r="F327" s="5"/>
      <c r="G327" s="5"/>
    </row>
    <row r="328" spans="6:7" x14ac:dyDescent="0.25">
      <c r="F328" s="5"/>
      <c r="G328" s="5"/>
    </row>
    <row r="329" spans="6:7" x14ac:dyDescent="0.25">
      <c r="F329" s="5"/>
      <c r="G329" s="5"/>
    </row>
    <row r="330" spans="6:7" x14ac:dyDescent="0.25">
      <c r="F330" s="5"/>
      <c r="G330" s="5"/>
    </row>
    <row r="331" spans="6:7" x14ac:dyDescent="0.25">
      <c r="F331" s="5"/>
      <c r="G331" s="5"/>
    </row>
    <row r="332" spans="6:7" x14ac:dyDescent="0.25">
      <c r="F332" s="5"/>
      <c r="G332" s="5"/>
    </row>
    <row r="333" spans="6:7" x14ac:dyDescent="0.25">
      <c r="F333" s="5"/>
      <c r="G333" s="5"/>
    </row>
    <row r="334" spans="6:7" x14ac:dyDescent="0.25">
      <c r="F334" s="5"/>
    </row>
    <row r="335" spans="6:7" x14ac:dyDescent="0.25">
      <c r="F335" s="5"/>
      <c r="G335" s="5"/>
    </row>
    <row r="336" spans="6:7" x14ac:dyDescent="0.25">
      <c r="F336" s="5"/>
      <c r="G336" s="5"/>
    </row>
    <row r="337" spans="6:7" x14ac:dyDescent="0.25">
      <c r="F337" s="5"/>
      <c r="G337" s="5"/>
    </row>
    <row r="338" spans="6:7" x14ac:dyDescent="0.25">
      <c r="F338" s="5"/>
      <c r="G338" s="5"/>
    </row>
    <row r="339" spans="6:7" x14ac:dyDescent="0.25">
      <c r="F339" s="5"/>
      <c r="G339" s="5"/>
    </row>
    <row r="340" spans="6:7" x14ac:dyDescent="0.25">
      <c r="F340" s="5"/>
      <c r="G340" s="5"/>
    </row>
    <row r="341" spans="6:7" x14ac:dyDescent="0.25">
      <c r="F341" s="5"/>
      <c r="G341" s="5"/>
    </row>
    <row r="342" spans="6:7" x14ac:dyDescent="0.25">
      <c r="F342" s="5"/>
      <c r="G342" s="5"/>
    </row>
    <row r="343" spans="6:7" x14ac:dyDescent="0.25">
      <c r="F343" s="5"/>
      <c r="G343" s="5"/>
    </row>
    <row r="344" spans="6:7" x14ac:dyDescent="0.25">
      <c r="F344" s="5"/>
      <c r="G344" s="5"/>
    </row>
    <row r="345" spans="6:7" x14ac:dyDescent="0.25">
      <c r="F345" s="5"/>
      <c r="G345" s="5"/>
    </row>
    <row r="346" spans="6:7" x14ac:dyDescent="0.25">
      <c r="F346" s="5"/>
      <c r="G346" s="5"/>
    </row>
    <row r="347" spans="6:7" x14ac:dyDescent="0.25">
      <c r="F347" s="5"/>
      <c r="G347" s="5"/>
    </row>
    <row r="348" spans="6:7" x14ac:dyDescent="0.25">
      <c r="F348" s="5"/>
      <c r="G348" s="5"/>
    </row>
    <row r="349" spans="6:7" x14ac:dyDescent="0.25">
      <c r="F349" s="5"/>
      <c r="G349" s="5"/>
    </row>
    <row r="350" spans="6:7" x14ac:dyDescent="0.25">
      <c r="F350" s="5"/>
      <c r="G350" s="5"/>
    </row>
    <row r="351" spans="6:7" x14ac:dyDescent="0.25">
      <c r="F351" s="5"/>
      <c r="G351" s="5"/>
    </row>
    <row r="352" spans="6:7" x14ac:dyDescent="0.25">
      <c r="F352" s="5"/>
      <c r="G352" s="5"/>
    </row>
    <row r="353" spans="6:7" x14ac:dyDescent="0.25">
      <c r="F353" s="5"/>
      <c r="G353" s="5"/>
    </row>
    <row r="354" spans="6:7" x14ac:dyDescent="0.25">
      <c r="F354" s="5"/>
      <c r="G354" s="5"/>
    </row>
    <row r="355" spans="6:7" x14ac:dyDescent="0.25">
      <c r="F355" s="5"/>
      <c r="G355" s="5"/>
    </row>
    <row r="356" spans="6:7" x14ac:dyDescent="0.25">
      <c r="F356" s="5"/>
      <c r="G356" s="5"/>
    </row>
    <row r="357" spans="6:7" x14ac:dyDescent="0.25">
      <c r="F357" s="5"/>
      <c r="G357" s="5"/>
    </row>
    <row r="358" spans="6:7" x14ac:dyDescent="0.25">
      <c r="F358" s="5"/>
      <c r="G358" s="5"/>
    </row>
    <row r="359" spans="6:7" x14ac:dyDescent="0.25">
      <c r="F359" s="5"/>
      <c r="G359" s="5"/>
    </row>
    <row r="360" spans="6:7" x14ac:dyDescent="0.25">
      <c r="F360" s="5"/>
      <c r="G360" s="5"/>
    </row>
    <row r="361" spans="6:7" x14ac:dyDescent="0.25">
      <c r="F361" s="5"/>
      <c r="G361" s="5"/>
    </row>
    <row r="362" spans="6:7" x14ac:dyDescent="0.25">
      <c r="F362" s="5"/>
      <c r="G362" s="5"/>
    </row>
    <row r="363" spans="6:7" x14ac:dyDescent="0.25">
      <c r="F363" s="5"/>
      <c r="G363" s="5"/>
    </row>
    <row r="364" spans="6:7" x14ac:dyDescent="0.25">
      <c r="F364" s="5"/>
      <c r="G364" s="5"/>
    </row>
    <row r="365" spans="6:7" x14ac:dyDescent="0.25">
      <c r="F365" s="5"/>
      <c r="G365" s="5"/>
    </row>
    <row r="366" spans="6:7" x14ac:dyDescent="0.25">
      <c r="F366" s="5"/>
      <c r="G366" s="5"/>
    </row>
    <row r="367" spans="6:7" x14ac:dyDescent="0.25">
      <c r="F367" s="5"/>
      <c r="G367" s="5"/>
    </row>
    <row r="368" spans="6:7" x14ac:dyDescent="0.25">
      <c r="F368" s="5"/>
      <c r="G368" s="5"/>
    </row>
    <row r="369" spans="6:7" x14ac:dyDescent="0.25">
      <c r="F369" s="5"/>
      <c r="G369" s="5"/>
    </row>
    <row r="370" spans="6:7" x14ac:dyDescent="0.25">
      <c r="F370" s="5"/>
      <c r="G370" s="5"/>
    </row>
    <row r="371" spans="6:7" x14ac:dyDescent="0.25">
      <c r="F371" s="5"/>
      <c r="G371" s="5"/>
    </row>
    <row r="372" spans="6:7" x14ac:dyDescent="0.25">
      <c r="F372" s="5"/>
      <c r="G372" s="5"/>
    </row>
    <row r="373" spans="6:7" x14ac:dyDescent="0.25">
      <c r="F373" s="5"/>
      <c r="G373" s="5"/>
    </row>
    <row r="374" spans="6:7" x14ac:dyDescent="0.25">
      <c r="F374" s="5"/>
      <c r="G374" s="5"/>
    </row>
    <row r="375" spans="6:7" x14ac:dyDescent="0.25">
      <c r="F375" s="5"/>
      <c r="G375" s="5"/>
    </row>
    <row r="376" spans="6:7" x14ac:dyDescent="0.25">
      <c r="F376" s="5"/>
      <c r="G376" s="5"/>
    </row>
    <row r="377" spans="6:7" x14ac:dyDescent="0.25">
      <c r="F377" s="5"/>
      <c r="G377" s="5"/>
    </row>
    <row r="378" spans="6:7" x14ac:dyDescent="0.25">
      <c r="F378" s="5"/>
      <c r="G378" s="5"/>
    </row>
    <row r="379" spans="6:7" x14ac:dyDescent="0.25">
      <c r="F379" s="5"/>
      <c r="G379" s="5"/>
    </row>
    <row r="380" spans="6:7" x14ac:dyDescent="0.25">
      <c r="F380" s="5"/>
      <c r="G380" s="5"/>
    </row>
    <row r="381" spans="6:7" x14ac:dyDescent="0.25">
      <c r="F381" s="5"/>
      <c r="G381" s="5"/>
    </row>
    <row r="382" spans="6:7" x14ac:dyDescent="0.25">
      <c r="F382" s="5"/>
      <c r="G382" s="5"/>
    </row>
    <row r="383" spans="6:7" x14ac:dyDescent="0.25">
      <c r="F383" s="5"/>
      <c r="G383" s="5"/>
    </row>
    <row r="384" spans="6:7" x14ac:dyDescent="0.25">
      <c r="F384" s="5"/>
      <c r="G384" s="5"/>
    </row>
    <row r="385" spans="6:7" x14ac:dyDescent="0.25">
      <c r="F385" s="5"/>
      <c r="G385" s="5"/>
    </row>
    <row r="386" spans="6:7" x14ac:dyDescent="0.25">
      <c r="F386" s="5"/>
      <c r="G386" s="5"/>
    </row>
    <row r="387" spans="6:7" x14ac:dyDescent="0.25">
      <c r="F387" s="5"/>
      <c r="G387" s="5"/>
    </row>
    <row r="388" spans="6:7" x14ac:dyDescent="0.25">
      <c r="F388" s="5"/>
      <c r="G388" s="5"/>
    </row>
    <row r="389" spans="6:7" x14ac:dyDescent="0.25">
      <c r="F389" s="5"/>
      <c r="G389" s="5"/>
    </row>
    <row r="390" spans="6:7" x14ac:dyDescent="0.25">
      <c r="F390" s="5"/>
      <c r="G390" s="5"/>
    </row>
    <row r="391" spans="6:7" x14ac:dyDescent="0.25">
      <c r="F391" s="5"/>
      <c r="G391" s="5"/>
    </row>
    <row r="392" spans="6:7" x14ac:dyDescent="0.25">
      <c r="F392" s="5"/>
      <c r="G392" s="5"/>
    </row>
    <row r="393" spans="6:7" x14ac:dyDescent="0.25">
      <c r="F393" s="5"/>
      <c r="G393" s="5"/>
    </row>
    <row r="394" spans="6:7" x14ac:dyDescent="0.25">
      <c r="F394" s="5"/>
      <c r="G394" s="5"/>
    </row>
    <row r="395" spans="6:7" x14ac:dyDescent="0.25">
      <c r="F395" s="5"/>
      <c r="G395" s="5"/>
    </row>
    <row r="396" spans="6:7" x14ac:dyDescent="0.25">
      <c r="F396" s="5"/>
      <c r="G396" s="5"/>
    </row>
    <row r="397" spans="6:7" x14ac:dyDescent="0.25">
      <c r="F397" s="5"/>
      <c r="G397" s="5"/>
    </row>
    <row r="398" spans="6:7" x14ac:dyDescent="0.25">
      <c r="F398" s="5"/>
      <c r="G398" s="5"/>
    </row>
    <row r="399" spans="6:7" x14ac:dyDescent="0.25">
      <c r="F399" s="5"/>
      <c r="G399" s="5"/>
    </row>
    <row r="400" spans="6:7" x14ac:dyDescent="0.25">
      <c r="F400" s="5"/>
      <c r="G400" s="5"/>
    </row>
    <row r="401" spans="6:7" x14ac:dyDescent="0.25">
      <c r="F401" s="5"/>
      <c r="G401" s="5"/>
    </row>
    <row r="402" spans="6:7" x14ac:dyDescent="0.25">
      <c r="F402" s="5"/>
      <c r="G402" s="5"/>
    </row>
    <row r="403" spans="6:7" x14ac:dyDescent="0.25">
      <c r="F403" s="5"/>
      <c r="G403" s="5"/>
    </row>
    <row r="404" spans="6:7" x14ac:dyDescent="0.25">
      <c r="F404" s="5"/>
      <c r="G404" s="5"/>
    </row>
    <row r="405" spans="6:7" x14ac:dyDescent="0.25">
      <c r="F405" s="5"/>
      <c r="G405" s="5"/>
    </row>
    <row r="406" spans="6:7" x14ac:dyDescent="0.25">
      <c r="F406" s="5"/>
      <c r="G406" s="5"/>
    </row>
    <row r="407" spans="6:7" x14ac:dyDescent="0.25">
      <c r="F407" s="5"/>
      <c r="G407" s="5"/>
    </row>
    <row r="410" spans="6:7" x14ac:dyDescent="0.25">
      <c r="F410" s="5"/>
      <c r="G410" s="5"/>
    </row>
    <row r="411" spans="6:7" x14ac:dyDescent="0.25">
      <c r="F411" s="5"/>
      <c r="G411" s="5"/>
    </row>
    <row r="412" spans="6:7" x14ac:dyDescent="0.25">
      <c r="F412" s="5"/>
      <c r="G412" s="5"/>
    </row>
    <row r="413" spans="6:7" x14ac:dyDescent="0.25">
      <c r="F413" s="5"/>
      <c r="G413" s="5"/>
    </row>
    <row r="414" spans="6:7" x14ac:dyDescent="0.25">
      <c r="F414" s="5"/>
      <c r="G414" s="5"/>
    </row>
    <row r="415" spans="6:7" x14ac:dyDescent="0.25">
      <c r="F415" s="5"/>
      <c r="G415" s="5"/>
    </row>
    <row r="416" spans="6:7" x14ac:dyDescent="0.25">
      <c r="F416" s="5"/>
      <c r="G416" s="5"/>
    </row>
    <row r="417" spans="6:7" x14ac:dyDescent="0.25">
      <c r="F417" s="5"/>
      <c r="G417" s="5"/>
    </row>
    <row r="418" spans="6:7" x14ac:dyDescent="0.25">
      <c r="F418" s="5"/>
      <c r="G418" s="5"/>
    </row>
    <row r="419" spans="6:7" x14ac:dyDescent="0.25">
      <c r="F419" s="5"/>
      <c r="G419" s="5"/>
    </row>
    <row r="420" spans="6:7" x14ac:dyDescent="0.25">
      <c r="F420" s="5"/>
    </row>
    <row r="422" spans="6:7" x14ac:dyDescent="0.25">
      <c r="F422" s="5"/>
      <c r="G422" s="5"/>
    </row>
    <row r="423" spans="6:7" x14ac:dyDescent="0.25">
      <c r="F423" s="5"/>
      <c r="G423" s="5"/>
    </row>
    <row r="424" spans="6:7" x14ac:dyDescent="0.25">
      <c r="F424" s="5"/>
      <c r="G424" s="5"/>
    </row>
    <row r="425" spans="6:7" x14ac:dyDescent="0.25">
      <c r="F425" s="5"/>
      <c r="G425" s="5"/>
    </row>
    <row r="426" spans="6:7" x14ac:dyDescent="0.25">
      <c r="F426" s="5"/>
      <c r="G426" s="5"/>
    </row>
    <row r="427" spans="6:7" x14ac:dyDescent="0.25">
      <c r="F427" s="5"/>
      <c r="G427" s="5"/>
    </row>
    <row r="428" spans="6:7" x14ac:dyDescent="0.25">
      <c r="F428" s="5"/>
      <c r="G428" s="5"/>
    </row>
    <row r="429" spans="6:7" x14ac:dyDescent="0.25">
      <c r="F429" s="5"/>
      <c r="G429" s="5"/>
    </row>
    <row r="430" spans="6:7" x14ac:dyDescent="0.25">
      <c r="F430" s="5"/>
      <c r="G430" s="5"/>
    </row>
    <row r="431" spans="6:7" x14ac:dyDescent="0.25">
      <c r="F431" s="5"/>
      <c r="G431" s="5"/>
    </row>
    <row r="432" spans="6:7" x14ac:dyDescent="0.25">
      <c r="F432" s="5"/>
      <c r="G432" s="5"/>
    </row>
    <row r="433" spans="6:7" x14ac:dyDescent="0.25">
      <c r="F433" s="5"/>
      <c r="G433" s="5"/>
    </row>
    <row r="434" spans="6:7" x14ac:dyDescent="0.25">
      <c r="F434" s="5"/>
      <c r="G434" s="5"/>
    </row>
    <row r="435" spans="6:7" x14ac:dyDescent="0.25">
      <c r="F435" s="5"/>
      <c r="G435" s="5"/>
    </row>
    <row r="436" spans="6:7" x14ac:dyDescent="0.25">
      <c r="F436" s="5"/>
      <c r="G436" s="5"/>
    </row>
    <row r="437" spans="6:7" x14ac:dyDescent="0.25">
      <c r="F437" s="5"/>
      <c r="G437" s="5"/>
    </row>
    <row r="438" spans="6:7" x14ac:dyDescent="0.25">
      <c r="F438" s="5"/>
      <c r="G438" s="5"/>
    </row>
    <row r="439" spans="6:7" x14ac:dyDescent="0.25">
      <c r="F439" s="5"/>
      <c r="G439" s="5"/>
    </row>
    <row r="440" spans="6:7" x14ac:dyDescent="0.25">
      <c r="F440" s="5"/>
      <c r="G440" s="5"/>
    </row>
    <row r="441" spans="6:7" x14ac:dyDescent="0.25">
      <c r="F441" s="5"/>
      <c r="G441" s="5"/>
    </row>
    <row r="442" spans="6:7" x14ac:dyDescent="0.25">
      <c r="F442" s="5"/>
      <c r="G442" s="5"/>
    </row>
    <row r="443" spans="6:7" x14ac:dyDescent="0.25">
      <c r="F443" s="5"/>
      <c r="G443" s="5"/>
    </row>
    <row r="444" spans="6:7" x14ac:dyDescent="0.25">
      <c r="F444" s="5"/>
      <c r="G444" s="5"/>
    </row>
    <row r="445" spans="6:7" x14ac:dyDescent="0.25">
      <c r="F445" s="5"/>
      <c r="G445" s="5"/>
    </row>
    <row r="446" spans="6:7" x14ac:dyDescent="0.25">
      <c r="F446" s="5"/>
      <c r="G446" s="5"/>
    </row>
    <row r="447" spans="6:7" x14ac:dyDescent="0.25">
      <c r="F447" s="5"/>
      <c r="G447" s="5"/>
    </row>
    <row r="448" spans="6:7" x14ac:dyDescent="0.25">
      <c r="F448" s="5"/>
      <c r="G448" s="5"/>
    </row>
    <row r="449" spans="6:7" x14ac:dyDescent="0.25">
      <c r="F449" s="5"/>
      <c r="G449" s="5"/>
    </row>
    <row r="450" spans="6:7" x14ac:dyDescent="0.25">
      <c r="F450" s="5"/>
      <c r="G450" s="5"/>
    </row>
    <row r="451" spans="6:7" x14ac:dyDescent="0.25">
      <c r="F451" s="5"/>
      <c r="G451" s="5"/>
    </row>
    <row r="452" spans="6:7" x14ac:dyDescent="0.25">
      <c r="F452" s="5"/>
      <c r="G452" s="5"/>
    </row>
    <row r="453" spans="6:7" x14ac:dyDescent="0.25">
      <c r="F453" s="5"/>
      <c r="G453" s="5"/>
    </row>
    <row r="454" spans="6:7" x14ac:dyDescent="0.25">
      <c r="F454" s="5"/>
      <c r="G454" s="5"/>
    </row>
    <row r="455" spans="6:7" x14ac:dyDescent="0.25">
      <c r="F455" s="5"/>
      <c r="G455" s="5"/>
    </row>
    <row r="456" spans="6:7" x14ac:dyDescent="0.25">
      <c r="F456" s="5"/>
      <c r="G456" s="5"/>
    </row>
    <row r="457" spans="6:7" x14ac:dyDescent="0.25">
      <c r="F457" s="5"/>
      <c r="G457" s="5"/>
    </row>
    <row r="458" spans="6:7" x14ac:dyDescent="0.25">
      <c r="F458" s="5"/>
      <c r="G458" s="5"/>
    </row>
    <row r="459" spans="6:7" x14ac:dyDescent="0.25">
      <c r="F459" s="5"/>
      <c r="G459" s="5"/>
    </row>
    <row r="460" spans="6:7" x14ac:dyDescent="0.25">
      <c r="F460" s="5"/>
      <c r="G460" s="5"/>
    </row>
    <row r="461" spans="6:7" x14ac:dyDescent="0.25">
      <c r="F461" s="5"/>
      <c r="G461" s="5"/>
    </row>
    <row r="462" spans="6:7" x14ac:dyDescent="0.25">
      <c r="F462" s="5"/>
      <c r="G462" s="5"/>
    </row>
    <row r="463" spans="6:7" x14ac:dyDescent="0.25">
      <c r="F463" s="5"/>
      <c r="G463" s="5"/>
    </row>
    <row r="464" spans="6:7" x14ac:dyDescent="0.25">
      <c r="F464" s="5"/>
      <c r="G464" s="5"/>
    </row>
    <row r="465" spans="6:7" x14ac:dyDescent="0.25">
      <c r="F465" s="5"/>
      <c r="G465" s="5"/>
    </row>
    <row r="466" spans="6:7" x14ac:dyDescent="0.25">
      <c r="F466" s="5"/>
      <c r="G466" s="5"/>
    </row>
    <row r="467" spans="6:7" x14ac:dyDescent="0.25">
      <c r="F467" s="5"/>
      <c r="G467" s="5"/>
    </row>
    <row r="468" spans="6:7" x14ac:dyDescent="0.25">
      <c r="F468" s="5"/>
      <c r="G468" s="5"/>
    </row>
    <row r="469" spans="6:7" x14ac:dyDescent="0.25">
      <c r="F469" s="5"/>
      <c r="G469" s="5"/>
    </row>
    <row r="470" spans="6:7" x14ac:dyDescent="0.25">
      <c r="F470" s="5"/>
      <c r="G470" s="5"/>
    </row>
    <row r="471" spans="6:7" x14ac:dyDescent="0.25">
      <c r="F471" s="5"/>
      <c r="G471" s="5"/>
    </row>
    <row r="472" spans="6:7" x14ac:dyDescent="0.25">
      <c r="F472" s="5"/>
      <c r="G472" s="5"/>
    </row>
    <row r="473" spans="6:7" x14ac:dyDescent="0.25">
      <c r="F473" s="5"/>
      <c r="G473" s="5"/>
    </row>
    <row r="474" spans="6:7" x14ac:dyDescent="0.25">
      <c r="F474" s="5"/>
      <c r="G474" s="5"/>
    </row>
    <row r="475" spans="6:7" x14ac:dyDescent="0.25">
      <c r="F475" s="5"/>
      <c r="G475" s="5"/>
    </row>
    <row r="476" spans="6:7" x14ac:dyDescent="0.25">
      <c r="F476" s="5"/>
      <c r="G476" s="5"/>
    </row>
    <row r="477" spans="6:7" x14ac:dyDescent="0.25">
      <c r="F477" s="5"/>
      <c r="G477" s="5"/>
    </row>
    <row r="478" spans="6:7" x14ac:dyDescent="0.25">
      <c r="F478" s="5"/>
      <c r="G478" s="5"/>
    </row>
    <row r="479" spans="6:7" x14ac:dyDescent="0.25">
      <c r="F479" s="5"/>
      <c r="G479" s="5"/>
    </row>
    <row r="480" spans="6:7" x14ac:dyDescent="0.25">
      <c r="F480" s="5"/>
      <c r="G480" s="5"/>
    </row>
    <row r="481" spans="6:7" x14ac:dyDescent="0.25">
      <c r="F481" s="5"/>
      <c r="G481" s="5"/>
    </row>
    <row r="482" spans="6:7" x14ac:dyDescent="0.25">
      <c r="F482" s="5"/>
      <c r="G482" s="5"/>
    </row>
    <row r="483" spans="6:7" x14ac:dyDescent="0.25">
      <c r="F483" s="5"/>
      <c r="G483" s="5"/>
    </row>
    <row r="484" spans="6:7" x14ac:dyDescent="0.25">
      <c r="F484" s="5"/>
      <c r="G484" s="5"/>
    </row>
    <row r="485" spans="6:7" x14ac:dyDescent="0.25">
      <c r="F485" s="5"/>
      <c r="G485" s="5"/>
    </row>
    <row r="486" spans="6:7" x14ac:dyDescent="0.25">
      <c r="F486" s="5"/>
      <c r="G486" s="5"/>
    </row>
    <row r="487" spans="6:7" x14ac:dyDescent="0.25">
      <c r="F487" s="5"/>
      <c r="G487" s="5"/>
    </row>
    <row r="488" spans="6:7" x14ac:dyDescent="0.25">
      <c r="F488" s="5"/>
      <c r="G488" s="5"/>
    </row>
    <row r="489" spans="6:7" x14ac:dyDescent="0.25">
      <c r="F489" s="5"/>
      <c r="G489" s="5"/>
    </row>
    <row r="490" spans="6:7" x14ac:dyDescent="0.25">
      <c r="F490" s="5"/>
      <c r="G490" s="5"/>
    </row>
    <row r="491" spans="6:7" x14ac:dyDescent="0.25">
      <c r="F491" s="5"/>
      <c r="G491" s="5"/>
    </row>
    <row r="492" spans="6:7" x14ac:dyDescent="0.25">
      <c r="F492" s="5"/>
      <c r="G492" s="5"/>
    </row>
    <row r="493" spans="6:7" x14ac:dyDescent="0.25">
      <c r="F493" s="5"/>
      <c r="G493" s="5"/>
    </row>
    <row r="494" spans="6:7" x14ac:dyDescent="0.25">
      <c r="F494" s="5"/>
      <c r="G494" s="5"/>
    </row>
    <row r="495" spans="6:7" x14ac:dyDescent="0.25">
      <c r="F495" s="5"/>
      <c r="G495" s="5"/>
    </row>
    <row r="496" spans="6:7" x14ac:dyDescent="0.25">
      <c r="F496" s="5"/>
      <c r="G496" s="5"/>
    </row>
    <row r="497" spans="6:7" x14ac:dyDescent="0.25">
      <c r="F497" s="5"/>
      <c r="G497" s="5"/>
    </row>
    <row r="498" spans="6:7" x14ac:dyDescent="0.25">
      <c r="F498" s="5"/>
      <c r="G498" s="5"/>
    </row>
    <row r="499" spans="6:7" x14ac:dyDescent="0.25">
      <c r="F499" s="5"/>
      <c r="G499" s="5"/>
    </row>
    <row r="500" spans="6:7" x14ac:dyDescent="0.25">
      <c r="F500" s="5"/>
      <c r="G500" s="5"/>
    </row>
    <row r="501" spans="6:7" x14ac:dyDescent="0.25">
      <c r="F501" s="5"/>
      <c r="G501" s="5"/>
    </row>
    <row r="502" spans="6:7" x14ac:dyDescent="0.25">
      <c r="F502" s="5"/>
      <c r="G502" s="5"/>
    </row>
    <row r="503" spans="6:7" x14ac:dyDescent="0.25">
      <c r="F503" s="5"/>
      <c r="G503" s="5"/>
    </row>
    <row r="504" spans="6:7" x14ac:dyDescent="0.25">
      <c r="F504" s="5"/>
      <c r="G504" s="5"/>
    </row>
    <row r="505" spans="6:7" x14ac:dyDescent="0.25">
      <c r="F505" s="5"/>
      <c r="G505" s="5"/>
    </row>
    <row r="506" spans="6:7" x14ac:dyDescent="0.25">
      <c r="F506" s="5"/>
      <c r="G506" s="5"/>
    </row>
    <row r="507" spans="6:7" x14ac:dyDescent="0.25">
      <c r="F507" s="5"/>
      <c r="G507" s="5"/>
    </row>
    <row r="508" spans="6:7" x14ac:dyDescent="0.25">
      <c r="F508" s="5"/>
      <c r="G508" s="5"/>
    </row>
    <row r="509" spans="6:7" x14ac:dyDescent="0.25">
      <c r="F509" s="5"/>
      <c r="G509" s="5"/>
    </row>
    <row r="510" spans="6:7" x14ac:dyDescent="0.25">
      <c r="F510" s="5"/>
      <c r="G510" s="5"/>
    </row>
    <row r="511" spans="6:7" x14ac:dyDescent="0.25">
      <c r="F511" s="5"/>
      <c r="G511" s="5"/>
    </row>
    <row r="512" spans="6:7" x14ac:dyDescent="0.25">
      <c r="F512" s="5"/>
      <c r="G512" s="5"/>
    </row>
    <row r="513" spans="6:7" x14ac:dyDescent="0.25">
      <c r="F513" s="5"/>
      <c r="G513" s="5"/>
    </row>
    <row r="514" spans="6:7" x14ac:dyDescent="0.25">
      <c r="F514" s="5"/>
      <c r="G514" s="5"/>
    </row>
    <row r="515" spans="6:7" x14ac:dyDescent="0.25">
      <c r="F515" s="5"/>
      <c r="G515" s="5"/>
    </row>
    <row r="516" spans="6:7" x14ac:dyDescent="0.25">
      <c r="F516" s="5"/>
      <c r="G516" s="5"/>
    </row>
    <row r="517" spans="6:7" x14ac:dyDescent="0.25">
      <c r="F517" s="5"/>
      <c r="G517" s="5"/>
    </row>
    <row r="518" spans="6:7" x14ac:dyDescent="0.25">
      <c r="F518" s="5"/>
      <c r="G518" s="5"/>
    </row>
    <row r="519" spans="6:7" x14ac:dyDescent="0.25">
      <c r="F519" s="5"/>
      <c r="G519" s="5"/>
    </row>
    <row r="520" spans="6:7" x14ac:dyDescent="0.25">
      <c r="F520" s="5"/>
      <c r="G520" s="5"/>
    </row>
    <row r="521" spans="6:7" x14ac:dyDescent="0.25">
      <c r="F521" s="5"/>
      <c r="G521" s="5"/>
    </row>
    <row r="522" spans="6:7" x14ac:dyDescent="0.25">
      <c r="F522" s="5"/>
      <c r="G522" s="5"/>
    </row>
    <row r="523" spans="6:7" x14ac:dyDescent="0.25">
      <c r="F523" s="5"/>
      <c r="G523" s="5"/>
    </row>
    <row r="524" spans="6:7" x14ac:dyDescent="0.25">
      <c r="F524" s="5"/>
      <c r="G524" s="5"/>
    </row>
    <row r="525" spans="6:7" x14ac:dyDescent="0.25">
      <c r="F525" s="5"/>
      <c r="G525" s="5"/>
    </row>
    <row r="526" spans="6:7" x14ac:dyDescent="0.25">
      <c r="F526" s="5"/>
      <c r="G526" s="5"/>
    </row>
    <row r="527" spans="6:7" x14ac:dyDescent="0.25">
      <c r="F527" s="5"/>
      <c r="G527" s="5"/>
    </row>
    <row r="528" spans="6:7" x14ac:dyDescent="0.25">
      <c r="F528" s="5"/>
      <c r="G528" s="5"/>
    </row>
    <row r="529" spans="6:7" x14ac:dyDescent="0.25">
      <c r="F529" s="5"/>
      <c r="G529" s="5"/>
    </row>
    <row r="530" spans="6:7" x14ac:dyDescent="0.25">
      <c r="F530" s="5"/>
      <c r="G530" s="5"/>
    </row>
    <row r="531" spans="6:7" x14ac:dyDescent="0.25">
      <c r="F531" s="5"/>
      <c r="G531" s="5"/>
    </row>
    <row r="532" spans="6:7" x14ac:dyDescent="0.25">
      <c r="F532" s="5"/>
      <c r="G532" s="5"/>
    </row>
    <row r="533" spans="6:7" x14ac:dyDescent="0.25">
      <c r="F533" s="5"/>
      <c r="G533" s="5"/>
    </row>
    <row r="534" spans="6:7" x14ac:dyDescent="0.25">
      <c r="F534" s="5"/>
      <c r="G534" s="5"/>
    </row>
    <row r="535" spans="6:7" x14ac:dyDescent="0.25">
      <c r="F535" s="5"/>
      <c r="G535" s="5"/>
    </row>
    <row r="536" spans="6:7" x14ac:dyDescent="0.25">
      <c r="F536" s="5"/>
      <c r="G536" s="5"/>
    </row>
    <row r="537" spans="6:7" x14ac:dyDescent="0.25">
      <c r="F537" s="5"/>
      <c r="G537" s="5"/>
    </row>
    <row r="538" spans="6:7" x14ac:dyDescent="0.25">
      <c r="F538" s="5"/>
      <c r="G538" s="5"/>
    </row>
    <row r="539" spans="6:7" x14ac:dyDescent="0.25">
      <c r="F539" s="5"/>
      <c r="G539" s="5"/>
    </row>
    <row r="540" spans="6:7" x14ac:dyDescent="0.25">
      <c r="F540" s="5"/>
      <c r="G540" s="5"/>
    </row>
    <row r="541" spans="6:7" x14ac:dyDescent="0.25">
      <c r="F541" s="5"/>
      <c r="G541" s="5"/>
    </row>
    <row r="542" spans="6:7" x14ac:dyDescent="0.25">
      <c r="F542" s="5"/>
      <c r="G542" s="5"/>
    </row>
    <row r="543" spans="6:7" x14ac:dyDescent="0.25">
      <c r="F543" s="5"/>
      <c r="G543" s="5"/>
    </row>
    <row r="544" spans="6:7" x14ac:dyDescent="0.25">
      <c r="F544" s="5"/>
      <c r="G544" s="5"/>
    </row>
    <row r="545" spans="6:7" x14ac:dyDescent="0.25">
      <c r="F545" s="5"/>
      <c r="G545" s="5"/>
    </row>
    <row r="546" spans="6:7" x14ac:dyDescent="0.25">
      <c r="F546" s="5"/>
      <c r="G546" s="5"/>
    </row>
    <row r="547" spans="6:7" x14ac:dyDescent="0.25">
      <c r="F547" s="5"/>
      <c r="G547" s="5"/>
    </row>
    <row r="548" spans="6:7" x14ac:dyDescent="0.25">
      <c r="F548" s="5"/>
      <c r="G548" s="5"/>
    </row>
    <row r="549" spans="6:7" x14ac:dyDescent="0.25">
      <c r="F549" s="5"/>
      <c r="G549" s="5"/>
    </row>
    <row r="550" spans="6:7" x14ac:dyDescent="0.25">
      <c r="F550" s="5"/>
      <c r="G550" s="5"/>
    </row>
    <row r="551" spans="6:7" x14ac:dyDescent="0.25">
      <c r="F551" s="5"/>
      <c r="G551" s="5"/>
    </row>
    <row r="552" spans="6:7" x14ac:dyDescent="0.25">
      <c r="F552" s="5"/>
      <c r="G552" s="5"/>
    </row>
    <row r="553" spans="6:7" x14ac:dyDescent="0.25">
      <c r="F553" s="5"/>
      <c r="G553" s="5"/>
    </row>
    <row r="554" spans="6:7" x14ac:dyDescent="0.25">
      <c r="F554" s="5"/>
      <c r="G554" s="5"/>
    </row>
    <row r="555" spans="6:7" x14ac:dyDescent="0.25">
      <c r="F555" s="5"/>
      <c r="G555" s="5"/>
    </row>
    <row r="556" spans="6:7" x14ac:dyDescent="0.25">
      <c r="F556" s="5"/>
      <c r="G556" s="5"/>
    </row>
    <row r="557" spans="6:7" x14ac:dyDescent="0.25">
      <c r="F557" s="5"/>
      <c r="G557" s="5"/>
    </row>
    <row r="558" spans="6:7" x14ac:dyDescent="0.25">
      <c r="F558" s="5"/>
      <c r="G558" s="5"/>
    </row>
    <row r="559" spans="6:7" x14ac:dyDescent="0.25">
      <c r="F559" s="5"/>
      <c r="G559" s="5"/>
    </row>
    <row r="560" spans="6:7" x14ac:dyDescent="0.25">
      <c r="F560" s="5"/>
      <c r="G560" s="5"/>
    </row>
    <row r="561" spans="6:7" x14ac:dyDescent="0.25">
      <c r="F561" s="5"/>
      <c r="G561" s="5"/>
    </row>
    <row r="562" spans="6:7" x14ac:dyDescent="0.25">
      <c r="F562" s="5"/>
      <c r="G562" s="5"/>
    </row>
    <row r="563" spans="6:7" x14ac:dyDescent="0.25">
      <c r="F563" s="5"/>
      <c r="G563" s="5"/>
    </row>
    <row r="564" spans="6:7" x14ac:dyDescent="0.25">
      <c r="F564" s="5"/>
      <c r="G564" s="5"/>
    </row>
    <row r="565" spans="6:7" x14ac:dyDescent="0.25">
      <c r="F565" s="5"/>
      <c r="G565" s="5"/>
    </row>
    <row r="566" spans="6:7" x14ac:dyDescent="0.25">
      <c r="F566" s="5"/>
      <c r="G566" s="5"/>
    </row>
    <row r="567" spans="6:7" x14ac:dyDescent="0.25">
      <c r="F567" s="5"/>
      <c r="G567" s="5"/>
    </row>
    <row r="568" spans="6:7" x14ac:dyDescent="0.25">
      <c r="F568" s="5"/>
      <c r="G568" s="5"/>
    </row>
    <row r="569" spans="6:7" x14ac:dyDescent="0.25">
      <c r="F569" s="5"/>
      <c r="G569" s="5"/>
    </row>
    <row r="570" spans="6:7" x14ac:dyDescent="0.25">
      <c r="F570" s="5"/>
      <c r="G570" s="5"/>
    </row>
    <row r="571" spans="6:7" x14ac:dyDescent="0.25">
      <c r="F571" s="5"/>
      <c r="G571" s="5"/>
    </row>
    <row r="572" spans="6:7" x14ac:dyDescent="0.25">
      <c r="F572" s="5"/>
      <c r="G572" s="5"/>
    </row>
    <row r="573" spans="6:7" x14ac:dyDescent="0.25">
      <c r="F573" s="5"/>
      <c r="G573" s="5"/>
    </row>
    <row r="574" spans="6:7" x14ac:dyDescent="0.25">
      <c r="F574" s="5"/>
      <c r="G574" s="5"/>
    </row>
    <row r="575" spans="6:7" x14ac:dyDescent="0.25">
      <c r="F575" s="5"/>
      <c r="G575" s="5"/>
    </row>
    <row r="576" spans="6:7" x14ac:dyDescent="0.25">
      <c r="F576" s="5"/>
      <c r="G576" s="5"/>
    </row>
    <row r="577" spans="6:7" x14ac:dyDescent="0.25">
      <c r="F577" s="5"/>
      <c r="G577" s="5"/>
    </row>
    <row r="578" spans="6:7" x14ac:dyDescent="0.25">
      <c r="F578" s="5"/>
      <c r="G578" s="5"/>
    </row>
    <row r="579" spans="6:7" x14ac:dyDescent="0.25">
      <c r="F579" s="5"/>
      <c r="G579" s="5"/>
    </row>
    <row r="580" spans="6:7" x14ac:dyDescent="0.25">
      <c r="F580" s="5"/>
      <c r="G580" s="5"/>
    </row>
    <row r="581" spans="6:7" x14ac:dyDescent="0.25">
      <c r="F581" s="5"/>
      <c r="G581" s="5"/>
    </row>
    <row r="582" spans="6:7" x14ac:dyDescent="0.25">
      <c r="F582" s="5"/>
      <c r="G582" s="5"/>
    </row>
    <row r="583" spans="6:7" x14ac:dyDescent="0.25">
      <c r="F583" s="5"/>
      <c r="G583" s="5"/>
    </row>
    <row r="584" spans="6:7" x14ac:dyDescent="0.25">
      <c r="F584" s="5"/>
      <c r="G584" s="5"/>
    </row>
    <row r="585" spans="6:7" x14ac:dyDescent="0.25">
      <c r="F585" s="5"/>
      <c r="G585" s="5"/>
    </row>
    <row r="586" spans="6:7" x14ac:dyDescent="0.25">
      <c r="F586" s="5"/>
      <c r="G586" s="5"/>
    </row>
    <row r="587" spans="6:7" x14ac:dyDescent="0.25">
      <c r="F587" s="5"/>
      <c r="G587" s="5"/>
    </row>
    <row r="588" spans="6:7" x14ac:dyDescent="0.25">
      <c r="F588" s="5"/>
      <c r="G588" s="5"/>
    </row>
    <row r="589" spans="6:7" x14ac:dyDescent="0.25">
      <c r="F589" s="5"/>
      <c r="G589" s="5"/>
    </row>
    <row r="590" spans="6:7" x14ac:dyDescent="0.25">
      <c r="F590" s="5"/>
      <c r="G590" s="5"/>
    </row>
    <row r="591" spans="6:7" x14ac:dyDescent="0.25">
      <c r="F591" s="5"/>
      <c r="G591" s="5"/>
    </row>
    <row r="592" spans="6:7" x14ac:dyDescent="0.25">
      <c r="F592" s="5"/>
      <c r="G592" s="5"/>
    </row>
    <row r="593" spans="6:7" x14ac:dyDescent="0.25">
      <c r="F593" s="5"/>
      <c r="G593" s="5"/>
    </row>
    <row r="594" spans="6:7" x14ac:dyDescent="0.25">
      <c r="F594" s="5"/>
      <c r="G594" s="5"/>
    </row>
    <row r="595" spans="6:7" x14ac:dyDescent="0.25">
      <c r="F595" s="5"/>
      <c r="G595" s="5"/>
    </row>
    <row r="596" spans="6:7" x14ac:dyDescent="0.25">
      <c r="F596" s="5"/>
      <c r="G596" s="5"/>
    </row>
    <row r="597" spans="6:7" x14ac:dyDescent="0.25">
      <c r="F597" s="5"/>
      <c r="G597" s="5"/>
    </row>
    <row r="598" spans="6:7" x14ac:dyDescent="0.25">
      <c r="F598" s="5"/>
      <c r="G598" s="5"/>
    </row>
    <row r="599" spans="6:7" x14ac:dyDescent="0.25">
      <c r="F599" s="5"/>
      <c r="G599" s="5"/>
    </row>
    <row r="600" spans="6:7" x14ac:dyDescent="0.25">
      <c r="F600" s="5"/>
    </row>
    <row r="602" spans="6:7" x14ac:dyDescent="0.25">
      <c r="F602" s="5"/>
      <c r="G602" s="5"/>
    </row>
    <row r="603" spans="6:7" x14ac:dyDescent="0.25">
      <c r="F603" s="5"/>
      <c r="G603" s="5"/>
    </row>
    <row r="604" spans="6:7" x14ac:dyDescent="0.25">
      <c r="F604" s="5"/>
      <c r="G604" s="5"/>
    </row>
    <row r="605" spans="6:7" x14ac:dyDescent="0.25">
      <c r="F605" s="5"/>
      <c r="G605" s="5"/>
    </row>
    <row r="606" spans="6:7" x14ac:dyDescent="0.25">
      <c r="F606" s="5"/>
      <c r="G606" s="5"/>
    </row>
    <row r="607" spans="6:7" x14ac:dyDescent="0.25">
      <c r="F607" s="5"/>
      <c r="G607" s="5"/>
    </row>
    <row r="608" spans="6:7" x14ac:dyDescent="0.25">
      <c r="F608" s="5"/>
      <c r="G608" s="5"/>
    </row>
    <row r="609" spans="6:7" x14ac:dyDescent="0.25">
      <c r="F609" s="5"/>
      <c r="G609" s="5"/>
    </row>
    <row r="610" spans="6:7" x14ac:dyDescent="0.25">
      <c r="F610" s="5"/>
      <c r="G610" s="5"/>
    </row>
    <row r="611" spans="6:7" x14ac:dyDescent="0.25">
      <c r="F611" s="5"/>
      <c r="G611" s="5"/>
    </row>
    <row r="612" spans="6:7" x14ac:dyDescent="0.25">
      <c r="F612" s="5"/>
      <c r="G612" s="5"/>
    </row>
    <row r="613" spans="6:7" x14ac:dyDescent="0.25">
      <c r="F613" s="5"/>
      <c r="G613" s="5"/>
    </row>
    <row r="614" spans="6:7" x14ac:dyDescent="0.25">
      <c r="F614" s="5"/>
      <c r="G614" s="5"/>
    </row>
    <row r="615" spans="6:7" x14ac:dyDescent="0.25">
      <c r="F615" s="5"/>
      <c r="G615" s="5"/>
    </row>
    <row r="616" spans="6:7" x14ac:dyDescent="0.25">
      <c r="F616" s="5"/>
      <c r="G616" s="5"/>
    </row>
    <row r="617" spans="6:7" x14ac:dyDescent="0.25">
      <c r="F617" s="5"/>
      <c r="G617" s="5"/>
    </row>
    <row r="618" spans="6:7" x14ac:dyDescent="0.25">
      <c r="F618" s="5"/>
      <c r="G618" s="5"/>
    </row>
    <row r="619" spans="6:7" x14ac:dyDescent="0.25">
      <c r="F619" s="5"/>
      <c r="G619" s="5"/>
    </row>
    <row r="620" spans="6:7" x14ac:dyDescent="0.25">
      <c r="F620" s="5"/>
      <c r="G620" s="5"/>
    </row>
    <row r="621" spans="6:7" x14ac:dyDescent="0.25">
      <c r="F621" s="5"/>
      <c r="G621" s="5"/>
    </row>
    <row r="622" spans="6:7" x14ac:dyDescent="0.25">
      <c r="F622" s="5"/>
      <c r="G622" s="5"/>
    </row>
    <row r="623" spans="6:7" x14ac:dyDescent="0.25">
      <c r="F623" s="5"/>
      <c r="G623" s="5"/>
    </row>
    <row r="624" spans="6:7" x14ac:dyDescent="0.25">
      <c r="F624" s="5"/>
      <c r="G624" s="5"/>
    </row>
    <row r="625" spans="6:7" x14ac:dyDescent="0.25">
      <c r="F625" s="5"/>
      <c r="G625" s="5"/>
    </row>
    <row r="626" spans="6:7" x14ac:dyDescent="0.25">
      <c r="F626" s="5"/>
      <c r="G626" s="5"/>
    </row>
    <row r="627" spans="6:7" x14ac:dyDescent="0.25">
      <c r="F627" s="5"/>
      <c r="G627" s="5"/>
    </row>
    <row r="628" spans="6:7" x14ac:dyDescent="0.25">
      <c r="F628" s="5"/>
      <c r="G628" s="5"/>
    </row>
    <row r="629" spans="6:7" x14ac:dyDescent="0.25">
      <c r="F629" s="5"/>
      <c r="G629" s="5"/>
    </row>
    <row r="630" spans="6:7" x14ac:dyDescent="0.25">
      <c r="F630" s="5"/>
      <c r="G630" s="5"/>
    </row>
    <row r="631" spans="6:7" x14ac:dyDescent="0.25">
      <c r="F631" s="5"/>
      <c r="G631" s="5"/>
    </row>
    <row r="632" spans="6:7" x14ac:dyDescent="0.25">
      <c r="F632" s="5"/>
      <c r="G632" s="5"/>
    </row>
    <row r="633" spans="6:7" x14ac:dyDescent="0.25">
      <c r="F633" s="5"/>
      <c r="G633" s="5"/>
    </row>
    <row r="634" spans="6:7" x14ac:dyDescent="0.25">
      <c r="F634" s="5"/>
      <c r="G634" s="5"/>
    </row>
    <row r="635" spans="6:7" x14ac:dyDescent="0.25">
      <c r="F635" s="5"/>
      <c r="G635" s="5"/>
    </row>
    <row r="636" spans="6:7" x14ac:dyDescent="0.25">
      <c r="F636" s="5"/>
      <c r="G636" s="5"/>
    </row>
    <row r="637" spans="6:7" x14ac:dyDescent="0.25">
      <c r="F637" s="5"/>
      <c r="G637" s="5"/>
    </row>
    <row r="638" spans="6:7" x14ac:dyDescent="0.25">
      <c r="F638" s="5"/>
      <c r="G638" s="5"/>
    </row>
    <row r="639" spans="6:7" x14ac:dyDescent="0.25">
      <c r="F639" s="5"/>
      <c r="G639" s="5"/>
    </row>
    <row r="640" spans="6:7" x14ac:dyDescent="0.25">
      <c r="F640" s="5"/>
      <c r="G640" s="5"/>
    </row>
    <row r="641" spans="6:7" x14ac:dyDescent="0.25">
      <c r="F641" s="5"/>
      <c r="G641" s="5"/>
    </row>
    <row r="642" spans="6:7" x14ac:dyDescent="0.25">
      <c r="F642" s="5"/>
      <c r="G642" s="5"/>
    </row>
    <row r="643" spans="6:7" x14ac:dyDescent="0.25">
      <c r="F643" s="5"/>
      <c r="G643" s="5"/>
    </row>
    <row r="644" spans="6:7" x14ac:dyDescent="0.25">
      <c r="F644" s="5"/>
      <c r="G644" s="5"/>
    </row>
    <row r="645" spans="6:7" x14ac:dyDescent="0.25">
      <c r="F645" s="5"/>
      <c r="G645" s="5"/>
    </row>
    <row r="646" spans="6:7" x14ac:dyDescent="0.25">
      <c r="F646" s="5"/>
      <c r="G646" s="5"/>
    </row>
    <row r="647" spans="6:7" x14ac:dyDescent="0.25">
      <c r="F647" s="5"/>
      <c r="G647" s="5"/>
    </row>
    <row r="648" spans="6:7" x14ac:dyDescent="0.25">
      <c r="F648" s="5"/>
      <c r="G648" s="5"/>
    </row>
    <row r="649" spans="6:7" x14ac:dyDescent="0.25">
      <c r="F649" s="5"/>
      <c r="G649" s="5"/>
    </row>
    <row r="650" spans="6:7" x14ac:dyDescent="0.25">
      <c r="F650" s="5"/>
      <c r="G650" s="5"/>
    </row>
    <row r="651" spans="6:7" x14ac:dyDescent="0.25">
      <c r="F651" s="5"/>
      <c r="G651" s="5"/>
    </row>
    <row r="652" spans="6:7" x14ac:dyDescent="0.25">
      <c r="F652" s="5"/>
      <c r="G652" s="5"/>
    </row>
    <row r="653" spans="6:7" x14ac:dyDescent="0.25">
      <c r="F653" s="5"/>
      <c r="G653" s="5"/>
    </row>
    <row r="654" spans="6:7" x14ac:dyDescent="0.25">
      <c r="F654" s="5"/>
      <c r="G654" s="5"/>
    </row>
    <row r="655" spans="6:7" x14ac:dyDescent="0.25">
      <c r="F655" s="5"/>
      <c r="G655" s="5"/>
    </row>
    <row r="656" spans="6:7" x14ac:dyDescent="0.25">
      <c r="F656" s="5"/>
      <c r="G656" s="5"/>
    </row>
    <row r="657" spans="6:7" x14ac:dyDescent="0.25">
      <c r="F657" s="5"/>
      <c r="G657" s="5"/>
    </row>
    <row r="658" spans="6:7" x14ac:dyDescent="0.25">
      <c r="F658" s="5"/>
      <c r="G658" s="5"/>
    </row>
    <row r="659" spans="6:7" x14ac:dyDescent="0.25">
      <c r="F659" s="5"/>
      <c r="G659" s="5"/>
    </row>
    <row r="660" spans="6:7" x14ac:dyDescent="0.25">
      <c r="F660" s="5"/>
      <c r="G660" s="5"/>
    </row>
    <row r="661" spans="6:7" x14ac:dyDescent="0.25">
      <c r="F661" s="5"/>
      <c r="G661" s="5"/>
    </row>
    <row r="662" spans="6:7" x14ac:dyDescent="0.25">
      <c r="F662" s="5"/>
      <c r="G662" s="5"/>
    </row>
    <row r="663" spans="6:7" x14ac:dyDescent="0.25">
      <c r="F663" s="5"/>
      <c r="G663" s="5"/>
    </row>
    <row r="664" spans="6:7" x14ac:dyDescent="0.25">
      <c r="F664" s="5"/>
      <c r="G664" s="5"/>
    </row>
    <row r="665" spans="6:7" x14ac:dyDescent="0.25">
      <c r="F665" s="5"/>
      <c r="G665" s="5"/>
    </row>
    <row r="666" spans="6:7" x14ac:dyDescent="0.25">
      <c r="F666" s="5"/>
      <c r="G666" s="5"/>
    </row>
    <row r="667" spans="6:7" x14ac:dyDescent="0.25">
      <c r="F667" s="5"/>
      <c r="G667" s="5"/>
    </row>
    <row r="668" spans="6:7" x14ac:dyDescent="0.25">
      <c r="F668" s="5"/>
      <c r="G668" s="5"/>
    </row>
    <row r="669" spans="6:7" x14ac:dyDescent="0.25">
      <c r="F669" s="5"/>
      <c r="G669" s="5"/>
    </row>
    <row r="670" spans="6:7" x14ac:dyDescent="0.25">
      <c r="F670" s="5"/>
      <c r="G670" s="5"/>
    </row>
    <row r="671" spans="6:7" x14ac:dyDescent="0.25">
      <c r="F671" s="5"/>
      <c r="G671" s="5"/>
    </row>
    <row r="672" spans="6:7" x14ac:dyDescent="0.25">
      <c r="F672" s="5"/>
      <c r="G672" s="5"/>
    </row>
    <row r="673" spans="6:7" x14ac:dyDescent="0.25">
      <c r="F673" s="5"/>
      <c r="G673" s="5"/>
    </row>
    <row r="674" spans="6:7" x14ac:dyDescent="0.25">
      <c r="F674" s="5"/>
      <c r="G674" s="5"/>
    </row>
    <row r="675" spans="6:7" x14ac:dyDescent="0.25">
      <c r="F675" s="5"/>
      <c r="G675" s="5"/>
    </row>
    <row r="676" spans="6:7" x14ac:dyDescent="0.25">
      <c r="F676" s="5"/>
      <c r="G676" s="5"/>
    </row>
    <row r="677" spans="6:7" x14ac:dyDescent="0.25">
      <c r="F677" s="5"/>
      <c r="G677" s="5"/>
    </row>
    <row r="678" spans="6:7" x14ac:dyDescent="0.25">
      <c r="F678" s="5"/>
      <c r="G678" s="5"/>
    </row>
    <row r="679" spans="6:7" x14ac:dyDescent="0.25">
      <c r="F679" s="5"/>
      <c r="G679" s="5"/>
    </row>
    <row r="680" spans="6:7" x14ac:dyDescent="0.25">
      <c r="F680" s="5"/>
      <c r="G680" s="5"/>
    </row>
    <row r="681" spans="6:7" x14ac:dyDescent="0.25">
      <c r="F681" s="5"/>
      <c r="G681" s="5"/>
    </row>
    <row r="682" spans="6:7" x14ac:dyDescent="0.25">
      <c r="F682" s="5"/>
      <c r="G682" s="5"/>
    </row>
    <row r="683" spans="6:7" x14ac:dyDescent="0.25">
      <c r="F683" s="5"/>
      <c r="G683" s="5"/>
    </row>
    <row r="684" spans="6:7" x14ac:dyDescent="0.25">
      <c r="F684" s="5"/>
      <c r="G684" s="5"/>
    </row>
    <row r="685" spans="6:7" x14ac:dyDescent="0.25">
      <c r="F685" s="5"/>
      <c r="G685" s="5"/>
    </row>
    <row r="686" spans="6:7" x14ac:dyDescent="0.25">
      <c r="F686" s="5"/>
      <c r="G686" s="5"/>
    </row>
    <row r="687" spans="6:7" x14ac:dyDescent="0.25">
      <c r="F687" s="5"/>
      <c r="G687" s="5"/>
    </row>
    <row r="688" spans="6:7" x14ac:dyDescent="0.25">
      <c r="F688" s="5"/>
      <c r="G688" s="5"/>
    </row>
    <row r="689" spans="6:7" x14ac:dyDescent="0.25">
      <c r="F689" s="5"/>
      <c r="G689" s="5"/>
    </row>
    <row r="690" spans="6:7" x14ac:dyDescent="0.25">
      <c r="F690" s="5"/>
      <c r="G690" s="5"/>
    </row>
    <row r="691" spans="6:7" x14ac:dyDescent="0.25">
      <c r="F691" s="5"/>
      <c r="G691" s="5"/>
    </row>
    <row r="692" spans="6:7" x14ac:dyDescent="0.25">
      <c r="F692" s="5"/>
      <c r="G692" s="5"/>
    </row>
    <row r="693" spans="6:7" x14ac:dyDescent="0.25">
      <c r="F693" s="5"/>
      <c r="G693" s="5"/>
    </row>
    <row r="694" spans="6:7" x14ac:dyDescent="0.25">
      <c r="F694" s="5"/>
      <c r="G694" s="5"/>
    </row>
    <row r="695" spans="6:7" x14ac:dyDescent="0.25">
      <c r="F695" s="5"/>
      <c r="G695" s="5"/>
    </row>
    <row r="696" spans="6:7" x14ac:dyDescent="0.25">
      <c r="F696" s="5"/>
      <c r="G696" s="5"/>
    </row>
    <row r="697" spans="6:7" x14ac:dyDescent="0.25">
      <c r="F697" s="5"/>
      <c r="G697" s="5"/>
    </row>
    <row r="698" spans="6:7" x14ac:dyDescent="0.25">
      <c r="F698" s="5"/>
      <c r="G698" s="5"/>
    </row>
    <row r="699" spans="6:7" x14ac:dyDescent="0.25">
      <c r="F699" s="5"/>
      <c r="G699" s="5"/>
    </row>
    <row r="700" spans="6:7" x14ac:dyDescent="0.25">
      <c r="F700" s="5"/>
      <c r="G700" s="5"/>
    </row>
    <row r="701" spans="6:7" x14ac:dyDescent="0.25">
      <c r="F701" s="5"/>
      <c r="G701" s="5"/>
    </row>
    <row r="702" spans="6:7" x14ac:dyDescent="0.25">
      <c r="F702" s="5"/>
      <c r="G702" s="5"/>
    </row>
    <row r="703" spans="6:7" x14ac:dyDescent="0.25">
      <c r="F703" s="5"/>
      <c r="G703" s="5"/>
    </row>
    <row r="704" spans="6:7" x14ac:dyDescent="0.25">
      <c r="F704" s="5"/>
      <c r="G704" s="5"/>
    </row>
    <row r="705" spans="6:7" x14ac:dyDescent="0.25">
      <c r="F705" s="5"/>
      <c r="G705" s="5"/>
    </row>
    <row r="706" spans="6:7" x14ac:dyDescent="0.25">
      <c r="F706" s="5"/>
      <c r="G706" s="5"/>
    </row>
    <row r="707" spans="6:7" x14ac:dyDescent="0.25">
      <c r="F707" s="5"/>
      <c r="G707" s="5"/>
    </row>
    <row r="708" spans="6:7" x14ac:dyDescent="0.25">
      <c r="F708" s="5"/>
      <c r="G708" s="5"/>
    </row>
    <row r="709" spans="6:7" x14ac:dyDescent="0.25">
      <c r="F709" s="5"/>
      <c r="G709" s="5"/>
    </row>
    <row r="710" spans="6:7" x14ac:dyDescent="0.25">
      <c r="F710" s="5"/>
      <c r="G710" s="5"/>
    </row>
    <row r="711" spans="6:7" x14ac:dyDescent="0.25">
      <c r="F711" s="5"/>
      <c r="G711" s="5"/>
    </row>
    <row r="712" spans="6:7" x14ac:dyDescent="0.25">
      <c r="F712" s="5"/>
      <c r="G712" s="5"/>
    </row>
    <row r="713" spans="6:7" x14ac:dyDescent="0.25">
      <c r="F713" s="5"/>
      <c r="G713" s="5"/>
    </row>
    <row r="714" spans="6:7" x14ac:dyDescent="0.25">
      <c r="F714" s="5"/>
      <c r="G714" s="5"/>
    </row>
    <row r="715" spans="6:7" x14ac:dyDescent="0.25">
      <c r="F715" s="5"/>
      <c r="G715" s="5"/>
    </row>
    <row r="716" spans="6:7" x14ac:dyDescent="0.25">
      <c r="F716" s="5"/>
      <c r="G716" s="5"/>
    </row>
    <row r="717" spans="6:7" x14ac:dyDescent="0.25">
      <c r="F717" s="5"/>
      <c r="G717" s="5"/>
    </row>
    <row r="718" spans="6:7" x14ac:dyDescent="0.25">
      <c r="F718" s="5"/>
      <c r="G718" s="5"/>
    </row>
    <row r="719" spans="6:7" x14ac:dyDescent="0.25">
      <c r="F719" s="5"/>
      <c r="G719" s="5"/>
    </row>
    <row r="720" spans="6:7" x14ac:dyDescent="0.25">
      <c r="F720" s="5"/>
      <c r="G720" s="5"/>
    </row>
    <row r="721" spans="6:7" x14ac:dyDescent="0.25">
      <c r="F721" s="5"/>
      <c r="G721" s="5"/>
    </row>
    <row r="722" spans="6:7" x14ac:dyDescent="0.25">
      <c r="F722" s="5"/>
      <c r="G722" s="5"/>
    </row>
    <row r="723" spans="6:7" x14ac:dyDescent="0.25">
      <c r="F723" s="5"/>
      <c r="G723" s="5"/>
    </row>
    <row r="724" spans="6:7" x14ac:dyDescent="0.25">
      <c r="F724" s="5"/>
      <c r="G724" s="5"/>
    </row>
    <row r="725" spans="6:7" x14ac:dyDescent="0.25">
      <c r="F725" s="5"/>
      <c r="G725" s="5"/>
    </row>
    <row r="726" spans="6:7" x14ac:dyDescent="0.25">
      <c r="F726" s="5"/>
      <c r="G726" s="5"/>
    </row>
    <row r="727" spans="6:7" x14ac:dyDescent="0.25">
      <c r="F727" s="5"/>
      <c r="G727" s="5"/>
    </row>
    <row r="728" spans="6:7" x14ac:dyDescent="0.25">
      <c r="F728" s="5"/>
      <c r="G728" s="5"/>
    </row>
    <row r="729" spans="6:7" x14ac:dyDescent="0.25">
      <c r="F729" s="5"/>
      <c r="G729" s="5"/>
    </row>
    <row r="730" spans="6:7" x14ac:dyDescent="0.25">
      <c r="F730" s="5"/>
      <c r="G730" s="5"/>
    </row>
    <row r="731" spans="6:7" x14ac:dyDescent="0.25">
      <c r="F731" s="5"/>
      <c r="G731" s="5"/>
    </row>
    <row r="732" spans="6:7" x14ac:dyDescent="0.25">
      <c r="F732" s="5"/>
      <c r="G732" s="5"/>
    </row>
    <row r="733" spans="6:7" x14ac:dyDescent="0.25">
      <c r="F733" s="5"/>
      <c r="G733" s="5"/>
    </row>
    <row r="734" spans="6:7" x14ac:dyDescent="0.25">
      <c r="F734" s="5"/>
      <c r="G734" s="5"/>
    </row>
    <row r="735" spans="6:7" x14ac:dyDescent="0.25">
      <c r="F735" s="5"/>
      <c r="G735" s="5"/>
    </row>
    <row r="736" spans="6:7" x14ac:dyDescent="0.25">
      <c r="F736" s="5"/>
      <c r="G736" s="5"/>
    </row>
    <row r="737" spans="6:7" x14ac:dyDescent="0.25">
      <c r="F737" s="5"/>
      <c r="G737" s="5"/>
    </row>
    <row r="738" spans="6:7" x14ac:dyDescent="0.25">
      <c r="F738" s="5"/>
      <c r="G738" s="5"/>
    </row>
    <row r="739" spans="6:7" x14ac:dyDescent="0.25">
      <c r="F739" s="5"/>
      <c r="G739" s="5"/>
    </row>
    <row r="740" spans="6:7" x14ac:dyDescent="0.25">
      <c r="F740" s="5"/>
      <c r="G740" s="5"/>
    </row>
    <row r="741" spans="6:7" x14ac:dyDescent="0.25">
      <c r="F741" s="5"/>
      <c r="G741" s="5"/>
    </row>
    <row r="742" spans="6:7" x14ac:dyDescent="0.25">
      <c r="F742" s="5"/>
      <c r="G742" s="5"/>
    </row>
    <row r="743" spans="6:7" x14ac:dyDescent="0.25">
      <c r="F743" s="5"/>
      <c r="G743" s="5"/>
    </row>
    <row r="744" spans="6:7" x14ac:dyDescent="0.25">
      <c r="F744" s="5"/>
      <c r="G744" s="5"/>
    </row>
    <row r="745" spans="6:7" x14ac:dyDescent="0.25">
      <c r="F745" s="5"/>
      <c r="G745" s="5"/>
    </row>
    <row r="746" spans="6:7" x14ac:dyDescent="0.25">
      <c r="F746" s="5"/>
      <c r="G746" s="5"/>
    </row>
    <row r="747" spans="6:7" x14ac:dyDescent="0.25">
      <c r="F747" s="5"/>
      <c r="G747" s="5"/>
    </row>
    <row r="748" spans="6:7" x14ac:dyDescent="0.25">
      <c r="F748" s="5"/>
      <c r="G748" s="5"/>
    </row>
    <row r="749" spans="6:7" x14ac:dyDescent="0.25">
      <c r="F749" s="5"/>
      <c r="G749" s="5"/>
    </row>
    <row r="750" spans="6:7" x14ac:dyDescent="0.25">
      <c r="F750" s="5"/>
      <c r="G750" s="5"/>
    </row>
    <row r="751" spans="6:7" x14ac:dyDescent="0.25">
      <c r="F751" s="5"/>
      <c r="G751" s="5"/>
    </row>
    <row r="752" spans="6:7" x14ac:dyDescent="0.25">
      <c r="F752" s="5"/>
      <c r="G752" s="5"/>
    </row>
    <row r="753" spans="6:7" x14ac:dyDescent="0.25">
      <c r="F753" s="5"/>
      <c r="G753" s="5"/>
    </row>
    <row r="754" spans="6:7" x14ac:dyDescent="0.25">
      <c r="F754" s="5"/>
      <c r="G754" s="5"/>
    </row>
    <row r="755" spans="6:7" x14ac:dyDescent="0.25">
      <c r="F755" s="5"/>
      <c r="G755" s="5"/>
    </row>
    <row r="756" spans="6:7" x14ac:dyDescent="0.25">
      <c r="F756" s="5"/>
      <c r="G756" s="5"/>
    </row>
    <row r="757" spans="6:7" x14ac:dyDescent="0.25">
      <c r="F757" s="5"/>
      <c r="G757" s="5"/>
    </row>
    <row r="758" spans="6:7" x14ac:dyDescent="0.25">
      <c r="F758" s="5"/>
      <c r="G758" s="5"/>
    </row>
    <row r="759" spans="6:7" x14ac:dyDescent="0.25">
      <c r="F759" s="5"/>
      <c r="G759" s="5"/>
    </row>
    <row r="760" spans="6:7" x14ac:dyDescent="0.25">
      <c r="F760" s="5"/>
      <c r="G760" s="5"/>
    </row>
    <row r="761" spans="6:7" x14ac:dyDescent="0.25">
      <c r="F761" s="5"/>
      <c r="G761" s="5"/>
    </row>
    <row r="762" spans="6:7" x14ac:dyDescent="0.25">
      <c r="F762" s="5"/>
      <c r="G762" s="5"/>
    </row>
    <row r="763" spans="6:7" x14ac:dyDescent="0.25">
      <c r="F763" s="5"/>
      <c r="G763" s="5"/>
    </row>
    <row r="764" spans="6:7" x14ac:dyDescent="0.25">
      <c r="F764" s="5"/>
      <c r="G764" s="5"/>
    </row>
    <row r="765" spans="6:7" x14ac:dyDescent="0.25">
      <c r="F765" s="5"/>
      <c r="G765" s="5"/>
    </row>
    <row r="766" spans="6:7" x14ac:dyDescent="0.25">
      <c r="F766" s="5"/>
      <c r="G766" s="5"/>
    </row>
    <row r="767" spans="6:7" x14ac:dyDescent="0.25">
      <c r="F767" s="5"/>
      <c r="G767" s="5"/>
    </row>
    <row r="768" spans="6:7" x14ac:dyDescent="0.25">
      <c r="F768" s="5"/>
      <c r="G768" s="5"/>
    </row>
    <row r="769" spans="6:7" x14ac:dyDescent="0.25">
      <c r="F769" s="5"/>
      <c r="G769" s="5"/>
    </row>
    <row r="770" spans="6:7" x14ac:dyDescent="0.25">
      <c r="F770" s="5"/>
      <c r="G770" s="5"/>
    </row>
    <row r="771" spans="6:7" x14ac:dyDescent="0.25">
      <c r="F771" s="5"/>
      <c r="G771" s="5"/>
    </row>
    <row r="772" spans="6:7" x14ac:dyDescent="0.25">
      <c r="F772" s="5"/>
      <c r="G772" s="5"/>
    </row>
    <row r="773" spans="6:7" x14ac:dyDescent="0.25">
      <c r="F773" s="5"/>
      <c r="G773" s="5"/>
    </row>
    <row r="774" spans="6:7" x14ac:dyDescent="0.25">
      <c r="F774" s="5"/>
      <c r="G774" s="5"/>
    </row>
    <row r="775" spans="6:7" x14ac:dyDescent="0.25">
      <c r="F775" s="5"/>
      <c r="G775" s="5"/>
    </row>
    <row r="776" spans="6:7" x14ac:dyDescent="0.25">
      <c r="F776" s="5"/>
      <c r="G776" s="5"/>
    </row>
    <row r="777" spans="6:7" x14ac:dyDescent="0.25">
      <c r="F777" s="5"/>
      <c r="G777" s="5"/>
    </row>
    <row r="778" spans="6:7" x14ac:dyDescent="0.25">
      <c r="F778" s="5"/>
      <c r="G778" s="5"/>
    </row>
    <row r="779" spans="6:7" x14ac:dyDescent="0.25">
      <c r="F779" s="5"/>
      <c r="G779" s="5"/>
    </row>
    <row r="780" spans="6:7" x14ac:dyDescent="0.25">
      <c r="F780" s="5"/>
    </row>
    <row r="782" spans="6:7" x14ac:dyDescent="0.25">
      <c r="F782" s="5"/>
      <c r="G782" s="5"/>
    </row>
    <row r="783" spans="6:7" x14ac:dyDescent="0.25">
      <c r="F783" s="5"/>
      <c r="G783" s="5"/>
    </row>
    <row r="784" spans="6:7" x14ac:dyDescent="0.25">
      <c r="F784" s="5"/>
      <c r="G784" s="5"/>
    </row>
    <row r="785" spans="6:7" x14ac:dyDescent="0.25">
      <c r="F785" s="5"/>
      <c r="G785" s="5"/>
    </row>
    <row r="786" spans="6:7" x14ac:dyDescent="0.25">
      <c r="F786" s="5"/>
      <c r="G786" s="5"/>
    </row>
    <row r="787" spans="6:7" x14ac:dyDescent="0.25">
      <c r="F787" s="5"/>
      <c r="G787" s="5"/>
    </row>
    <row r="788" spans="6:7" x14ac:dyDescent="0.25">
      <c r="F788" s="5"/>
      <c r="G788" s="5"/>
    </row>
    <row r="789" spans="6:7" x14ac:dyDescent="0.25">
      <c r="F789" s="5"/>
      <c r="G789" s="5"/>
    </row>
    <row r="790" spans="6:7" x14ac:dyDescent="0.25">
      <c r="F790" s="5"/>
      <c r="G790" s="5"/>
    </row>
    <row r="791" spans="6:7" x14ac:dyDescent="0.25">
      <c r="F791" s="5"/>
      <c r="G791" s="5"/>
    </row>
    <row r="792" spans="6:7" x14ac:dyDescent="0.25">
      <c r="F792" s="5"/>
      <c r="G792" s="5"/>
    </row>
    <row r="793" spans="6:7" x14ac:dyDescent="0.25">
      <c r="F793" s="5"/>
      <c r="G793" s="5"/>
    </row>
    <row r="794" spans="6:7" x14ac:dyDescent="0.25">
      <c r="F794" s="5"/>
      <c r="G794" s="5"/>
    </row>
    <row r="795" spans="6:7" x14ac:dyDescent="0.25">
      <c r="F795" s="5"/>
      <c r="G795" s="5"/>
    </row>
    <row r="796" spans="6:7" x14ac:dyDescent="0.25">
      <c r="F796" s="5"/>
      <c r="G796" s="5"/>
    </row>
    <row r="797" spans="6:7" x14ac:dyDescent="0.25">
      <c r="F797" s="5"/>
      <c r="G797" s="5"/>
    </row>
    <row r="798" spans="6:7" x14ac:dyDescent="0.25">
      <c r="F798" s="5"/>
      <c r="G798" s="5"/>
    </row>
    <row r="799" spans="6:7" x14ac:dyDescent="0.25">
      <c r="F799" s="5"/>
      <c r="G799" s="5"/>
    </row>
    <row r="800" spans="6:7" x14ac:dyDescent="0.25">
      <c r="F800" s="5"/>
      <c r="G800" s="5"/>
    </row>
    <row r="801" spans="6:7" x14ac:dyDescent="0.25">
      <c r="F801" s="5"/>
      <c r="G801" s="5"/>
    </row>
    <row r="802" spans="6:7" x14ac:dyDescent="0.25">
      <c r="F802" s="5"/>
      <c r="G802" s="5"/>
    </row>
    <row r="803" spans="6:7" x14ac:dyDescent="0.25">
      <c r="F803" s="5"/>
      <c r="G803" s="5"/>
    </row>
    <row r="804" spans="6:7" x14ac:dyDescent="0.25">
      <c r="F804" s="5"/>
      <c r="G804" s="5"/>
    </row>
    <row r="805" spans="6:7" x14ac:dyDescent="0.25">
      <c r="F805" s="5"/>
      <c r="G805" s="5"/>
    </row>
    <row r="806" spans="6:7" x14ac:dyDescent="0.25">
      <c r="F806" s="5"/>
      <c r="G806" s="5"/>
    </row>
    <row r="807" spans="6:7" x14ac:dyDescent="0.25">
      <c r="F807" s="5"/>
      <c r="G807" s="5"/>
    </row>
    <row r="808" spans="6:7" x14ac:dyDescent="0.25">
      <c r="F808" s="5"/>
      <c r="G808" s="5"/>
    </row>
    <row r="809" spans="6:7" x14ac:dyDescent="0.25">
      <c r="F809" s="5"/>
      <c r="G809" s="5"/>
    </row>
    <row r="810" spans="6:7" x14ac:dyDescent="0.25">
      <c r="F810" s="5"/>
      <c r="G810" s="5"/>
    </row>
    <row r="811" spans="6:7" x14ac:dyDescent="0.25">
      <c r="F811" s="5"/>
      <c r="G811" s="5"/>
    </row>
    <row r="812" spans="6:7" x14ac:dyDescent="0.25">
      <c r="F812" s="5"/>
      <c r="G812" s="5"/>
    </row>
    <row r="813" spans="6:7" x14ac:dyDescent="0.25">
      <c r="F813" s="5"/>
      <c r="G813" s="5"/>
    </row>
    <row r="814" spans="6:7" x14ac:dyDescent="0.25">
      <c r="F814" s="5"/>
      <c r="G814" s="5"/>
    </row>
    <row r="815" spans="6:7" x14ac:dyDescent="0.25">
      <c r="F815" s="5"/>
      <c r="G815" s="5"/>
    </row>
    <row r="816" spans="6:7" x14ac:dyDescent="0.25">
      <c r="F816" s="5"/>
      <c r="G816" s="5"/>
    </row>
    <row r="817" spans="6:7" x14ac:dyDescent="0.25">
      <c r="F817" s="5"/>
      <c r="G817" s="5"/>
    </row>
    <row r="818" spans="6:7" x14ac:dyDescent="0.25">
      <c r="F818" s="5"/>
      <c r="G818" s="5"/>
    </row>
    <row r="819" spans="6:7" x14ac:dyDescent="0.25">
      <c r="F819" s="5"/>
      <c r="G819" s="5"/>
    </row>
    <row r="820" spans="6:7" x14ac:dyDescent="0.25">
      <c r="F820" s="5"/>
      <c r="G820" s="5"/>
    </row>
    <row r="821" spans="6:7" x14ac:dyDescent="0.25">
      <c r="F821" s="5"/>
      <c r="G821" s="5"/>
    </row>
    <row r="822" spans="6:7" x14ac:dyDescent="0.25">
      <c r="F822" s="5"/>
      <c r="G822" s="5"/>
    </row>
    <row r="823" spans="6:7" x14ac:dyDescent="0.25">
      <c r="F823" s="5"/>
      <c r="G823" s="5"/>
    </row>
    <row r="824" spans="6:7" x14ac:dyDescent="0.25">
      <c r="F824" s="5"/>
      <c r="G824" s="5"/>
    </row>
    <row r="825" spans="6:7" x14ac:dyDescent="0.25">
      <c r="F825" s="5"/>
      <c r="G825" s="5"/>
    </row>
    <row r="826" spans="6:7" x14ac:dyDescent="0.25">
      <c r="F826" s="5"/>
      <c r="G826" s="5"/>
    </row>
    <row r="827" spans="6:7" x14ac:dyDescent="0.25">
      <c r="F827" s="5"/>
      <c r="G827" s="5"/>
    </row>
    <row r="828" spans="6:7" x14ac:dyDescent="0.25">
      <c r="F828" s="5"/>
      <c r="G828" s="5"/>
    </row>
    <row r="829" spans="6:7" x14ac:dyDescent="0.25">
      <c r="F829" s="5"/>
      <c r="G829" s="5"/>
    </row>
    <row r="830" spans="6:7" x14ac:dyDescent="0.25">
      <c r="F830" s="5"/>
      <c r="G830" s="5"/>
    </row>
    <row r="831" spans="6:7" x14ac:dyDescent="0.25">
      <c r="F831" s="5"/>
      <c r="G831" s="5"/>
    </row>
    <row r="832" spans="6:7" x14ac:dyDescent="0.25">
      <c r="F832" s="5"/>
      <c r="G832" s="5"/>
    </row>
    <row r="833" spans="6:7" x14ac:dyDescent="0.25">
      <c r="F833" s="5"/>
      <c r="G833" s="5"/>
    </row>
    <row r="834" spans="6:7" x14ac:dyDescent="0.25">
      <c r="F834" s="5"/>
      <c r="G834" s="5"/>
    </row>
    <row r="835" spans="6:7" x14ac:dyDescent="0.25">
      <c r="F835" s="5"/>
      <c r="G835" s="5"/>
    </row>
    <row r="836" spans="6:7" x14ac:dyDescent="0.25">
      <c r="F836" s="5"/>
      <c r="G836" s="5"/>
    </row>
    <row r="837" spans="6:7" x14ac:dyDescent="0.25">
      <c r="F837" s="5"/>
      <c r="G837" s="5"/>
    </row>
    <row r="838" spans="6:7" x14ac:dyDescent="0.25">
      <c r="F838" s="5"/>
      <c r="G838" s="5"/>
    </row>
    <row r="839" spans="6:7" x14ac:dyDescent="0.25">
      <c r="F839" s="5"/>
      <c r="G839" s="5"/>
    </row>
    <row r="840" spans="6:7" x14ac:dyDescent="0.25">
      <c r="F840" s="5"/>
      <c r="G840" s="5"/>
    </row>
    <row r="841" spans="6:7" x14ac:dyDescent="0.25">
      <c r="F841" s="5"/>
      <c r="G841" s="5"/>
    </row>
    <row r="842" spans="6:7" x14ac:dyDescent="0.25">
      <c r="F842" s="5"/>
      <c r="G842" s="5"/>
    </row>
    <row r="843" spans="6:7" x14ac:dyDescent="0.25">
      <c r="F843" s="5"/>
      <c r="G843" s="5"/>
    </row>
    <row r="844" spans="6:7" x14ac:dyDescent="0.25">
      <c r="F844" s="5"/>
      <c r="G844" s="5"/>
    </row>
    <row r="845" spans="6:7" x14ac:dyDescent="0.25">
      <c r="F845" s="5"/>
      <c r="G845" s="5"/>
    </row>
    <row r="846" spans="6:7" x14ac:dyDescent="0.25">
      <c r="F846" s="5"/>
      <c r="G846" s="5"/>
    </row>
    <row r="847" spans="6:7" x14ac:dyDescent="0.25">
      <c r="F847" s="5"/>
      <c r="G847" s="5"/>
    </row>
    <row r="848" spans="6:7" x14ac:dyDescent="0.25">
      <c r="F848" s="5"/>
      <c r="G848" s="5"/>
    </row>
    <row r="849" spans="6:7" x14ac:dyDescent="0.25">
      <c r="F849" s="5"/>
      <c r="G849" s="5"/>
    </row>
    <row r="850" spans="6:7" x14ac:dyDescent="0.25">
      <c r="F850" s="5"/>
      <c r="G850" s="5"/>
    </row>
    <row r="851" spans="6:7" x14ac:dyDescent="0.25">
      <c r="F851" s="5"/>
      <c r="G851" s="5"/>
    </row>
    <row r="852" spans="6:7" x14ac:dyDescent="0.25">
      <c r="F852" s="5"/>
      <c r="G852" s="5"/>
    </row>
    <row r="853" spans="6:7" x14ac:dyDescent="0.25">
      <c r="F853" s="5"/>
      <c r="G853" s="5"/>
    </row>
    <row r="854" spans="6:7" x14ac:dyDescent="0.25">
      <c r="F854" s="5"/>
      <c r="G854" s="5"/>
    </row>
    <row r="855" spans="6:7" x14ac:dyDescent="0.25">
      <c r="F855" s="5"/>
      <c r="G855" s="5"/>
    </row>
    <row r="856" spans="6:7" x14ac:dyDescent="0.25">
      <c r="F856" s="5"/>
      <c r="G856" s="5"/>
    </row>
    <row r="857" spans="6:7" x14ac:dyDescent="0.25">
      <c r="F857" s="5"/>
      <c r="G857" s="5"/>
    </row>
    <row r="858" spans="6:7" x14ac:dyDescent="0.25">
      <c r="F858" s="5"/>
      <c r="G858" s="5"/>
    </row>
    <row r="859" spans="6:7" x14ac:dyDescent="0.25">
      <c r="F859" s="5"/>
      <c r="G859" s="5"/>
    </row>
    <row r="860" spans="6:7" x14ac:dyDescent="0.25">
      <c r="F860" s="5"/>
      <c r="G860" s="5"/>
    </row>
    <row r="861" spans="6:7" x14ac:dyDescent="0.25">
      <c r="F861" s="5"/>
      <c r="G861" s="5"/>
    </row>
    <row r="862" spans="6:7" x14ac:dyDescent="0.25">
      <c r="F862" s="5"/>
      <c r="G862" s="5"/>
    </row>
    <row r="863" spans="6:7" x14ac:dyDescent="0.25">
      <c r="F863" s="5"/>
      <c r="G863" s="5"/>
    </row>
    <row r="864" spans="6:7" x14ac:dyDescent="0.25">
      <c r="F864" s="5"/>
      <c r="G864" s="5"/>
    </row>
    <row r="865" spans="6:7" x14ac:dyDescent="0.25">
      <c r="F865" s="5"/>
      <c r="G865" s="5"/>
    </row>
    <row r="866" spans="6:7" x14ac:dyDescent="0.25">
      <c r="F866" s="5"/>
      <c r="G866" s="5"/>
    </row>
    <row r="867" spans="6:7" x14ac:dyDescent="0.25">
      <c r="F867" s="5"/>
      <c r="G867" s="5"/>
    </row>
    <row r="868" spans="6:7" x14ac:dyDescent="0.25">
      <c r="F868" s="5"/>
      <c r="G868" s="5"/>
    </row>
    <row r="869" spans="6:7" x14ac:dyDescent="0.25">
      <c r="F869" s="5"/>
      <c r="G869" s="5"/>
    </row>
    <row r="870" spans="6:7" x14ac:dyDescent="0.25">
      <c r="F870" s="5"/>
      <c r="G870" s="5"/>
    </row>
    <row r="871" spans="6:7" x14ac:dyDescent="0.25">
      <c r="F871" s="5"/>
      <c r="G871" s="5"/>
    </row>
    <row r="872" spans="6:7" x14ac:dyDescent="0.25">
      <c r="F872" s="5"/>
      <c r="G872" s="5"/>
    </row>
    <row r="873" spans="6:7" x14ac:dyDescent="0.25">
      <c r="F873" s="5"/>
      <c r="G873" s="5"/>
    </row>
    <row r="874" spans="6:7" x14ac:dyDescent="0.25">
      <c r="F874" s="5"/>
      <c r="G874" s="5"/>
    </row>
    <row r="875" spans="6:7" x14ac:dyDescent="0.25">
      <c r="F875" s="5"/>
      <c r="G875" s="5"/>
    </row>
    <row r="876" spans="6:7" x14ac:dyDescent="0.25">
      <c r="F876" s="5"/>
      <c r="G876" s="5"/>
    </row>
    <row r="877" spans="6:7" x14ac:dyDescent="0.25">
      <c r="F877" s="5"/>
      <c r="G877" s="5"/>
    </row>
    <row r="878" spans="6:7" x14ac:dyDescent="0.25">
      <c r="F878" s="5"/>
      <c r="G878" s="5"/>
    </row>
    <row r="879" spans="6:7" x14ac:dyDescent="0.25">
      <c r="F879" s="5"/>
      <c r="G879" s="5"/>
    </row>
    <row r="880" spans="6:7" x14ac:dyDescent="0.25">
      <c r="F880" s="5"/>
      <c r="G880" s="5"/>
    </row>
    <row r="881" spans="6:7" x14ac:dyDescent="0.25">
      <c r="F881" s="5"/>
      <c r="G881" s="5"/>
    </row>
    <row r="882" spans="6:7" x14ac:dyDescent="0.25">
      <c r="F882" s="5"/>
      <c r="G882" s="5"/>
    </row>
    <row r="883" spans="6:7" x14ac:dyDescent="0.25">
      <c r="F883" s="5"/>
      <c r="G883" s="5"/>
    </row>
    <row r="884" spans="6:7" x14ac:dyDescent="0.25">
      <c r="F884" s="5"/>
      <c r="G884" s="5"/>
    </row>
    <row r="885" spans="6:7" x14ac:dyDescent="0.25">
      <c r="F885" s="5"/>
      <c r="G885" s="5"/>
    </row>
    <row r="886" spans="6:7" x14ac:dyDescent="0.25">
      <c r="F886" s="5"/>
      <c r="G886" s="5"/>
    </row>
    <row r="887" spans="6:7" x14ac:dyDescent="0.25">
      <c r="F887" s="5"/>
      <c r="G887" s="5"/>
    </row>
    <row r="888" spans="6:7" x14ac:dyDescent="0.25">
      <c r="F888" s="5"/>
      <c r="G888" s="5"/>
    </row>
    <row r="889" spans="6:7" x14ac:dyDescent="0.25">
      <c r="F889" s="5"/>
      <c r="G889" s="5"/>
    </row>
    <row r="890" spans="6:7" x14ac:dyDescent="0.25">
      <c r="F890" s="5"/>
      <c r="G890" s="5"/>
    </row>
    <row r="891" spans="6:7" x14ac:dyDescent="0.25">
      <c r="F891" s="5"/>
      <c r="G891" s="5"/>
    </row>
    <row r="892" spans="6:7" x14ac:dyDescent="0.25">
      <c r="F892" s="5"/>
      <c r="G892" s="5"/>
    </row>
    <row r="893" spans="6:7" x14ac:dyDescent="0.25">
      <c r="F893" s="5"/>
      <c r="G893" s="5"/>
    </row>
    <row r="894" spans="6:7" x14ac:dyDescent="0.25">
      <c r="F894" s="5"/>
      <c r="G894" s="5"/>
    </row>
    <row r="895" spans="6:7" x14ac:dyDescent="0.25">
      <c r="F895" s="5"/>
      <c r="G895" s="5"/>
    </row>
    <row r="896" spans="6:7" x14ac:dyDescent="0.25">
      <c r="F896" s="5"/>
      <c r="G896" s="5"/>
    </row>
    <row r="897" spans="6:7" x14ac:dyDescent="0.25">
      <c r="F897" s="5"/>
      <c r="G897" s="5"/>
    </row>
    <row r="898" spans="6:7" x14ac:dyDescent="0.25">
      <c r="F898" s="5"/>
      <c r="G898" s="5"/>
    </row>
    <row r="899" spans="6:7" x14ac:dyDescent="0.25">
      <c r="F899" s="5"/>
      <c r="G899" s="5"/>
    </row>
    <row r="900" spans="6:7" x14ac:dyDescent="0.25">
      <c r="F900" s="5"/>
      <c r="G900" s="5"/>
    </row>
    <row r="901" spans="6:7" x14ac:dyDescent="0.25">
      <c r="F901" s="5"/>
      <c r="G901" s="5"/>
    </row>
    <row r="902" spans="6:7" x14ac:dyDescent="0.25">
      <c r="F902" s="5"/>
      <c r="G902" s="5"/>
    </row>
    <row r="903" spans="6:7" x14ac:dyDescent="0.25">
      <c r="F903" s="5"/>
      <c r="G903" s="5"/>
    </row>
    <row r="904" spans="6:7" x14ac:dyDescent="0.25">
      <c r="F904" s="5"/>
      <c r="G904" s="5"/>
    </row>
    <row r="905" spans="6:7" x14ac:dyDescent="0.25">
      <c r="F905" s="5"/>
      <c r="G905" s="5"/>
    </row>
    <row r="906" spans="6:7" x14ac:dyDescent="0.25">
      <c r="F906" s="5"/>
      <c r="G906" s="5"/>
    </row>
    <row r="907" spans="6:7" x14ac:dyDescent="0.25">
      <c r="F907" s="5"/>
      <c r="G907" s="5"/>
    </row>
    <row r="908" spans="6:7" x14ac:dyDescent="0.25">
      <c r="F908" s="5"/>
      <c r="G908" s="5"/>
    </row>
    <row r="909" spans="6:7" x14ac:dyDescent="0.25">
      <c r="F909" s="5"/>
      <c r="G909" s="5"/>
    </row>
    <row r="910" spans="6:7" x14ac:dyDescent="0.25">
      <c r="F910" s="5"/>
      <c r="G910" s="5"/>
    </row>
    <row r="911" spans="6:7" x14ac:dyDescent="0.25">
      <c r="F911" s="5"/>
      <c r="G911" s="5"/>
    </row>
    <row r="912" spans="6:7" x14ac:dyDescent="0.25">
      <c r="F912" s="5"/>
      <c r="G912" s="5"/>
    </row>
    <row r="913" spans="6:7" x14ac:dyDescent="0.25">
      <c r="F913" s="5"/>
      <c r="G913" s="5"/>
    </row>
    <row r="914" spans="6:7" x14ac:dyDescent="0.25">
      <c r="F914" s="5"/>
      <c r="G914" s="5"/>
    </row>
    <row r="915" spans="6:7" x14ac:dyDescent="0.25">
      <c r="F915" s="5"/>
      <c r="G915" s="5"/>
    </row>
    <row r="916" spans="6:7" x14ac:dyDescent="0.25">
      <c r="F916" s="5"/>
      <c r="G916" s="5"/>
    </row>
    <row r="917" spans="6:7" x14ac:dyDescent="0.25">
      <c r="F917" s="5"/>
      <c r="G917" s="5"/>
    </row>
    <row r="918" spans="6:7" x14ac:dyDescent="0.25">
      <c r="F918" s="5"/>
      <c r="G918" s="5"/>
    </row>
    <row r="919" spans="6:7" x14ac:dyDescent="0.25">
      <c r="F919" s="5"/>
      <c r="G919" s="5"/>
    </row>
    <row r="920" spans="6:7" x14ac:dyDescent="0.25">
      <c r="F920" s="5"/>
      <c r="G920" s="5"/>
    </row>
    <row r="921" spans="6:7" x14ac:dyDescent="0.25">
      <c r="F921" s="5"/>
      <c r="G921" s="5"/>
    </row>
    <row r="922" spans="6:7" x14ac:dyDescent="0.25">
      <c r="F922" s="5"/>
      <c r="G922" s="5"/>
    </row>
    <row r="923" spans="6:7" x14ac:dyDescent="0.25">
      <c r="F923" s="5"/>
      <c r="G923" s="5"/>
    </row>
    <row r="924" spans="6:7" x14ac:dyDescent="0.25">
      <c r="F924" s="5"/>
      <c r="G924" s="5"/>
    </row>
    <row r="925" spans="6:7" x14ac:dyDescent="0.25">
      <c r="F925" s="5"/>
      <c r="G925" s="5"/>
    </row>
    <row r="926" spans="6:7" x14ac:dyDescent="0.25">
      <c r="F926" s="5"/>
      <c r="G926" s="5"/>
    </row>
    <row r="927" spans="6:7" x14ac:dyDescent="0.25">
      <c r="F927" s="5"/>
      <c r="G927" s="5"/>
    </row>
    <row r="928" spans="6:7" x14ac:dyDescent="0.25">
      <c r="F928" s="5"/>
      <c r="G928" s="5"/>
    </row>
    <row r="929" spans="6:7" x14ac:dyDescent="0.25">
      <c r="F929" s="5"/>
      <c r="G929" s="5"/>
    </row>
    <row r="930" spans="6:7" x14ac:dyDescent="0.25">
      <c r="F930" s="5"/>
      <c r="G930" s="5"/>
    </row>
    <row r="931" spans="6:7" x14ac:dyDescent="0.25">
      <c r="F931" s="5"/>
      <c r="G931" s="5"/>
    </row>
    <row r="932" spans="6:7" x14ac:dyDescent="0.25">
      <c r="F932" s="5"/>
      <c r="G932" s="5"/>
    </row>
    <row r="933" spans="6:7" x14ac:dyDescent="0.25">
      <c r="F933" s="5"/>
      <c r="G933" s="5"/>
    </row>
    <row r="934" spans="6:7" x14ac:dyDescent="0.25">
      <c r="F934" s="5"/>
      <c r="G934" s="5"/>
    </row>
    <row r="935" spans="6:7" x14ac:dyDescent="0.25">
      <c r="F935" s="5"/>
      <c r="G935" s="5"/>
    </row>
    <row r="936" spans="6:7" x14ac:dyDescent="0.25">
      <c r="F936" s="5"/>
      <c r="G936" s="5"/>
    </row>
    <row r="937" spans="6:7" x14ac:dyDescent="0.25">
      <c r="F937" s="5"/>
      <c r="G937" s="5"/>
    </row>
    <row r="938" spans="6:7" x14ac:dyDescent="0.25">
      <c r="F938" s="5"/>
      <c r="G938" s="5"/>
    </row>
    <row r="939" spans="6:7" x14ac:dyDescent="0.25">
      <c r="F939" s="5"/>
      <c r="G939" s="5"/>
    </row>
    <row r="940" spans="6:7" x14ac:dyDescent="0.25">
      <c r="F940" s="5"/>
      <c r="G940" s="5"/>
    </row>
    <row r="941" spans="6:7" x14ac:dyDescent="0.25">
      <c r="F941" s="5"/>
      <c r="G941" s="5"/>
    </row>
    <row r="942" spans="6:7" x14ac:dyDescent="0.25">
      <c r="F942" s="5"/>
      <c r="G942" s="5"/>
    </row>
    <row r="943" spans="6:7" x14ac:dyDescent="0.25">
      <c r="F943" s="5"/>
      <c r="G943" s="5"/>
    </row>
    <row r="944" spans="6:7" x14ac:dyDescent="0.25">
      <c r="F944" s="5"/>
      <c r="G944" s="5"/>
    </row>
    <row r="945" spans="6:7" x14ac:dyDescent="0.25">
      <c r="F945" s="5"/>
      <c r="G945" s="5"/>
    </row>
    <row r="946" spans="6:7" x14ac:dyDescent="0.25">
      <c r="F946" s="5"/>
      <c r="G946" s="5"/>
    </row>
    <row r="947" spans="6:7" x14ac:dyDescent="0.25">
      <c r="F947" s="5"/>
      <c r="G947" s="5"/>
    </row>
    <row r="948" spans="6:7" x14ac:dyDescent="0.25">
      <c r="F948" s="5"/>
      <c r="G948" s="5"/>
    </row>
    <row r="949" spans="6:7" x14ac:dyDescent="0.25">
      <c r="F949" s="5"/>
      <c r="G949" s="5"/>
    </row>
    <row r="950" spans="6:7" x14ac:dyDescent="0.25">
      <c r="F950" s="5"/>
      <c r="G950" s="5"/>
    </row>
    <row r="951" spans="6:7" x14ac:dyDescent="0.25">
      <c r="F951" s="5"/>
      <c r="G951" s="5"/>
    </row>
    <row r="952" spans="6:7" x14ac:dyDescent="0.25">
      <c r="F952" s="5"/>
      <c r="G952" s="5"/>
    </row>
    <row r="953" spans="6:7" x14ac:dyDescent="0.25">
      <c r="F953" s="5"/>
      <c r="G953" s="5"/>
    </row>
    <row r="954" spans="6:7" x14ac:dyDescent="0.25">
      <c r="F954" s="5"/>
      <c r="G954" s="5"/>
    </row>
    <row r="955" spans="6:7" x14ac:dyDescent="0.25">
      <c r="F955" s="5"/>
      <c r="G955" s="5"/>
    </row>
    <row r="956" spans="6:7" x14ac:dyDescent="0.25">
      <c r="F956" s="5"/>
      <c r="G956" s="5"/>
    </row>
    <row r="957" spans="6:7" x14ac:dyDescent="0.25">
      <c r="F957" s="5"/>
      <c r="G957" s="5"/>
    </row>
    <row r="958" spans="6:7" x14ac:dyDescent="0.25">
      <c r="F958" s="5"/>
      <c r="G958" s="5"/>
    </row>
    <row r="959" spans="6:7" x14ac:dyDescent="0.25">
      <c r="F959" s="5"/>
      <c r="G959" s="5"/>
    </row>
    <row r="962" spans="6:7" x14ac:dyDescent="0.25">
      <c r="F962" s="5"/>
      <c r="G962" s="5"/>
    </row>
    <row r="963" spans="6:7" x14ac:dyDescent="0.25">
      <c r="F963" s="5"/>
      <c r="G963" s="5"/>
    </row>
    <row r="964" spans="6:7" x14ac:dyDescent="0.25">
      <c r="F964" s="5"/>
      <c r="G964" s="5"/>
    </row>
    <row r="965" spans="6:7" x14ac:dyDescent="0.25">
      <c r="F965" s="5"/>
      <c r="G965" s="5"/>
    </row>
    <row r="966" spans="6:7" x14ac:dyDescent="0.25">
      <c r="F966" s="5"/>
      <c r="G966" s="5"/>
    </row>
    <row r="967" spans="6:7" x14ac:dyDescent="0.25">
      <c r="F967" s="5"/>
      <c r="G967" s="5"/>
    </row>
    <row r="968" spans="6:7" x14ac:dyDescent="0.25">
      <c r="F968" s="5"/>
      <c r="G968" s="5"/>
    </row>
    <row r="969" spans="6:7" x14ac:dyDescent="0.25">
      <c r="F969" s="5"/>
      <c r="G969" s="5"/>
    </row>
    <row r="970" spans="6:7" x14ac:dyDescent="0.25">
      <c r="F970" s="5"/>
      <c r="G970" s="5"/>
    </row>
    <row r="971" spans="6:7" x14ac:dyDescent="0.25">
      <c r="F971" s="5"/>
      <c r="G971" s="5"/>
    </row>
    <row r="972" spans="6:7" x14ac:dyDescent="0.25">
      <c r="F972" s="5"/>
      <c r="G972" s="5"/>
    </row>
    <row r="973" spans="6:7" x14ac:dyDescent="0.25">
      <c r="F973" s="5"/>
      <c r="G973" s="5"/>
    </row>
    <row r="974" spans="6:7" x14ac:dyDescent="0.25">
      <c r="F974" s="5"/>
      <c r="G974" s="5"/>
    </row>
    <row r="975" spans="6:7" x14ac:dyDescent="0.25">
      <c r="F975" s="5"/>
      <c r="G975" s="5"/>
    </row>
    <row r="976" spans="6:7" x14ac:dyDescent="0.25">
      <c r="F976" s="5"/>
      <c r="G976" s="5"/>
    </row>
    <row r="977" spans="6:7" x14ac:dyDescent="0.25">
      <c r="F977" s="5"/>
      <c r="G977" s="5"/>
    </row>
    <row r="978" spans="6:7" x14ac:dyDescent="0.25">
      <c r="F978" s="5"/>
      <c r="G978" s="5"/>
    </row>
    <row r="979" spans="6:7" x14ac:dyDescent="0.25">
      <c r="F979" s="5"/>
      <c r="G979" s="5"/>
    </row>
    <row r="980" spans="6:7" x14ac:dyDescent="0.25">
      <c r="F980" s="5"/>
      <c r="G980" s="5"/>
    </row>
    <row r="981" spans="6:7" x14ac:dyDescent="0.25">
      <c r="F981" s="5"/>
      <c r="G981" s="5"/>
    </row>
    <row r="982" spans="6:7" x14ac:dyDescent="0.25">
      <c r="F982" s="5"/>
      <c r="G982" s="5"/>
    </row>
    <row r="983" spans="6:7" x14ac:dyDescent="0.25">
      <c r="F983" s="5"/>
      <c r="G983" s="5"/>
    </row>
    <row r="984" spans="6:7" x14ac:dyDescent="0.25">
      <c r="F984" s="5"/>
      <c r="G984" s="5"/>
    </row>
    <row r="985" spans="6:7" x14ac:dyDescent="0.25">
      <c r="F985" s="5"/>
      <c r="G985" s="5"/>
    </row>
    <row r="986" spans="6:7" x14ac:dyDescent="0.25">
      <c r="F986" s="5"/>
      <c r="G986" s="5"/>
    </row>
    <row r="987" spans="6:7" x14ac:dyDescent="0.25">
      <c r="F987" s="5"/>
      <c r="G987" s="5"/>
    </row>
    <row r="988" spans="6:7" x14ac:dyDescent="0.25">
      <c r="F988" s="5"/>
      <c r="G988" s="5"/>
    </row>
    <row r="989" spans="6:7" x14ac:dyDescent="0.25">
      <c r="F989" s="5"/>
      <c r="G989" s="5"/>
    </row>
    <row r="990" spans="6:7" x14ac:dyDescent="0.25">
      <c r="F990" s="5"/>
      <c r="G990" s="5"/>
    </row>
    <row r="991" spans="6:7" x14ac:dyDescent="0.25">
      <c r="F991" s="5"/>
      <c r="G991" s="5"/>
    </row>
    <row r="992" spans="6:7" x14ac:dyDescent="0.25">
      <c r="F992" s="5"/>
      <c r="G992" s="5"/>
    </row>
  </sheetData>
  <sortState ref="L84:P92">
    <sortCondition ref="M84:M92"/>
  </sortState>
  <mergeCells count="7">
    <mergeCell ref="U99:U100"/>
    <mergeCell ref="U94:V94"/>
    <mergeCell ref="U80:V80"/>
    <mergeCell ref="W80:X80"/>
    <mergeCell ref="Y80:Z80"/>
    <mergeCell ref="U95:U96"/>
    <mergeCell ref="U97:U98"/>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大数需求（2019.6.1累计）</vt:lpstr>
      <vt:lpstr>顾客分析</vt:lpstr>
      <vt:lpstr>复购会员分析</vt:lpstr>
      <vt:lpstr>门店分析</vt:lpstr>
      <vt:lpstr>零售商导向-按年</vt:lpstr>
      <vt:lpstr>Sheet5</vt:lpstr>
      <vt:lpstr>消费者导向-按年</vt:lpstr>
      <vt:lpstr>Sheet6</vt:lpstr>
      <vt:lpstr>门店分析-按年</vt:lpstr>
      <vt:lpstr>疾病</vt:lpstr>
      <vt:lpstr>Sheet1</vt:lpstr>
      <vt:lpstr>消费会员数</vt:lpstr>
      <vt:lpstr>品类整体</vt:lpstr>
      <vt:lpstr>零售商导向</vt:lpstr>
      <vt:lpstr>消费者导向</vt:lpstr>
      <vt:lpstr>定义 </vt:lpstr>
      <vt:lpstr>年龄段品类销售结构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薛艳</dc:creator>
  <cp:lastModifiedBy>胡幼山</cp:lastModifiedBy>
  <dcterms:created xsi:type="dcterms:W3CDTF">2019-06-20T02:50:06Z</dcterms:created>
  <dcterms:modified xsi:type="dcterms:W3CDTF">2019-07-26T09:58:58Z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2052-11.1.0.8751</vt:lpwstr>
  </property>
</Properties>
</file>