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0" yWindow="690" windowWidth="17715" windowHeight="11760" tabRatio="950"/>
  </bookViews>
  <sheets>
    <sheet name="OrderSum" sheetId="1" r:id="rId1"/>
    <sheet name="QuoteSum" sheetId="5" r:id="rId2"/>
    <sheet name="P&amp;L" sheetId="2" r:id="rId3"/>
    <sheet name="BAR" sheetId="9" r:id="rId4"/>
    <sheet name="UDA Network" sheetId="4" r:id="rId5"/>
    <sheet name="Revision History" sheetId="8" r:id="rId6"/>
    <sheet name="ReadMe" sheetId="6" r:id="rId7"/>
    <sheet name="FlextronicsTab" sheetId="10" r:id="rId8"/>
  </sheets>
  <externalReferences>
    <externalReference r:id="rId9"/>
    <externalReference r:id="rId10"/>
    <externalReference r:id="rId11"/>
  </externalReferences>
  <definedNames>
    <definedName name="_005048031" localSheetId="3">#REF!</definedName>
    <definedName name="_005048031" localSheetId="7">#REF!</definedName>
    <definedName name="_005048031" localSheetId="1">#REF!</definedName>
    <definedName name="_005048031" localSheetId="5">#REF!</definedName>
    <definedName name="_005048031">#REF!</definedName>
    <definedName name="_100AF_new" localSheetId="3">#REF!</definedName>
    <definedName name="_100AF_new" localSheetId="7">#REF!</definedName>
    <definedName name="_100AF_new" localSheetId="1">#REF!</definedName>
    <definedName name="_100AF_new">#REF!</definedName>
    <definedName name="_xlnm._FilterDatabase" localSheetId="3" hidden="1">BAR!$A$17:$R$157</definedName>
    <definedName name="ACSLSupgrdRtn" localSheetId="3">#REF!</definedName>
    <definedName name="ACSLSupgrdRtn" localSheetId="7">#REF!</definedName>
    <definedName name="ACSLSupgrdRtn" localSheetId="1">#REF!</definedName>
    <definedName name="ACSLSupgrdRtn" localSheetId="5">#REF!</definedName>
    <definedName name="ACSLSupgrdRtn">#REF!</definedName>
    <definedName name="BACK" localSheetId="3">#REF!</definedName>
    <definedName name="BACK" localSheetId="7">#REF!</definedName>
    <definedName name="BACK" localSheetId="1">#REF!</definedName>
    <definedName name="BACK">#REF!</definedName>
    <definedName name="BAConfigID" localSheetId="3">#REF!</definedName>
    <definedName name="BAConfigID" localSheetId="7">#REF!</definedName>
    <definedName name="BAConfigID" localSheetId="1">#REF!</definedName>
    <definedName name="BAConfigID">#REF!</definedName>
    <definedName name="BACustNumber" localSheetId="3">#REF!</definedName>
    <definedName name="BACustNumber" localSheetId="7">#REF!</definedName>
    <definedName name="BACustNumber" localSheetId="1">#REF!</definedName>
    <definedName name="BACustNumber">#REF!</definedName>
    <definedName name="BAEndMaintData" localSheetId="3">#REF!</definedName>
    <definedName name="BAEndMaintData" localSheetId="7">#REF!</definedName>
    <definedName name="BAEndMaintData" localSheetId="1">#REF!</definedName>
    <definedName name="BAEndMaintData">#REF!</definedName>
    <definedName name="BAEndPatData" localSheetId="3">#REF!</definedName>
    <definedName name="BAEndPatData" localSheetId="7">#REF!</definedName>
    <definedName name="BAEndPatData" localSheetId="1">#REF!</definedName>
    <definedName name="BAEndPatData">#REF!</definedName>
    <definedName name="BAEndWarrantyData" localSheetId="3">#REF!</definedName>
    <definedName name="BAEndWarrantyData" localSheetId="7">#REF!</definedName>
    <definedName name="BAEndWarrantyData" localSheetId="1">#REF!</definedName>
    <definedName name="BAEndWarrantyData">#REF!</definedName>
    <definedName name="BALineItem" localSheetId="3">#REF!</definedName>
    <definedName name="BALineItem" localSheetId="7">#REF!</definedName>
    <definedName name="BALineItem" localSheetId="1">#REF!</definedName>
    <definedName name="BALineItem">#REF!</definedName>
    <definedName name="BAMaintCoverageDesc" localSheetId="3">#REF!</definedName>
    <definedName name="BAMaintCoverageDesc" localSheetId="7">#REF!</definedName>
    <definedName name="BAMaintCoverageDesc" localSheetId="1">#REF!</definedName>
    <definedName name="BAMaintCoverageDesc">#REF!</definedName>
    <definedName name="BAMaintDiscretionaryDiscount" localSheetId="3">#REF!</definedName>
    <definedName name="BAMaintDiscretionaryDiscount" localSheetId="7">#REF!</definedName>
    <definedName name="BAMaintDiscretionaryDiscount" localSheetId="1">#REF!</definedName>
    <definedName name="BAMaintDiscretionaryDiscount">#REF!</definedName>
    <definedName name="BAMaintFinancialSumTotal" localSheetId="3">#REF!</definedName>
    <definedName name="BAMaintFinancialSumTotal" localSheetId="7">#REF!</definedName>
    <definedName name="BAMaintFinancialSumTotal" localSheetId="1">#REF!</definedName>
    <definedName name="BAMaintFinancialSumTotal">#REF!</definedName>
    <definedName name="BAMaintID" localSheetId="3">#REF!</definedName>
    <definedName name="BAMaintID" localSheetId="7">#REF!</definedName>
    <definedName name="BAMaintID" localSheetId="1">#REF!</definedName>
    <definedName name="BAMaintID">#REF!</definedName>
    <definedName name="BAMaintLegend" localSheetId="3">#REF!</definedName>
    <definedName name="BAMaintLegend" localSheetId="7">#REF!</definedName>
    <definedName name="BAMaintLegend" localSheetId="1">#REF!</definedName>
    <definedName name="BAMaintLegend">#REF!</definedName>
    <definedName name="BAMaintLineItem" localSheetId="3">#REF!</definedName>
    <definedName name="BAMaintLineItem" localSheetId="7">#REF!</definedName>
    <definedName name="BAMaintLineItem" localSheetId="1">#REF!</definedName>
    <definedName name="BAMaintLineItem">#REF!</definedName>
    <definedName name="BAMaintNetRevenue" localSheetId="3">#REF!</definedName>
    <definedName name="BAMaintNetRevenue" localSheetId="7">#REF!</definedName>
    <definedName name="BAMaintNetRevenue" localSheetId="1">#REF!</definedName>
    <definedName name="BAMaintNetRevenue">#REF!</definedName>
    <definedName name="BAMaintProdDesc" localSheetId="3">#REF!</definedName>
    <definedName name="BAMaintProdDesc" localSheetId="7">#REF!</definedName>
    <definedName name="BAMaintProdDesc" localSheetId="1">#REF!</definedName>
    <definedName name="BAMaintProdDesc">#REF!</definedName>
    <definedName name="BAMaintQuantity" localSheetId="3">#REF!</definedName>
    <definedName name="BAMaintQuantity" localSheetId="7">#REF!</definedName>
    <definedName name="BAMaintQuantity" localSheetId="1">#REF!</definedName>
    <definedName name="BAMaintQuantity">#REF!</definedName>
    <definedName name="BAMaintSolutionNumber" localSheetId="3">#REF!</definedName>
    <definedName name="BAMaintSolutionNumber" localSheetId="7">#REF!</definedName>
    <definedName name="BAMaintSolutionNumber" localSheetId="1">#REF!</definedName>
    <definedName name="BAMaintSolutionNumber">#REF!</definedName>
    <definedName name="BAMaintTerm" localSheetId="3">#REF!</definedName>
    <definedName name="BAMaintTerm" localSheetId="7">#REF!</definedName>
    <definedName name="BAMaintTerm" localSheetId="1">#REF!</definedName>
    <definedName name="BAMaintTerm">#REF!</definedName>
    <definedName name="BAOffgDesc" localSheetId="3">#REF!</definedName>
    <definedName name="BAOffgDesc" localSheetId="7">#REF!</definedName>
    <definedName name="BAOffgDesc" localSheetId="1">#REF!</definedName>
    <definedName name="BAOffgDesc">#REF!</definedName>
    <definedName name="BAOffgDiscAmt" localSheetId="3">#REF!</definedName>
    <definedName name="BAOffgDiscAmt" localSheetId="7">#REF!</definedName>
    <definedName name="BAOffgDiscAmt" localSheetId="1">#REF!</definedName>
    <definedName name="BAOffgDiscAmt">#REF!</definedName>
    <definedName name="BAOffgDiscPct" localSheetId="3">#REF!</definedName>
    <definedName name="BAOffgDiscPct" localSheetId="7">#REF!</definedName>
    <definedName name="BAOffgDiscPct" localSheetId="1">#REF!</definedName>
    <definedName name="BAOffgDiscPct">#REF!</definedName>
    <definedName name="BAOffgExt" localSheetId="3">#REF!</definedName>
    <definedName name="BAOffgExt" localSheetId="7">#REF!</definedName>
    <definedName name="BAOffgExt" localSheetId="1">#REF!</definedName>
    <definedName name="BAOffgExt">#REF!</definedName>
    <definedName name="BAOffgID" localSheetId="3">#REF!</definedName>
    <definedName name="BAOffgID" localSheetId="7">#REF!</definedName>
    <definedName name="BAOffgID" localSheetId="1">#REF!</definedName>
    <definedName name="BAOffgID">#REF!</definedName>
    <definedName name="BAOffgList" localSheetId="3">#REF!</definedName>
    <definedName name="BAOffgList" localSheetId="7">#REF!</definedName>
    <definedName name="BAOffgList" localSheetId="1">#REF!</definedName>
    <definedName name="BAOffgList">#REF!</definedName>
    <definedName name="BAOffgMaintDiscAmt" localSheetId="3">#REF!</definedName>
    <definedName name="BAOffgMaintDiscAmt" localSheetId="7">#REF!</definedName>
    <definedName name="BAOffgMaintDiscAmt" localSheetId="1">#REF!</definedName>
    <definedName name="BAOffgMaintDiscAmt">#REF!</definedName>
    <definedName name="BAOffgMaintDiscPct" localSheetId="3">#REF!</definedName>
    <definedName name="BAOffgMaintDiscPct" localSheetId="7">#REF!</definedName>
    <definedName name="BAOffgMaintDiscPct" localSheetId="1">#REF!</definedName>
    <definedName name="BAOffgMaintDiscPct">#REF!</definedName>
    <definedName name="BAOffgMaintExtList" localSheetId="3">#REF!</definedName>
    <definedName name="BAOffgMaintExtList" localSheetId="7">#REF!</definedName>
    <definedName name="BAOffgMaintExtList" localSheetId="1">#REF!</definedName>
    <definedName name="BAOffgMaintExtList">#REF!</definedName>
    <definedName name="BAOffgMaintList" localSheetId="3">#REF!</definedName>
    <definedName name="BAOffgMaintList" localSheetId="7">#REF!</definedName>
    <definedName name="BAOffgMaintList" localSheetId="1">#REF!</definedName>
    <definedName name="BAOffgMaintList">#REF!</definedName>
    <definedName name="BAOffgNet" localSheetId="3">#REF!</definedName>
    <definedName name="BAOffgNet" localSheetId="7">#REF!</definedName>
    <definedName name="BAOffgNet" localSheetId="1">#REF!</definedName>
    <definedName name="BAOffgNet">#REF!</definedName>
    <definedName name="BAOffgQty" localSheetId="3">#REF!</definedName>
    <definedName name="BAOffgQty" localSheetId="7">#REF!</definedName>
    <definedName name="BAOffgQty" localSheetId="1">#REF!</definedName>
    <definedName name="BAOffgQty">#REF!</definedName>
    <definedName name="BAPrint" localSheetId="3">#REF!</definedName>
    <definedName name="BAPrint" localSheetId="7">#REF!</definedName>
    <definedName name="BAPrint" localSheetId="1">#REF!</definedName>
    <definedName name="BAPrint">#REF!</definedName>
    <definedName name="BASolutionNumber" localSheetId="3">#REF!</definedName>
    <definedName name="BASolutionNumber" localSheetId="7">#REF!</definedName>
    <definedName name="BASolutionNumber" localSheetId="1">#REF!</definedName>
    <definedName name="BASolutionNumber">#REF!</definedName>
    <definedName name="BAStartMaintData" localSheetId="3">#REF!</definedName>
    <definedName name="BAStartMaintData" localSheetId="7">#REF!</definedName>
    <definedName name="BAStartMaintData" localSheetId="1">#REF!</definedName>
    <definedName name="BAStartMaintData">#REF!</definedName>
    <definedName name="BAStartMaintLegend" localSheetId="3">#REF!</definedName>
    <definedName name="BAStartMaintLegend" localSheetId="7">#REF!</definedName>
    <definedName name="BAStartMaintLegend" localSheetId="1">#REF!</definedName>
    <definedName name="BAStartMaintLegend">#REF!</definedName>
    <definedName name="BAStartPatData" localSheetId="3">#REF!</definedName>
    <definedName name="BAStartPatData" localSheetId="7">#REF!</definedName>
    <definedName name="BAStartPatData" localSheetId="1">#REF!</definedName>
    <definedName name="BAStartPatData">#REF!</definedName>
    <definedName name="BAStartWarrantyData" localSheetId="3">#REF!</definedName>
    <definedName name="BAStartWarrantyData" localSheetId="7">#REF!</definedName>
    <definedName name="BAStartWarrantyData" localSheetId="1">#REF!</definedName>
    <definedName name="BAStartWarrantyData">#REF!</definedName>
    <definedName name="BAStartWarrantyLegend" localSheetId="3">#REF!</definedName>
    <definedName name="BAStartWarrantyLegend" localSheetId="7">#REF!</definedName>
    <definedName name="BAStartWarrantyLegend" localSheetId="1">#REF!</definedName>
    <definedName name="BAStartWarrantyLegend">#REF!</definedName>
    <definedName name="BATermDiscountAmt" localSheetId="3">#REF!</definedName>
    <definedName name="BATermDiscountAmt" localSheetId="7">#REF!</definedName>
    <definedName name="BATermDiscountAmt" localSheetId="1">#REF!</definedName>
    <definedName name="BATermDiscountAmt">#REF!</definedName>
    <definedName name="BATotalExtUnitMaintRate" localSheetId="3">#REF!</definedName>
    <definedName name="BATotalExtUnitMaintRate" localSheetId="7">#REF!</definedName>
    <definedName name="BATotalExtUnitMaintRate" localSheetId="1">#REF!</definedName>
    <definedName name="BATotalExtUnitMaintRate">#REF!</definedName>
    <definedName name="BATotalMaintNetRevenue" localSheetId="3">#REF!</definedName>
    <definedName name="BATotalMaintNetRevenue" localSheetId="7">#REF!</definedName>
    <definedName name="BATotalMaintNetRevenue" localSheetId="1">#REF!</definedName>
    <definedName name="BATotalMaintNetRevenue">#REF!</definedName>
    <definedName name="BATotDisc" localSheetId="3">#REF!</definedName>
    <definedName name="BATotDisc" localSheetId="7">#REF!</definedName>
    <definedName name="BATotDisc" localSheetId="1">#REF!</definedName>
    <definedName name="BATotDisc">#REF!</definedName>
    <definedName name="BATotInstallation" localSheetId="3">#REF!</definedName>
    <definedName name="BATotInstallation" localSheetId="7">#REF!</definedName>
    <definedName name="BATotInstallation" localSheetId="1">#REF!</definedName>
    <definedName name="BATotInstallation">#REF!</definedName>
    <definedName name="BATotOffgExtList" localSheetId="3">#REF!</definedName>
    <definedName name="BATotOffgExtList" localSheetId="7">#REF!</definedName>
    <definedName name="BATotOffgExtList" localSheetId="1">#REF!</definedName>
    <definedName name="BATotOffgExtList">#REF!</definedName>
    <definedName name="BATotOffgMaintDiscAmt" localSheetId="3">#REF!</definedName>
    <definedName name="BATotOffgMaintDiscAmt" localSheetId="7">#REF!</definedName>
    <definedName name="BATotOffgMaintDiscAmt" localSheetId="1">#REF!</definedName>
    <definedName name="BATotOffgMaintDiscAmt">#REF!</definedName>
    <definedName name="BATotOffgNet" localSheetId="3">#REF!</definedName>
    <definedName name="BATotOffgNet" localSheetId="7">#REF!</definedName>
    <definedName name="BATotOffgNet" localSheetId="1">#REF!</definedName>
    <definedName name="BATotOffgNet">#REF!</definedName>
    <definedName name="BATotWarrantyPrice" localSheetId="3">#REF!</definedName>
    <definedName name="BATotWarrantyPrice" localSheetId="7">#REF!</definedName>
    <definedName name="BATotWarrantyPrice" localSheetId="1">#REF!</definedName>
    <definedName name="BATotWarrantyPrice">#REF!</definedName>
    <definedName name="BAVolumeDiscount" localSheetId="3">#REF!</definedName>
    <definedName name="BAVolumeDiscount" localSheetId="7">#REF!</definedName>
    <definedName name="BAVolumeDiscount" localSheetId="1">#REF!</definedName>
    <definedName name="BAVolumeDiscount">#REF!</definedName>
    <definedName name="BAWarranty" localSheetId="3">#REF!</definedName>
    <definedName name="BAWarranty" localSheetId="7">#REF!</definedName>
    <definedName name="BAWarranty" localSheetId="1">#REF!</definedName>
    <definedName name="BAWarranty">#REF!</definedName>
    <definedName name="BAWarrantyDescription" localSheetId="3">#REF!</definedName>
    <definedName name="BAWarrantyDescription" localSheetId="7">#REF!</definedName>
    <definedName name="BAWarrantyDescription" localSheetId="1">#REF!</definedName>
    <definedName name="BAWarrantyDescription">#REF!</definedName>
    <definedName name="BAWarrantyExtUpgrade" localSheetId="3">#REF!</definedName>
    <definedName name="BAWarrantyExtUpgrade" localSheetId="7">#REF!</definedName>
    <definedName name="BAWarrantyExtUpgrade" localSheetId="1">#REF!</definedName>
    <definedName name="BAWarrantyExtUpgrade">#REF!</definedName>
    <definedName name="BAWarrantyFinancialSumTotal" localSheetId="3">#REF!</definedName>
    <definedName name="BAWarrantyFinancialSumTotal" localSheetId="7">#REF!</definedName>
    <definedName name="BAWarrantyFinancialSumTotal" localSheetId="1">#REF!</definedName>
    <definedName name="BAWarrantyFinancialSumTotal">#REF!</definedName>
    <definedName name="BAWarrantyID" localSheetId="3">#REF!</definedName>
    <definedName name="BAWarrantyID" localSheetId="7">#REF!</definedName>
    <definedName name="BAWarrantyID" localSheetId="1">#REF!</definedName>
    <definedName name="BAWarrantyID">#REF!</definedName>
    <definedName name="BAWarrantyLegend" localSheetId="3">#REF!</definedName>
    <definedName name="BAWarrantyLegend" localSheetId="7">#REF!</definedName>
    <definedName name="BAWarrantyLegend" localSheetId="1">#REF!</definedName>
    <definedName name="BAWarrantyLegend">#REF!</definedName>
    <definedName name="BAWarrantyLineItem" localSheetId="3">#REF!</definedName>
    <definedName name="BAWarrantyLineItem" localSheetId="7">#REF!</definedName>
    <definedName name="BAWarrantyLineItem" localSheetId="1">#REF!</definedName>
    <definedName name="BAWarrantyLineItem">#REF!</definedName>
    <definedName name="BAWarrantyProdDesc" localSheetId="3">#REF!</definedName>
    <definedName name="BAWarrantyProdDesc" localSheetId="7">#REF!</definedName>
    <definedName name="BAWarrantyProdDesc" localSheetId="1">#REF!</definedName>
    <definedName name="BAWarrantyProdDesc">#REF!</definedName>
    <definedName name="BAWarrantyQuantity" localSheetId="3">#REF!</definedName>
    <definedName name="BAWarrantyQuantity" localSheetId="7">#REF!</definedName>
    <definedName name="BAWarrantyQuantity" localSheetId="1">#REF!</definedName>
    <definedName name="BAWarrantyQuantity">#REF!</definedName>
    <definedName name="BAWarrantySolutionNumber" localSheetId="3">#REF!</definedName>
    <definedName name="BAWarrantySolutionNumber" localSheetId="7">#REF!</definedName>
    <definedName name="BAWarrantySolutionNumber" localSheetId="1">#REF!</definedName>
    <definedName name="BAWarrantySolutionNumber">#REF!</definedName>
    <definedName name="BAWarrantyTerm" localSheetId="3">#REF!</definedName>
    <definedName name="BAWarrantyTerm" localSheetId="7">#REF!</definedName>
    <definedName name="BAWarrantyTerm" localSheetId="1">#REF!</definedName>
    <definedName name="BAWarrantyTerm">#REF!</definedName>
    <definedName name="BAWarrantyUpgradePrice" localSheetId="3">#REF!</definedName>
    <definedName name="BAWarrantyUpgradePrice" localSheetId="7">#REF!</definedName>
    <definedName name="BAWarrantyUpgradePrice" localSheetId="1">#REF!</definedName>
    <definedName name="BAWarrantyUpgradePrice">#REF!</definedName>
    <definedName name="BCS" localSheetId="3">#REF!</definedName>
    <definedName name="BCS" localSheetId="7">#REF!</definedName>
    <definedName name="BCS" localSheetId="1">#REF!</definedName>
    <definedName name="BCS">#REF!</definedName>
    <definedName name="BILL_TO_ADDRESS" localSheetId="3">#REF!</definedName>
    <definedName name="BILL_TO_ADDRESS" localSheetId="7">#REF!</definedName>
    <definedName name="BILL_TO_ADDRESS" localSheetId="1">#REF!</definedName>
    <definedName name="BILL_TO_ADDRESS">#REF!</definedName>
    <definedName name="BILL_TO_CONTACT" localSheetId="3">#REF!</definedName>
    <definedName name="BILL_TO_CONTACT" localSheetId="7">#REF!</definedName>
    <definedName name="BILL_TO_CONTACT" localSheetId="1">#REF!</definedName>
    <definedName name="BILL_TO_CONTACT">#REF!</definedName>
    <definedName name="BILL_TO_LABEL" localSheetId="3">#REF!</definedName>
    <definedName name="BILL_TO_LABEL" localSheetId="7">#REF!</definedName>
    <definedName name="BILL_TO_LABEL" localSheetId="1">#REF!</definedName>
    <definedName name="BILL_TO_LABEL">#REF!</definedName>
    <definedName name="BILL_TO_NAME" localSheetId="3">#REF!</definedName>
    <definedName name="BILL_TO_NAME" localSheetId="7">#REF!</definedName>
    <definedName name="BILL_TO_NAME" localSheetId="1">#REF!</definedName>
    <definedName name="BILL_TO_NAME">#REF!</definedName>
    <definedName name="BILL_TO_PHONE" localSheetId="3">#REF!</definedName>
    <definedName name="BILL_TO_PHONE" localSheetId="7">#REF!</definedName>
    <definedName name="BILL_TO_PHONE" localSheetId="1">#REF!</definedName>
    <definedName name="BILL_TO_PHONE">#REF!</definedName>
    <definedName name="CashwithOrder" localSheetId="3">#REF!</definedName>
    <definedName name="CashwithOrder" localSheetId="7">#REF!</definedName>
    <definedName name="CashwithOrder" localSheetId="1">#REF!</definedName>
    <definedName name="CashwithOrder">#REF!</definedName>
    <definedName name="CommandFileName" localSheetId="3">#REF!</definedName>
    <definedName name="CommandFileName" localSheetId="7">#REF!</definedName>
    <definedName name="CommandFileName" localSheetId="1">#REF!</definedName>
    <definedName name="CommandFileName">#REF!</definedName>
    <definedName name="CountyTax" localSheetId="3">#REF!</definedName>
    <definedName name="CountyTax" localSheetId="7">#REF!</definedName>
    <definedName name="CountyTax" localSheetId="1">#REF!</definedName>
    <definedName name="CountyTax">#REF!</definedName>
    <definedName name="CSI_LABEL_HEADERS" localSheetId="3">#REF!</definedName>
    <definedName name="CSI_LABEL_HEADERS" localSheetId="7">#REF!</definedName>
    <definedName name="CSI_LABEL_HEADERS" localSheetId="1">#REF!</definedName>
    <definedName name="CSI_LABEL_HEADERS">#REF!</definedName>
    <definedName name="CUST" localSheetId="3">#REF!</definedName>
    <definedName name="CUST" localSheetId="7">#REF!</definedName>
    <definedName name="CUST" localSheetId="1">#REF!</definedName>
    <definedName name="CUST">#REF!</definedName>
    <definedName name="DataHeadings" localSheetId="3">#REF!</definedName>
    <definedName name="DataHeadings" localSheetId="7">#REF!</definedName>
    <definedName name="DataHeadings" localSheetId="1">#REF!</definedName>
    <definedName name="DataHeadings">#REF!</definedName>
    <definedName name="DataHeadings1" localSheetId="3">#REF!</definedName>
    <definedName name="DataHeadings1" localSheetId="7">#REF!</definedName>
    <definedName name="DataHeadings1" localSheetId="1">#REF!</definedName>
    <definedName name="DataHeadings1">#REF!</definedName>
    <definedName name="Delivery" localSheetId="3">#REF!</definedName>
    <definedName name="Delivery" localSheetId="7">#REF!</definedName>
    <definedName name="Delivery" localSheetId="1">#REF!</definedName>
    <definedName name="Delivery">#REF!</definedName>
    <definedName name="disclaimerrange" localSheetId="3">#REF!</definedName>
    <definedName name="disclaimerrange" localSheetId="7">#REF!</definedName>
    <definedName name="disclaimerrange" localSheetId="1">#REF!</definedName>
    <definedName name="disclaimerrange">#REF!</definedName>
    <definedName name="Discounts" localSheetId="3">#REF!</definedName>
    <definedName name="Discounts" localSheetId="7">#REF!</definedName>
    <definedName name="Discounts" localSheetId="1">#REF!</definedName>
    <definedName name="Discounts">#REF!</definedName>
    <definedName name="Distribution" localSheetId="3">#REF!</definedName>
    <definedName name="Distribution" localSheetId="7">#REF!</definedName>
    <definedName name="Distribution" localSheetId="1">#REF!</definedName>
    <definedName name="Distribution">#REF!</definedName>
    <definedName name="FinancialSummary" localSheetId="3">#REF!</definedName>
    <definedName name="FinancialSummary" localSheetId="7">#REF!</definedName>
    <definedName name="FinancialSummary" localSheetId="1">#REF!</definedName>
    <definedName name="FinancialSummary">#REF!</definedName>
    <definedName name="FujitsuDrive" localSheetId="3">#REF!</definedName>
    <definedName name="FujitsuDrive" localSheetId="7">#REF!</definedName>
    <definedName name="FujitsuDrive" localSheetId="1">#REF!</definedName>
    <definedName name="FujitsuDrive">#REF!</definedName>
    <definedName name="GSA_HEADER_FIELDS" localSheetId="3">#REF!</definedName>
    <definedName name="GSA_HEADER_FIELDS" localSheetId="7">#REF!</definedName>
    <definedName name="GSA_HEADER_FIELDS" localSheetId="1">#REF!</definedName>
    <definedName name="GSA_HEADER_FIELDS">#REF!</definedName>
    <definedName name="INSTALL_AT_ADDRESS" localSheetId="3">#REF!</definedName>
    <definedName name="INSTALL_AT_ADDRESS" localSheetId="7">#REF!</definedName>
    <definedName name="INSTALL_AT_ADDRESS" localSheetId="1">#REF!</definedName>
    <definedName name="INSTALL_AT_ADDRESS">#REF!</definedName>
    <definedName name="INSTALL_AT_CONTACT" localSheetId="3">#REF!</definedName>
    <definedName name="INSTALL_AT_CONTACT" localSheetId="7">#REF!</definedName>
    <definedName name="INSTALL_AT_CONTACT" localSheetId="1">#REF!</definedName>
    <definedName name="INSTALL_AT_CONTACT">#REF!</definedName>
    <definedName name="INSTALL_AT_LABEL" localSheetId="3">#REF!</definedName>
    <definedName name="INSTALL_AT_LABEL" localSheetId="7">#REF!</definedName>
    <definedName name="INSTALL_AT_LABEL" localSheetId="1">#REF!</definedName>
    <definedName name="INSTALL_AT_LABEL">#REF!</definedName>
    <definedName name="INSTALL_AT_NAME" localSheetId="3">#REF!</definedName>
    <definedName name="INSTALL_AT_NAME" localSheetId="7">#REF!</definedName>
    <definedName name="INSTALL_AT_NAME" localSheetId="1">#REF!</definedName>
    <definedName name="INSTALL_AT_NAME">#REF!</definedName>
    <definedName name="INSTALL_AT_PHONE" localSheetId="3">#REF!</definedName>
    <definedName name="INSTALL_AT_PHONE" localSheetId="7">#REF!</definedName>
    <definedName name="INSTALL_AT_PHONE" localSheetId="1">#REF!</definedName>
    <definedName name="INSTALL_AT_PHONE">#REF!</definedName>
    <definedName name="LocalTax" localSheetId="3">#REF!</definedName>
    <definedName name="LocalTax" localSheetId="7">#REF!</definedName>
    <definedName name="LocalTax" localSheetId="1">#REF!</definedName>
    <definedName name="LocalTax">#REF!</definedName>
    <definedName name="MaintDataHeadings" localSheetId="3">#REF!</definedName>
    <definedName name="MaintDataHeadings" localSheetId="7">#REF!</definedName>
    <definedName name="MaintDataHeadings" localSheetId="1">#REF!</definedName>
    <definedName name="MaintDataHeadings">#REF!</definedName>
    <definedName name="MaintFinancialSummary" localSheetId="3">#REF!</definedName>
    <definedName name="MaintFinancialSummary" localSheetId="7">#REF!</definedName>
    <definedName name="MaintFinancialSummary" localSheetId="1">#REF!</definedName>
    <definedName name="MaintFinancialSummary">#REF!</definedName>
    <definedName name="MaintPopulate" localSheetId="3">#REF!</definedName>
    <definedName name="MaintPopulate" localSheetId="7">#REF!</definedName>
    <definedName name="MaintPopulate" localSheetId="1">#REF!</definedName>
    <definedName name="MaintPopulate">#REF!</definedName>
    <definedName name="MaintPrint" localSheetId="3">#REF!</definedName>
    <definedName name="MaintPrint" localSheetId="7">#REF!</definedName>
    <definedName name="MaintPrint" localSheetId="1">#REF!</definedName>
    <definedName name="MaintPrint">#REF!</definedName>
    <definedName name="MaintViewMode" localSheetId="3">#REF!</definedName>
    <definedName name="MaintViewMode" localSheetId="7">#REF!</definedName>
    <definedName name="MaintViewMode" localSheetId="1">#REF!</definedName>
    <definedName name="MaintViewMode">#REF!</definedName>
    <definedName name="mechkit3" localSheetId="3">#REF!</definedName>
    <definedName name="mechkit3" localSheetId="7">#REF!</definedName>
    <definedName name="mechkit3" localSheetId="1">#REF!</definedName>
    <definedName name="mechkit3">#REF!</definedName>
    <definedName name="mechkit3return" localSheetId="3">#REF!</definedName>
    <definedName name="mechkit3return" localSheetId="7">#REF!</definedName>
    <definedName name="mechkit3return" localSheetId="1">#REF!</definedName>
    <definedName name="mechkit3return">#REF!</definedName>
    <definedName name="mechkit7" localSheetId="3">#REF!</definedName>
    <definedName name="mechkit7" localSheetId="7">#REF!</definedName>
    <definedName name="mechkit7" localSheetId="1">#REF!</definedName>
    <definedName name="mechkit7">#REF!</definedName>
    <definedName name="mechkit7Return" localSheetId="3">#REF!</definedName>
    <definedName name="mechkit7Return" localSheetId="7">#REF!</definedName>
    <definedName name="mechkit7Return" localSheetId="1">#REF!</definedName>
    <definedName name="mechkit7Return">#REF!</definedName>
    <definedName name="NetPrice" localSheetId="3">#REF!</definedName>
    <definedName name="NetPrice" localSheetId="7">#REF!</definedName>
    <definedName name="NetPrice" localSheetId="1">#REF!</definedName>
    <definedName name="NetPrice">#REF!</definedName>
    <definedName name="new_part" localSheetId="3">#REF!</definedName>
    <definedName name="new_part" localSheetId="7">#REF!</definedName>
    <definedName name="new_part" localSheetId="1">#REF!</definedName>
    <definedName name="new_part">#REF!</definedName>
    <definedName name="ORDER_TYPE_LOOKUP" localSheetId="3">#REF!</definedName>
    <definedName name="ORDER_TYPE_LOOKUP" localSheetId="7">#REF!</definedName>
    <definedName name="ORDER_TYPE_LOOKUP" localSheetId="1">#REF!</definedName>
    <definedName name="ORDER_TYPE_LOOKUP">#REF!</definedName>
    <definedName name="PowerSupply" localSheetId="3">#REF!</definedName>
    <definedName name="PowerSupply" localSheetId="7">#REF!</definedName>
    <definedName name="PowerSupply" localSheetId="1">#REF!</definedName>
    <definedName name="PowerSupply">#REF!</definedName>
    <definedName name="PRECONTRACT_SECTION" localSheetId="7">[1]Services!#REF!</definedName>
    <definedName name="PRECONTRACT_SECTION" localSheetId="1">[1]Services!#REF!</definedName>
    <definedName name="PRECONTRACT_SECTION">[1]Services!#REF!</definedName>
    <definedName name="_xlnm.Print_Area" localSheetId="7">FlextronicsTab!$A:$J</definedName>
    <definedName name="_xlnm.Print_Area" localSheetId="0">OrderSum!$A:$J</definedName>
    <definedName name="_xlnm.Print_Area" localSheetId="1">QuoteSum!$A:$G</definedName>
    <definedName name="_xlnm.Print_Area" localSheetId="5">'Revision History'!$A$1:$G$19</definedName>
    <definedName name="RecordingFee" localSheetId="3">#REF!</definedName>
    <definedName name="RecordingFee" localSheetId="7">#REF!</definedName>
    <definedName name="RecordingFee" localSheetId="1">#REF!</definedName>
    <definedName name="RecordingFee" localSheetId="5">#REF!</definedName>
    <definedName name="RecordingFee">#REF!</definedName>
    <definedName name="REDIRECT_SECTION" localSheetId="3">#REF!</definedName>
    <definedName name="REDIRECT_SECTION" localSheetId="7">#REF!</definedName>
    <definedName name="REDIRECT_SECTION" localSheetId="1">#REF!</definedName>
    <definedName name="REDIRECT_SECTION">#REF!</definedName>
    <definedName name="REPORT_LINES_TO_FORMAT" localSheetId="3">[1]Services!$F$14:$I$25,[1]Services!#REF!</definedName>
    <definedName name="REPORT_LINES_TO_FORMAT" localSheetId="7">[1]Services!$F$14:$I$25,[1]Services!#REF!</definedName>
    <definedName name="REPORT_LINES_TO_FORMAT" localSheetId="1">[1]Services!$F$14:$I$25,[1]Services!#REF!</definedName>
    <definedName name="REPORT_LINES_TO_FORMAT" localSheetId="5">[1]Services!$F$14:$I$25,[1]Services!#REF!</definedName>
    <definedName name="REPORT_LINES_TO_FORMAT">[1]Services!$F$14:$I$25,[1]Services!#REF!</definedName>
    <definedName name="REPORT_LINES_TO_FORMAT0" localSheetId="3">#REF!</definedName>
    <definedName name="REPORT_LINES_TO_FORMAT0" localSheetId="7">#REF!</definedName>
    <definedName name="REPORT_LINES_TO_FORMAT0" localSheetId="1">#REF!</definedName>
    <definedName name="REPORT_LINES_TO_FORMAT0" localSheetId="5">#REF!</definedName>
    <definedName name="REPORT_LINES_TO_FORMAT0">#REF!</definedName>
    <definedName name="REPORT_LINES_TO_FORMAT1" localSheetId="3">[1]Services!#REF!</definedName>
    <definedName name="REPORT_LINES_TO_FORMAT1" localSheetId="7">[1]Services!#REF!</definedName>
    <definedName name="REPORT_LINES_TO_FORMAT1" localSheetId="1">[1]Services!#REF!</definedName>
    <definedName name="REPORT_LINES_TO_FORMAT1" localSheetId="5">[1]Services!#REF!</definedName>
    <definedName name="REPORT_LINES_TO_FORMAT1">[1]Services!#REF!</definedName>
    <definedName name="REPORT_LINES_TO_FORMAT2" localSheetId="3">[1]Services!#REF!</definedName>
    <definedName name="REPORT_LINES_TO_FORMAT2" localSheetId="7">[1]Services!#REF!</definedName>
    <definedName name="REPORT_LINES_TO_FORMAT2" localSheetId="1">[1]Services!#REF!</definedName>
    <definedName name="REPORT_LINES_TO_FORMAT2" localSheetId="5">[1]Services!#REF!</definedName>
    <definedName name="REPORT_LINES_TO_FORMAT2">[1]Services!#REF!</definedName>
    <definedName name="REPORT_TOTALS_TO_FORMAT" localSheetId="3">[1]Services!$F$27:$I$36,[1]Services!#REF!</definedName>
    <definedName name="REPORT_TOTALS_TO_FORMAT" localSheetId="7">[1]Services!$F$27:$I$36,[1]Services!#REF!</definedName>
    <definedName name="REPORT_TOTALS_TO_FORMAT" localSheetId="1">[1]Services!$F$27:$I$36,[1]Services!#REF!</definedName>
    <definedName name="REPORT_TOTALS_TO_FORMAT" localSheetId="5">[1]Services!$F$27:$I$36,[1]Services!#REF!</definedName>
    <definedName name="REPORT_TOTALS_TO_FORMAT">[1]Services!$F$27:$I$36,[1]Services!#REF!</definedName>
    <definedName name="REPORT_TOTALS_TO_FORMAT0" localSheetId="3">#REF!</definedName>
    <definedName name="REPORT_TOTALS_TO_FORMAT0" localSheetId="7">#REF!</definedName>
    <definedName name="REPORT_TOTALS_TO_FORMAT0" localSheetId="1">#REF!</definedName>
    <definedName name="REPORT_TOTALS_TO_FORMAT0" localSheetId="5">#REF!</definedName>
    <definedName name="REPORT_TOTALS_TO_FORMAT0">#REF!</definedName>
    <definedName name="REPORT_TOTALS_TO_FORMAT1" localSheetId="3">[1]Services!#REF!</definedName>
    <definedName name="REPORT_TOTALS_TO_FORMAT1" localSheetId="7">[1]Services!#REF!</definedName>
    <definedName name="REPORT_TOTALS_TO_FORMAT1" localSheetId="1">[1]Services!#REF!</definedName>
    <definedName name="REPORT_TOTALS_TO_FORMAT1" localSheetId="5">[1]Services!#REF!</definedName>
    <definedName name="REPORT_TOTALS_TO_FORMAT1">[1]Services!#REF!</definedName>
    <definedName name="REPORT_TOTALS_TO_FORMAT2" localSheetId="3">[1]Services!#REF!</definedName>
    <definedName name="REPORT_TOTALS_TO_FORMAT2" localSheetId="7">[1]Services!#REF!</definedName>
    <definedName name="REPORT_TOTALS_TO_FORMAT2" localSheetId="1">[1]Services!#REF!</definedName>
    <definedName name="REPORT_TOTALS_TO_FORMAT2" localSheetId="5">[1]Services!#REF!</definedName>
    <definedName name="REPORT_TOTALS_TO_FORMAT2">[1]Services!#REF!</definedName>
    <definedName name="REPORT_TOTALS_TO_FORMAT3" localSheetId="7">[1]Services!#REF!</definedName>
    <definedName name="REPORT_TOTALS_TO_FORMAT3" localSheetId="1">[1]Services!#REF!</definedName>
    <definedName name="REPORT_TOTALS_TO_FORMAT3">[1]Services!#REF!</definedName>
    <definedName name="REPORT_TOTALS_TO_FORMAT4" localSheetId="7">[1]Services!#REF!</definedName>
    <definedName name="REPORT_TOTALS_TO_FORMAT4" localSheetId="1">[1]Services!#REF!</definedName>
    <definedName name="REPORT_TOTALS_TO_FORMAT4">[1]Services!#REF!</definedName>
    <definedName name="SHIP_TO_ADDRESS" localSheetId="3">#REF!</definedName>
    <definedName name="SHIP_TO_ADDRESS" localSheetId="7">#REF!</definedName>
    <definedName name="SHIP_TO_ADDRESS" localSheetId="1">#REF!</definedName>
    <definedName name="SHIP_TO_ADDRESS" localSheetId="5">#REF!</definedName>
    <definedName name="SHIP_TO_ADDRESS">#REF!</definedName>
    <definedName name="SHIP_TO_CONTACT" localSheetId="3">#REF!</definedName>
    <definedName name="SHIP_TO_CONTACT" localSheetId="7">#REF!</definedName>
    <definedName name="SHIP_TO_CONTACT" localSheetId="1">#REF!</definedName>
    <definedName name="SHIP_TO_CONTACT">#REF!</definedName>
    <definedName name="SHIP_TO_LABEL" localSheetId="3">#REF!</definedName>
    <definedName name="SHIP_TO_LABEL" localSheetId="7">#REF!</definedName>
    <definedName name="SHIP_TO_LABEL" localSheetId="1">#REF!</definedName>
    <definedName name="SHIP_TO_LABEL">#REF!</definedName>
    <definedName name="SHIP_TO_NAME" localSheetId="3">#REF!</definedName>
    <definedName name="SHIP_TO_NAME" localSheetId="7">#REF!</definedName>
    <definedName name="SHIP_TO_NAME" localSheetId="1">#REF!</definedName>
    <definedName name="SHIP_TO_NAME">#REF!</definedName>
    <definedName name="SHIP_TO_PHONE" localSheetId="3">#REF!</definedName>
    <definedName name="SHIP_TO_PHONE" localSheetId="7">#REF!</definedName>
    <definedName name="SHIP_TO_PHONE" localSheetId="1">#REF!</definedName>
    <definedName name="SHIP_TO_PHONE">#REF!</definedName>
    <definedName name="SOLD_TO_ADDRESS" localSheetId="3">#REF!</definedName>
    <definedName name="SOLD_TO_ADDRESS" localSheetId="7">#REF!</definedName>
    <definedName name="SOLD_TO_ADDRESS" localSheetId="1">#REF!</definedName>
    <definedName name="SOLD_TO_ADDRESS">#REF!</definedName>
    <definedName name="SOLD_TO_CONTACT" localSheetId="3">#REF!</definedName>
    <definedName name="SOLD_TO_CONTACT" localSheetId="7">#REF!</definedName>
    <definedName name="SOLD_TO_CONTACT" localSheetId="1">#REF!</definedName>
    <definedName name="SOLD_TO_CONTACT">#REF!</definedName>
    <definedName name="SOLD_TO_LABEL" localSheetId="3">#REF!</definedName>
    <definedName name="SOLD_TO_LABEL" localSheetId="7">#REF!</definedName>
    <definedName name="SOLD_TO_LABEL" localSheetId="1">#REF!</definedName>
    <definedName name="SOLD_TO_LABEL">#REF!</definedName>
    <definedName name="SOLD_TO_NAME" localSheetId="3">#REF!</definedName>
    <definedName name="SOLD_TO_NAME" localSheetId="7">#REF!</definedName>
    <definedName name="SOLD_TO_NAME" localSheetId="1">#REF!</definedName>
    <definedName name="SOLD_TO_NAME">#REF!</definedName>
    <definedName name="SOLD_TO_PHONE" localSheetId="3">#REF!</definedName>
    <definedName name="SOLD_TO_PHONE" localSheetId="7">#REF!</definedName>
    <definedName name="SOLD_TO_PHONE" localSheetId="1">#REF!</definedName>
    <definedName name="SOLD_TO_PHONE">#REF!</definedName>
    <definedName name="StateTax" localSheetId="3">#REF!</definedName>
    <definedName name="StateTax" localSheetId="7">#REF!</definedName>
    <definedName name="StateTax" localSheetId="1">#REF!</definedName>
    <definedName name="StateTax">#REF!</definedName>
    <definedName name="stbyMechKit" localSheetId="3">#REF!</definedName>
    <definedName name="stbyMechKit" localSheetId="7">#REF!</definedName>
    <definedName name="stbyMechKit" localSheetId="1">#REF!</definedName>
    <definedName name="stbyMechKit">#REF!</definedName>
    <definedName name="stbyMechKitFD" localSheetId="3">#REF!</definedName>
    <definedName name="stbyMechKitFD" localSheetId="7">#REF!</definedName>
    <definedName name="stbyMechKitFD" localSheetId="1">#REF!</definedName>
    <definedName name="stbyMechKitFD">#REF!</definedName>
    <definedName name="stbyMechKitFD_Rtn" localSheetId="3">#REF!</definedName>
    <definedName name="stbyMechKitFD_Rtn" localSheetId="7">#REF!</definedName>
    <definedName name="stbyMechKitFD_Rtn" localSheetId="1">#REF!</definedName>
    <definedName name="stbyMechKitFD_Rtn">#REF!</definedName>
    <definedName name="stbyMechKitRtn" localSheetId="3">#REF!</definedName>
    <definedName name="stbyMechKitRtn" localSheetId="7">#REF!</definedName>
    <definedName name="stbyMechKitRtn" localSheetId="1">#REF!</definedName>
    <definedName name="stbyMechKitRtn">#REF!</definedName>
    <definedName name="TotalPrice" localSheetId="3">#REF!</definedName>
    <definedName name="TotalPrice" localSheetId="7">#REF!</definedName>
    <definedName name="TotalPrice" localSheetId="1">#REF!</definedName>
    <definedName name="TotalPrice">#REF!</definedName>
    <definedName name="Trade_In" localSheetId="3">#REF!</definedName>
    <definedName name="Trade_In" localSheetId="7">#REF!</definedName>
    <definedName name="Trade_In" localSheetId="1">#REF!</definedName>
    <definedName name="Trade_In">#REF!</definedName>
    <definedName name="TRADEIN_SECTION" localSheetId="7">[1]Services!#REF!</definedName>
    <definedName name="TRADEIN_SECTION" localSheetId="1">[1]Services!#REF!</definedName>
    <definedName name="TRADEIN_SECTION">[1]Services!#REF!</definedName>
    <definedName name="TRADEIN_SECTION_TOTAL" localSheetId="7">[1]Services!#REF!</definedName>
    <definedName name="TRADEIN_SECTION_TOTAL" localSheetId="1">[1]Services!#REF!</definedName>
    <definedName name="TRADEIN_SECTION_TOTAL">[1]Services!#REF!</definedName>
    <definedName name="Version" localSheetId="3">#REF!</definedName>
    <definedName name="Version" localSheetId="7">#REF!</definedName>
    <definedName name="Version" localSheetId="1">#REF!</definedName>
    <definedName name="Version" localSheetId="5">#REF!</definedName>
    <definedName name="Version">#REF!</definedName>
    <definedName name="ViewMode" localSheetId="3">#REF!</definedName>
    <definedName name="ViewMode" localSheetId="7">#REF!</definedName>
    <definedName name="ViewMode" localSheetId="1">#REF!</definedName>
    <definedName name="ViewMode">#REF!</definedName>
    <definedName name="WarrantyDataHeadings" localSheetId="3">#REF!</definedName>
    <definedName name="WarrantyDataHeadings" localSheetId="7">#REF!</definedName>
    <definedName name="WarrantyDataHeadings" localSheetId="1">#REF!</definedName>
    <definedName name="WarrantyDataHeadings">#REF!</definedName>
    <definedName name="WarrantyFinancialSummary" localSheetId="3">#REF!</definedName>
    <definedName name="WarrantyFinancialSummary" localSheetId="7">#REF!</definedName>
    <definedName name="WarrantyFinancialSummary" localSheetId="1">#REF!</definedName>
    <definedName name="WarrantyFinancialSummary">#REF!</definedName>
    <definedName name="WarrantyPopulate" localSheetId="3">#REF!</definedName>
    <definedName name="WarrantyPopulate" localSheetId="7">#REF!</definedName>
    <definedName name="WarrantyPopulate" localSheetId="1">#REF!</definedName>
    <definedName name="WarrantyPopulate">#REF!</definedName>
    <definedName name="WarrantyPrint" localSheetId="3">#REF!</definedName>
    <definedName name="WarrantyPrint" localSheetId="7">#REF!</definedName>
    <definedName name="WarrantyPrint" localSheetId="1">#REF!</definedName>
    <definedName name="WarrantyPrint">#REF!</definedName>
    <definedName name="WarrantyViewMode" localSheetId="3">#REF!</definedName>
    <definedName name="WarrantyViewMode" localSheetId="7">#REF!</definedName>
    <definedName name="WarrantyViewMode" localSheetId="1">#REF!</definedName>
    <definedName name="WarrantyViewMode">#REF!</definedName>
    <definedName name="YorN" localSheetId="3">#REF!</definedName>
    <definedName name="YorN" localSheetId="7">#REF!</definedName>
    <definedName name="YorN" localSheetId="1">#REF!</definedName>
    <definedName name="YorN">#REF!</definedName>
    <definedName name="Z_7F34F0A8_94EB_4E3A_93E2_E0D9E41D534B_.wvu.Cols" localSheetId="3" hidden="1">BAR!$R:$R</definedName>
    <definedName name="Z_7F34F0A8_94EB_4E3A_93E2_E0D9E41D534B_.wvu.FilterData" localSheetId="3" hidden="1">BAR!$A$17:$R$157</definedName>
    <definedName name="Z_7F34F0A8_94EB_4E3A_93E2_E0D9E41D534B_.wvu.Rows" localSheetId="3" hidden="1">BAR!$17:$255,BAR!$258:$389,BAR!$392:$527,BAR!$530:$1588,BAR!$1591:$1643,BAR!$1646:$1712,BAR!$1715:$1841,BAR!$1843:$1882,BAR!$1885:$2872,BAR!$2875:$2920,BAR!$2923:$3270</definedName>
  </definedNames>
  <calcPr calcId="145621"/>
</workbook>
</file>

<file path=xl/calcChain.xml><?xml version="1.0" encoding="utf-8"?>
<calcChain xmlns="http://schemas.openxmlformats.org/spreadsheetml/2006/main">
  <c r="B3189" i="9" l="1"/>
  <c r="B3107" i="9"/>
  <c r="B3040" i="9"/>
  <c r="B2973" i="9"/>
  <c r="B2966" i="9"/>
  <c r="B2923" i="9"/>
  <c r="B2874" i="9"/>
  <c r="B2847" i="9"/>
  <c r="B2821" i="9"/>
  <c r="B2716" i="9"/>
  <c r="B2611" i="9" s="1"/>
  <c r="B2612" i="9"/>
  <c r="B2506" i="9"/>
  <c r="B2400" i="9"/>
  <c r="B2399" i="9" s="1"/>
  <c r="B2373" i="9"/>
  <c r="B2314" i="9"/>
  <c r="B2288" i="9"/>
  <c r="B2229" i="9"/>
  <c r="B2202" i="9"/>
  <c r="B2143" i="9"/>
  <c r="B2116" i="9"/>
  <c r="B2057" i="9"/>
  <c r="B2031" i="9"/>
  <c r="B1972" i="9"/>
  <c r="B1945" i="9"/>
  <c r="B1886" i="9"/>
  <c r="B1843" i="9"/>
  <c r="B1714" i="9" s="1"/>
  <c r="B1716" i="9"/>
  <c r="B1696" i="9"/>
  <c r="B1695" i="9"/>
  <c r="B1694" i="9"/>
  <c r="B1690" i="9"/>
  <c r="B1689" i="9"/>
  <c r="B1688" i="9"/>
  <c r="B1685" i="9"/>
  <c r="B1684" i="9"/>
  <c r="B1682" i="9"/>
  <c r="B1681" i="9"/>
  <c r="B1680" i="9"/>
  <c r="B1679" i="9"/>
  <c r="B1668" i="9"/>
  <c r="B1667" i="9"/>
  <c r="B1666" i="9"/>
  <c r="B1665" i="9"/>
  <c r="B1664" i="9"/>
  <c r="B1663" i="9"/>
  <c r="B1662" i="9"/>
  <c r="B1661" i="9"/>
  <c r="B1660" i="9"/>
  <c r="B1659" i="9"/>
  <c r="B1658" i="9"/>
  <c r="B1654" i="9"/>
  <c r="B1653" i="9"/>
  <c r="B1652" i="9"/>
  <c r="B1651" i="9"/>
  <c r="B1650" i="9"/>
  <c r="B1649" i="9"/>
  <c r="B1648" i="9"/>
  <c r="B1647" i="9"/>
  <c r="B1643" i="9"/>
  <c r="B1640" i="9"/>
  <c r="B1635" i="9"/>
  <c r="B1630" i="9"/>
  <c r="B1627" i="9"/>
  <c r="B1624" i="9"/>
  <c r="B1621" i="9"/>
  <c r="B1614" i="9"/>
  <c r="B1613" i="9"/>
  <c r="B1612" i="9"/>
  <c r="B1597" i="9"/>
  <c r="B1592" i="9"/>
  <c r="B1590" i="9"/>
  <c r="B1550" i="9"/>
  <c r="B1545" i="9"/>
  <c r="A1545" i="9" s="1"/>
  <c r="B1454" i="9"/>
  <c r="B1413" i="9"/>
  <c r="B1401" i="9"/>
  <c r="B1371" i="9" s="1"/>
  <c r="A1401" i="9"/>
  <c r="B1316" i="9"/>
  <c r="B1201" i="9"/>
  <c r="B1175" i="9"/>
  <c r="B1155" i="9"/>
  <c r="B1154" i="9"/>
  <c r="B1146" i="9"/>
  <c r="B1093" i="9"/>
  <c r="B1079" i="9" s="1"/>
  <c r="B1076" i="9"/>
  <c r="B1075" i="9"/>
  <c r="B1059" i="9"/>
  <c r="B1058" i="9"/>
  <c r="B1042" i="9"/>
  <c r="B1024" i="9"/>
  <c r="B1017" i="9" s="1"/>
  <c r="B975" i="9"/>
  <c r="B969" i="9" s="1"/>
  <c r="B966" i="9"/>
  <c r="B965" i="9"/>
  <c r="B964" i="9"/>
  <c r="B926" i="9"/>
  <c r="B925" i="9"/>
  <c r="B924" i="9"/>
  <c r="B886" i="9"/>
  <c r="B885" i="9"/>
  <c r="B884" i="9"/>
  <c r="B824" i="9"/>
  <c r="B791" i="9"/>
  <c r="B714" i="9"/>
  <c r="B713" i="9"/>
  <c r="B712" i="9"/>
  <c r="B711" i="9"/>
  <c r="B617" i="9"/>
  <c r="B616" i="9"/>
  <c r="B615" i="9"/>
  <c r="B568" i="9"/>
  <c r="B569" i="9" s="1"/>
  <c r="B565" i="9"/>
  <c r="B564" i="9"/>
  <c r="B563" i="9"/>
  <c r="B562" i="9"/>
  <c r="B525" i="9"/>
  <c r="B526" i="9" s="1"/>
  <c r="B524" i="9"/>
  <c r="B523" i="9"/>
  <c r="B522" i="9"/>
  <c r="B516" i="9"/>
  <c r="B439" i="9"/>
  <c r="B440" i="9" s="1"/>
  <c r="B438" i="9"/>
  <c r="B437" i="9"/>
  <c r="B396" i="9"/>
  <c r="C393" i="9" s="1"/>
  <c r="B393" i="9" s="1"/>
  <c r="B392" i="9" s="1"/>
  <c r="B365" i="9"/>
  <c r="B359" i="9"/>
  <c r="B357" i="9"/>
  <c r="B354" i="9"/>
  <c r="B353" i="9"/>
  <c r="B352" i="9"/>
  <c r="B336" i="9" s="1"/>
  <c r="B351" i="9"/>
  <c r="B346" i="9"/>
  <c r="B348" i="9" s="1"/>
  <c r="B341" i="9"/>
  <c r="B340" i="9"/>
  <c r="B339" i="9"/>
  <c r="B338" i="9"/>
  <c r="B335" i="9"/>
  <c r="B334" i="9"/>
  <c r="B333" i="9"/>
  <c r="B331" i="9"/>
  <c r="B330" i="9"/>
  <c r="B329" i="9"/>
  <c r="B323" i="9"/>
  <c r="B278" i="9"/>
  <c r="B272" i="9"/>
  <c r="B267" i="9"/>
  <c r="B264" i="9"/>
  <c r="B260" i="9"/>
  <c r="C259" i="9" s="1"/>
  <c r="B176" i="9"/>
  <c r="B175" i="9" s="1"/>
  <c r="B120" i="9"/>
  <c r="B119" i="9"/>
  <c r="B118" i="9"/>
  <c r="B117" i="9"/>
  <c r="B116" i="9"/>
  <c r="B115" i="9"/>
  <c r="B114" i="9"/>
  <c r="B113" i="9"/>
  <c r="C10" i="9"/>
  <c r="B443" i="9" l="1"/>
  <c r="B1885" i="9"/>
  <c r="B530" i="9"/>
  <c r="B929" i="9"/>
  <c r="B337" i="9"/>
  <c r="B395" i="9"/>
  <c r="B391" i="9" s="1"/>
  <c r="B600" i="9"/>
  <c r="B889" i="9"/>
  <c r="B1132" i="9"/>
  <c r="B1303" i="9"/>
  <c r="B1278" i="9" s="1"/>
  <c r="B1266" i="9" s="1"/>
  <c r="B1214" i="9" s="1"/>
  <c r="B1715" i="9"/>
  <c r="B2922" i="9"/>
  <c r="B849" i="9"/>
  <c r="B1645" i="9"/>
  <c r="B2820" i="9"/>
  <c r="B342" i="9"/>
  <c r="B344" i="9"/>
  <c r="B343" i="9"/>
  <c r="B259" i="9"/>
  <c r="B258" i="9" s="1"/>
  <c r="B121" i="9"/>
  <c r="B122" i="9" s="1"/>
  <c r="B350" i="9"/>
  <c r="B1494" i="9"/>
  <c r="B1047" i="9"/>
  <c r="B1040" i="9" s="1"/>
  <c r="H15" i="2"/>
  <c r="H14" i="2" s="1"/>
  <c r="F15" i="2"/>
  <c r="G15" i="2" s="1"/>
  <c r="H13" i="2"/>
  <c r="F13" i="2"/>
  <c r="G13" i="2" s="1"/>
  <c r="H12" i="2"/>
  <c r="G12" i="2"/>
  <c r="F12" i="2"/>
  <c r="H11" i="2"/>
  <c r="F11" i="2"/>
  <c r="G11" i="2" s="1"/>
  <c r="H10" i="2"/>
  <c r="F10" i="2"/>
  <c r="G10" i="2" s="1"/>
  <c r="H9" i="2"/>
  <c r="D7" i="2" s="1"/>
  <c r="F9" i="2"/>
  <c r="G9" i="2" s="1"/>
  <c r="H8" i="2"/>
  <c r="G8" i="2"/>
  <c r="G7" i="2" s="1"/>
  <c r="F8" i="2"/>
  <c r="B274" i="9" l="1"/>
  <c r="B1884" i="9"/>
  <c r="B529" i="9"/>
  <c r="B17" i="9"/>
  <c r="B16" i="9" s="1"/>
  <c r="B257" i="9"/>
  <c r="G16" i="2"/>
  <c r="F14" i="2"/>
  <c r="G14" i="2"/>
  <c r="F7" i="2"/>
  <c r="F16" i="2" s="1"/>
  <c r="H7" i="2"/>
  <c r="H16" i="2" s="1"/>
  <c r="D14" i="2"/>
  <c r="E14" i="2" s="1"/>
  <c r="E7" i="2" l="1"/>
  <c r="D16" i="2"/>
  <c r="E16" i="2" s="1"/>
</calcChain>
</file>

<file path=xl/comments1.xml><?xml version="1.0" encoding="utf-8"?>
<comments xmlns="http://schemas.openxmlformats.org/spreadsheetml/2006/main">
  <authors>
    <author>PY180000</author>
  </authors>
  <commentList>
    <comment ref="K2" authorId="0">
      <text>
        <r>
          <rPr>
            <b/>
            <sz val="9"/>
            <color indexed="10"/>
            <rFont val="Tahoma"/>
            <family val="2"/>
          </rPr>
          <t>Attention: No Viewpoint nor VMS Viewpoint software
was found in this Quote. Please add one or the other.</t>
        </r>
      </text>
    </comment>
  </commentList>
</comments>
</file>

<file path=xl/comments2.xml><?xml version="1.0" encoding="utf-8"?>
<comments xmlns="http://schemas.openxmlformats.org/spreadsheetml/2006/main">
  <authors>
    <author>PY180000</author>
  </authors>
  <commentList>
    <comment ref="K2" authorId="0">
      <text>
        <r>
          <rPr>
            <b/>
            <sz val="9"/>
            <color indexed="10"/>
            <rFont val="Tahoma"/>
            <family val="2"/>
          </rPr>
          <t>Attention: No Viewpoint nor VMS Viewpoint software
was found in this Quote. Please add one or the other.</t>
        </r>
      </text>
    </comment>
  </commentList>
</comments>
</file>

<file path=xl/sharedStrings.xml><?xml version="1.0" encoding="utf-8"?>
<sst xmlns="http://schemas.openxmlformats.org/spreadsheetml/2006/main" count="7572" uniqueCount="3027">
  <si>
    <t>Node Count:</t>
  </si>
  <si>
    <t>GSSID:</t>
  </si>
  <si>
    <t>Order Summary</t>
  </si>
  <si>
    <t>System Type:</t>
  </si>
  <si>
    <t>Production</t>
  </si>
  <si>
    <t>BAR Only</t>
  </si>
  <si>
    <t>BAR LAN adpaters are included in the platform order</t>
  </si>
  <si>
    <t>CRB Approval:</t>
  </si>
  <si>
    <t>Not Required</t>
  </si>
  <si>
    <t>Date:</t>
  </si>
  <si>
    <t>MaxPerm Aprvl:</t>
  </si>
  <si>
    <t>SiteId:</t>
  </si>
  <si>
    <t>SHANGHAI STOCK EXCHANGE</t>
  </si>
  <si>
    <t>BAR Solution:</t>
  </si>
  <si>
    <t>Enterprise Fit</t>
  </si>
  <si>
    <t>Customer:</t>
  </si>
  <si>
    <t>Shanghai Stock Exchange (4122167)</t>
  </si>
  <si>
    <t>Project Description:</t>
  </si>
  <si>
    <t>SSE-NV(Prod A 6n2800)</t>
  </si>
  <si>
    <t>WOT Quote:</t>
  </si>
  <si>
    <t>700334914</t>
  </si>
  <si>
    <t>O/S &amp; DBMS:</t>
  </si>
  <si>
    <t>-</t>
  </si>
  <si>
    <t>GSS Validation:</t>
  </si>
  <si>
    <t>SD45492</t>
  </si>
  <si>
    <t>Summary:</t>
  </si>
  <si>
    <t>VAMP/Node:</t>
  </si>
  <si>
    <t>DPN:</t>
  </si>
  <si>
    <t>Storage:</t>
  </si>
  <si>
    <t>PE/Node:</t>
  </si>
  <si>
    <t>UDA:</t>
  </si>
  <si>
    <t>No</t>
  </si>
  <si>
    <t>Servers:</t>
  </si>
  <si>
    <t>None</t>
  </si>
  <si>
    <t>Raid:</t>
  </si>
  <si>
    <t>AddMaxPerm:</t>
  </si>
  <si>
    <t>BAR:</t>
  </si>
  <si>
    <t>NetVault</t>
  </si>
  <si>
    <t>Perm DBSize:</t>
  </si>
  <si>
    <t>FSGCache%:</t>
  </si>
  <si>
    <t>COD:</t>
  </si>
  <si>
    <t>ESDM (Yes/No):</t>
  </si>
  <si>
    <t>Country:</t>
  </si>
  <si>
    <t>China</t>
  </si>
  <si>
    <t>State:</t>
  </si>
  <si>
    <t>shanghai</t>
  </si>
  <si>
    <t>Account Information</t>
  </si>
  <si>
    <t>Account Manager:</t>
  </si>
  <si>
    <t>Ryan Liu</t>
  </si>
  <si>
    <t>Phone:</t>
  </si>
  <si>
    <t>+86-13817996800</t>
  </si>
  <si>
    <t>E-Mail:</t>
  </si>
  <si>
    <t>RL186022@Teradata.com</t>
  </si>
  <si>
    <t>Pre-Sales Engineer:</t>
  </si>
  <si>
    <t>Ran Yao</t>
  </si>
  <si>
    <t>+86-21-51791919</t>
  </si>
  <si>
    <t>RY186009@Teradata.com</t>
  </si>
  <si>
    <t>Staging Questionnaire Contact:</t>
  </si>
  <si>
    <t>Guohua Liu</t>
  </si>
  <si>
    <t/>
  </si>
  <si>
    <t>GL186028@Teradata.com</t>
  </si>
  <si>
    <t>GSS Team Consultant:</t>
  </si>
  <si>
    <t>Qty:</t>
  </si>
  <si>
    <t>ProductID:</t>
  </si>
  <si>
    <t>Description:</t>
  </si>
  <si>
    <t>List:</t>
  </si>
  <si>
    <t>Total:</t>
  </si>
  <si>
    <t>Notes</t>
  </si>
  <si>
    <t>7/6/15</t>
  </si>
  <si>
    <t>700336047</t>
  </si>
  <si>
    <t>Product Grouping</t>
  </si>
  <si>
    <t>Grouping -&gt;</t>
  </si>
  <si>
    <t>C</t>
  </si>
  <si>
    <t>Catalog -&gt;</t>
  </si>
  <si>
    <t>BAR BOM Solution - Software</t>
  </si>
  <si>
    <t>F901-1529-0000</t>
  </si>
  <si>
    <t>NV8.6 - NetVault Enterprise Server for LINUX 32/64 bit</t>
  </si>
  <si>
    <t>F901-1601-0000</t>
  </si>
  <si>
    <t>NV8.6 - Heterogeneous SmartClient - Single</t>
  </si>
  <si>
    <t>F901-6027-0000</t>
  </si>
  <si>
    <t>Teradata Extension 15.00 for NetVault - Linux (Enterprise Fit) - per Node</t>
  </si>
  <si>
    <t>F901-6UPG-0000</t>
  </si>
  <si>
    <t>NV8.6 - NetVault - Approved Gratis Upgrade Order</t>
  </si>
  <si>
    <t>F901-S617-0000</t>
  </si>
  <si>
    <t>NetVault - Media Slot Support - 350</t>
  </si>
  <si>
    <t>F904-ESM3-0000</t>
  </si>
  <si>
    <t>BAR Solution - Enterprise Fit (Non ESDM)</t>
  </si>
  <si>
    <t>FREIGHT GROUP</t>
  </si>
  <si>
    <t>9608-0200-2000</t>
  </si>
  <si>
    <t>Freight Charges</t>
  </si>
  <si>
    <t>Notations:</t>
  </si>
  <si>
    <t>Customer</t>
  </si>
  <si>
    <t>Date</t>
  </si>
  <si>
    <t>Quote Name</t>
  </si>
  <si>
    <t>SSE-NV8.6 (Prod A)</t>
  </si>
  <si>
    <t>GSSID</t>
  </si>
  <si>
    <t>Quote #</t>
  </si>
  <si>
    <t>GSS Validation</t>
  </si>
  <si>
    <t>Version #</t>
  </si>
  <si>
    <t>1</t>
  </si>
  <si>
    <t>Currency Displayed In</t>
  </si>
  <si>
    <t>HKD</t>
  </si>
  <si>
    <t>Qty</t>
  </si>
  <si>
    <t>Product ID</t>
  </si>
  <si>
    <t>Description</t>
  </si>
  <si>
    <t>List</t>
  </si>
  <si>
    <t>Disc %</t>
  </si>
  <si>
    <t>Net</t>
  </si>
  <si>
    <t>Total</t>
  </si>
  <si>
    <t>Total List</t>
  </si>
  <si>
    <t>BAR SW</t>
  </si>
  <si>
    <t>Misc</t>
  </si>
  <si>
    <t>TOTAL</t>
  </si>
  <si>
    <t>BAR Solution Bill of Materials</t>
  </si>
  <si>
    <t>BOM Master Version 10.8</t>
  </si>
  <si>
    <t>Any Performance notes listed by BAR pre sales are for Pre Sales REFERENCE ONLY and SHOULD NOT be shared with customers as guaranteed performance</t>
  </si>
  <si>
    <t>Selection Required</t>
  </si>
  <si>
    <t xml:space="preserve">Customer:  </t>
  </si>
  <si>
    <t>SSE (Production A)</t>
  </si>
  <si>
    <t>*Teradata Systems*</t>
  </si>
  <si>
    <t xml:space="preserve">          BAR HW Summary</t>
  </si>
  <si>
    <t>Advocated (Non-ESDM)</t>
  </si>
  <si>
    <t>BAR Consultant:</t>
  </si>
  <si>
    <t>Srivani (Manasa/Darren)</t>
  </si>
  <si>
    <t>6n2800</t>
  </si>
  <si>
    <t>QTY</t>
  </si>
  <si>
    <t>BAR Component</t>
  </si>
  <si>
    <t>Certified (Non-ESDM)</t>
  </si>
  <si>
    <t xml:space="preserve">BOM Last Modified:  </t>
  </si>
  <si>
    <t>TBD</t>
  </si>
  <si>
    <t>Admin Server</t>
  </si>
  <si>
    <t>Customer provided</t>
  </si>
  <si>
    <t>Enterprise Fit (Non-ESDM</t>
  </si>
  <si>
    <t>SW:</t>
  </si>
  <si>
    <t>NV</t>
  </si>
  <si>
    <t>Media Servers</t>
  </si>
  <si>
    <t>Arch:</t>
  </si>
  <si>
    <t xml:space="preserve">BAR Server </t>
  </si>
  <si>
    <t>Solution Type:</t>
  </si>
  <si>
    <t>Tape Library</t>
  </si>
  <si>
    <t>BAR Characteristics:</t>
  </si>
  <si>
    <t>Tape Drives</t>
  </si>
  <si>
    <t>BOM Expires:</t>
  </si>
  <si>
    <t>Perf is always with latest sfw, quiet system, dedicated paths,</t>
  </si>
  <si>
    <t>Tapes</t>
  </si>
  <si>
    <t>Local AMP, Set up &amp; tuned for optimal streams</t>
  </si>
  <si>
    <t>Tape Encryption</t>
  </si>
  <si>
    <t>Backup to specific number of streams</t>
  </si>
  <si>
    <t>Disk Library</t>
  </si>
  <si>
    <t>Restore streams to same system</t>
  </si>
  <si>
    <t xml:space="preserve">Total DD volume to be backed up = </t>
  </si>
  <si>
    <t>DD Shelves</t>
  </si>
  <si>
    <t>E/C</t>
  </si>
  <si>
    <t>Comment</t>
  </si>
  <si>
    <t>BAR Hardware in Node Cabinets - Use Platform WOT Wizard on System Quote</t>
  </si>
  <si>
    <t>BAR Servers</t>
  </si>
  <si>
    <t>TMS for BAR Servers in Node Cabinets</t>
  </si>
  <si>
    <t>9221-F701</t>
  </si>
  <si>
    <t>TMS (E14S), BAR Admin, Model 655A</t>
  </si>
  <si>
    <t>6800 only (no BAR Ethernet switches in Node Cabinet)
When configuring more than 5 adapters per server, only 4 TOTAL (1GbE) 9221-K232 and 9221-K233 (8Gb FC) adapter cards are permitted.</t>
  </si>
  <si>
    <t>9221-K232</t>
  </si>
  <si>
    <t>TMS BAR, Adapter, PCIe 1Gb Ethernet, Copper, 4 port, LP</t>
  </si>
  <si>
    <t>6800 only (no BAR Ethernet switches in Node Cabinet)
Adapter for 655A or field upgrades of 655D/855AD</t>
  </si>
  <si>
    <t>9221-K233</t>
  </si>
  <si>
    <t>TMS BAR, Adapter, PCIe 8Gb Fibre Channel, 4 port, HP</t>
  </si>
  <si>
    <t>6800 only (no BAR Ethernet switches in Node Cabinet)
Adapter for 655A or field upgrades of 655D/855AD
Max 4 if no BYNET, Max 3 if BYNET V5 is configured</t>
  </si>
  <si>
    <t>9221-K234</t>
  </si>
  <si>
    <t>TMS BAR, Adapter, PCIe 10Gb Ethernet, Fibre, 2 port, LP</t>
  </si>
  <si>
    <t>9221-K235</t>
  </si>
  <si>
    <t>TMS BAR, Adapter, PCIe 10Gb Ethernet, Copper,  2 port, LP</t>
  </si>
  <si>
    <t>9221-K236</t>
  </si>
  <si>
    <t>TMS BAR, Adapter, PCIe BYNET V5, 2 port, LP</t>
  </si>
  <si>
    <t>6700 only (no BAR Ethernet switches in Node Cabinet)
Adapter for 655A or field upgrades of 655D/855AD</t>
  </si>
  <si>
    <t>9221-F717</t>
  </si>
  <si>
    <t>TMS (Dell E14S), BAR Data, Model 655D, 128GB (16 x 8GB)</t>
  </si>
  <si>
    <t>6800 only (no BAR Ethernet switches in Node Cabinet)
When configuring more than 5 adapters per server, only 4 TOTAL (1GbE) 9221-F/K232 and 9221-F/K233 (8Gb FC) adapter cards are permitted.</t>
  </si>
  <si>
    <t>9221-F718</t>
  </si>
  <si>
    <t>TMS (Dell E14S), BAR Data, Model 655D, 256GB (16 x 16GB)</t>
  </si>
  <si>
    <t>9221-F737</t>
  </si>
  <si>
    <t>TMS (E14S), BAR DSC Admin/Data, Model 855AD</t>
  </si>
  <si>
    <t>6800 only (no BAR Ethernet switches in Node Cabinet)</t>
  </si>
  <si>
    <t>9221-F232</t>
  </si>
  <si>
    <t>6800 only (no BAR Ethernet switches in Node Cabinet)
Adapter for 655D/855AD Max 7 / server</t>
  </si>
  <si>
    <t>9221-F233</t>
  </si>
  <si>
    <t>6800 only (no BAR Ethernet switches in Node Cabinet)
Adapter for 655D/855AD
Max 4 if no BYNET, Max 3 if BYNET V5 is configured</t>
  </si>
  <si>
    <t>9221-F234</t>
  </si>
  <si>
    <t>9221-F235</t>
  </si>
  <si>
    <t>9221-F236</t>
  </si>
  <si>
    <t xml:space="preserve">6800 only (no BAR Ethernet switches in Node Cabinet)
Adapter for 655D/855AD Max 1 / server </t>
  </si>
  <si>
    <t>9219-F701</t>
  </si>
  <si>
    <t xml:space="preserve">6750 only (no BAR Ethernet switches in Node Cabinet)
When configuring more than 5 adapters per server, only 4 TOTAL (1GbE) 9219-K232 and 9219-K233 (8Gb FC) adapter cards are permitted </t>
  </si>
  <si>
    <t>9219-K232</t>
  </si>
  <si>
    <t>6750 only (no BAR Ethernet switches in Node Cabinet)
Adapter for 655A or field upgrades of 655D/855AD</t>
  </si>
  <si>
    <t>9219-K233</t>
  </si>
  <si>
    <t>6750 only (no BAR Ethernet switches in Node Cabinet)
Adapter for 655A or field upgrades of 655D/855AD
Max 4 if no BYNET, Max 3 if BYNET V5 is configured</t>
  </si>
  <si>
    <t>9219-K234</t>
  </si>
  <si>
    <t>9219-K235</t>
  </si>
  <si>
    <t>9219-K236</t>
  </si>
  <si>
    <t>9219-F717</t>
  </si>
  <si>
    <t>6750 only (no BAR Ethernet switches in Node Cabinet)
When configuring more than 5 adapters per server, only 4 TOTAL (1GbE) 9219-F/K232 and 9219-F/K233 (8Gb FC) adapter cards are permitted.</t>
  </si>
  <si>
    <t>9219-F718</t>
  </si>
  <si>
    <t>9219-F737</t>
  </si>
  <si>
    <t>6750 only (no BAR Ethernet switches in Node Cabinet)</t>
  </si>
  <si>
    <t>9219-F232</t>
  </si>
  <si>
    <t>6750 only (no BAR Ethernet switches in Node Cabinet)
Adapter for 655D/855AD Max 7 / server</t>
  </si>
  <si>
    <t>9219-F233</t>
  </si>
  <si>
    <t>6750 only (no BAR Ethernet switches in Node Cabinet)
Adapter for 655D/855AD
Max 4 if no BYNET, Max 3 if BYNET V5 is configured</t>
  </si>
  <si>
    <t>9219-F234</t>
  </si>
  <si>
    <t>9219-F235</t>
  </si>
  <si>
    <t>9219-F236</t>
  </si>
  <si>
    <t xml:space="preserve">6750 only (no BAR Ethernet switches in Node Cabinet)
Adapter for 655D/855AD Max 1 / server </t>
  </si>
  <si>
    <t>9175-F701</t>
  </si>
  <si>
    <t xml:space="preserve">6700 or 670 only (no BAR Ethernet switches in Node Cabinet)
When configuring more than 5 adapters per server, only 4 TOTAL (1GbE) 9175-K232 and 9175-K233 (8Gb FC) adapter cards are permitted </t>
  </si>
  <si>
    <t>9175-K232</t>
  </si>
  <si>
    <t>6700 or 670 only (no BAR Ethernet switches in Node Cabinet)
Adapter for 655A or field upgrades of 655D/855AD</t>
  </si>
  <si>
    <t>9175-K233</t>
  </si>
  <si>
    <t>6700 or 670 only (no BAR Ethernet switches in Node Cabinet)
Adapter for 655A or field upgrades of 655D/855AD
Max 4 if no BYNET, Max 3 if BYNET V5 is configured</t>
  </si>
  <si>
    <t>9175-K234</t>
  </si>
  <si>
    <t>9175-K235</t>
  </si>
  <si>
    <t>9175-K236</t>
  </si>
  <si>
    <t>9175-F717</t>
  </si>
  <si>
    <t>6700 or 670 only (no BAR Ethernet switches in Node Cabinet) When configuring more than 5 adapters per server, only 4 TOTAL (1GbE) 9175-F/K232 and 9175-F/K233 (8Gb FC) adapter cards are permitted.</t>
  </si>
  <si>
    <t>9175-F718</t>
  </si>
  <si>
    <t>9175-F737</t>
  </si>
  <si>
    <t>6700 or 670 only (no BAR Ethernet switches in Node Cabinet)</t>
  </si>
  <si>
    <t>9175-F232</t>
  </si>
  <si>
    <t>6700 or 670 only (no BAR Ethernet switches in Node Cabinet)
Adapter for 655D/855AD Max 7 / server</t>
  </si>
  <si>
    <t>9175-F233</t>
  </si>
  <si>
    <t>6700 or 670 only (no BAR Ethernet switches in Node Cabinet)
Adapter for 655D/855AD
Max 4 if no BYNET, Max 3 if BYNET V5 is configured</t>
  </si>
  <si>
    <t>9175-F234</t>
  </si>
  <si>
    <t>9175-F235</t>
  </si>
  <si>
    <t>9175-F236</t>
  </si>
  <si>
    <t xml:space="preserve">6700 only (no BAR Ethernet switches in Node Cabinet)
Adapter for 655D/855AD Max 1 / server </t>
  </si>
  <si>
    <t>9190-F717</t>
  </si>
  <si>
    <t>2800 only (no BAR Ethernet switches in Node Cabinet)</t>
  </si>
  <si>
    <t>9190-F718</t>
  </si>
  <si>
    <t>9190-F737</t>
  </si>
  <si>
    <t>9190-F232</t>
  </si>
  <si>
    <t>2800 only (no BAR Ethernet switches in Node Cabinet)
Adapter for 655D/855AD Max 7 / server</t>
  </si>
  <si>
    <t>9190-F233</t>
  </si>
  <si>
    <t>2800 only (no BAR Ethernet switches in Node Cabinet)
Adapter for 655D/855AD
Max 4 if no BYNET, Max 3 if BYNET V5 is configured</t>
  </si>
  <si>
    <t>9190-F234</t>
  </si>
  <si>
    <t>9190-F235</t>
  </si>
  <si>
    <t>9190-F236</t>
  </si>
  <si>
    <t>2800 only (no BAR Ethernet switches in Node Cabinet)
Adapter for 655D/855AD Max 1 / server</t>
  </si>
  <si>
    <t>9218-F717</t>
  </si>
  <si>
    <t>2750 only (no BAR Ethernet switches in Node Cabinet) If a 655A is required, use 9214-1001-8090. When configuring more than 5 adapters per server, only 4 TOTAL (1GbE) 9218-F/K232 and 9218-F/K233 (8Gb FC) adapter cards are permitted.</t>
  </si>
  <si>
    <t>9218-F718</t>
  </si>
  <si>
    <t>9218-F737</t>
  </si>
  <si>
    <t>2750 only (no BAR Ethernet switches in Node Cabinet)
If a 655A is required, use 9214-1001-8090
When configuring more than 5 adapters per server, only 4 TOTAL (1GbE) 9218-F/K232 and 9218-F/K233 (8Gb FC) adapter cards are permitted.</t>
  </si>
  <si>
    <t>9218-F232</t>
  </si>
  <si>
    <t>2750 only (no BAR Ethernet switches in Node Cabinet)
Adapter for 655D/855AD Max 7 / server
Max 4 if no BYNET, Max 3 if BYNET V5 is configured</t>
  </si>
  <si>
    <t>9218-F233</t>
  </si>
  <si>
    <t>2750 only (no BAR Ethernet switches in Node Cabinet)
Adapter for 655D/855AD
Max 4 if no BYNET, Max 3 if BYNET V5 is configured</t>
  </si>
  <si>
    <t>9218-F234</t>
  </si>
  <si>
    <t>2750 only (no BAR Ethernet switches in Node Cabinet)
Adapter for 655D/855AD Max 7 / server</t>
  </si>
  <si>
    <t>9218-F235</t>
  </si>
  <si>
    <t>9218-F236</t>
  </si>
  <si>
    <t>2750 only (no BAR Ethernet switches in Node Cabinet)
Adapter for 655D/855AD Max 1 / server</t>
  </si>
  <si>
    <t>9170-F717</t>
  </si>
  <si>
    <t>2700 only (no BAR Ethernet switches in Node Cabinet). When configuring more than 5 adapters per server, only 4 TOTAL (1GbE) 9170-F/K232 and 9170-F/K233 (8Gb FC) adapter cards are permitted.</t>
  </si>
  <si>
    <t>9170-F718</t>
  </si>
  <si>
    <t>9170-F737</t>
  </si>
  <si>
    <t>9170-F232</t>
  </si>
  <si>
    <t>2700 only (no BAR Ethernet switches in Node Cabinet)
Adapter for 655D/855AD Max 7 / server
Max 4 if no BYNET, Max 3 if BYNET V5 is configured</t>
  </si>
  <si>
    <t>9170-F233</t>
  </si>
  <si>
    <t>2700 only (no BAR Ethernet switches in Node Cabinet)
Adapter for 655D/855AD
Max 4 if no BYNET, Max 3 if BYNET V5 is configured</t>
  </si>
  <si>
    <t>9170-F234</t>
  </si>
  <si>
    <t>2700 only (no BAR Ethernet switches in Node Cabinet)
Adapter for 655D/855AD Max 7 / server</t>
  </si>
  <si>
    <t>9170-F235</t>
  </si>
  <si>
    <t>9170-F236</t>
  </si>
  <si>
    <t>2700 only (no BAR Ethernet switches in Node Cabinet)
Adapter for 655D/855AD Max 1 / server</t>
  </si>
  <si>
    <t>9216-F701</t>
  </si>
  <si>
    <t>1800 only (no BAR Ethernet switches in Node Cabinet)
When configuring more than 5 adapters per server, only 4 TOTAL (1GbE) 9216-K232 and 9216-K233 (8Gb FC) adapter cards are permitted.</t>
  </si>
  <si>
    <t>9216-K232</t>
  </si>
  <si>
    <t>1800 only (no BAR Ethernet switches in Node Cabinet)
Adapter for 655A or in field upgrades of 655D/855AD</t>
  </si>
  <si>
    <t>9216-K233</t>
  </si>
  <si>
    <t>1800 only (no BAR Ethernet switches in Node Cabinet)
Adapter for 655A or in field upgrades of 655D/855AD
Max 4 if no BYNET, Max 3 if BYNET V5 is configured</t>
  </si>
  <si>
    <t>9216-K234</t>
  </si>
  <si>
    <t>9216-K235</t>
  </si>
  <si>
    <t>9216-K236</t>
  </si>
  <si>
    <t>9216-F717</t>
  </si>
  <si>
    <t>1800 only (no BAR Ethernet switches in Node Cabinet)
When configuring more than 5 adapters per server, only 4 TOTAL (1GbE) 9216-F/K232 and 9216-F/K233 (8Gb FC) adapter cards are permitted.</t>
  </si>
  <si>
    <t>9216-F718</t>
  </si>
  <si>
    <t>9216-F737</t>
  </si>
  <si>
    <t>9216-F232</t>
  </si>
  <si>
    <t>1800 only (no BAR Ethernet switches in Node Cabinet)
Adapter for 655D/855 Max 7 / server</t>
  </si>
  <si>
    <t>9216-F233</t>
  </si>
  <si>
    <t>1800 only (no BAR Ethernet switches in Node Cabinet)
Adapter for 655D/855AD
Max 4 if no BYNET, Max 3 if BYNET V5 is configured</t>
  </si>
  <si>
    <t>9216-F234</t>
  </si>
  <si>
    <t>1800 only (no BAR Ethernet switches in Node Cabinet)
Adapter for 655D/855AD Max 7 / server</t>
  </si>
  <si>
    <t>9216-F235</t>
  </si>
  <si>
    <t>9216-F236</t>
  </si>
  <si>
    <t>1800 only (no BAR Ethernet switches in Node Cabinet)
Adapter for 655D/855AD Max 1 / server</t>
  </si>
  <si>
    <t>9177-F701</t>
  </si>
  <si>
    <t>1700 only (no BAR Ethernet switches in Node Cabinet)
When configuring more than 5 adapters per server, only 4 TOTAL (1GbE) 9177-K232 and 9177-K233 (8Gb FC) adapter cards are permitted.</t>
  </si>
  <si>
    <t>9177-K232</t>
  </si>
  <si>
    <t>1700 only (no BAR Ethernet switches in Node Cabinet)
Adapter for 655A or in field upgrades of 655D/855AD</t>
  </si>
  <si>
    <t>9177-K233</t>
  </si>
  <si>
    <t>1700 only (no BAR Ethernet switches in Node Cabinet)
Adapter for 655A or in field upgrades of 655D/855AD
Max 4 if no BYNET, Max 3 if BYNET V5 is configured</t>
  </si>
  <si>
    <t>9177-K234</t>
  </si>
  <si>
    <t>9177-K235</t>
  </si>
  <si>
    <t>9177-K236</t>
  </si>
  <si>
    <t>9177-F717</t>
  </si>
  <si>
    <t>1700 only (no BAR Ethernet switches in Node Cabinet). When configuring more than 5 adapters per server, only 4 TOTAL (1GbE) 9177-F/K232 and 9177-F/K233 (8Gb FC) adapter cards are permitted.</t>
  </si>
  <si>
    <t>9177-F718</t>
  </si>
  <si>
    <t>9177-F737</t>
  </si>
  <si>
    <t>1700 only (no BAR Ethernet switches in Node Cabinet)
When configuring more than 5 adapters per server, only 4 TOTAL (1GbE) 9177-F/K232 and 9177-F/K233 (8Gb FC) adapter cards are permitted.</t>
  </si>
  <si>
    <t>9177-F232</t>
  </si>
  <si>
    <t>1700 only (no BAR Ethernet switches in Node Cabinet)
Adapter for 655D/855 Max 7 / server</t>
  </si>
  <si>
    <t>9177-F233</t>
  </si>
  <si>
    <t>1700 only (no BAR Ethernet switches in Node Cabinet)
Adapter for 655D/855AD
Max 4 if no BYNET, Max 3 if BYNET V5 is configured</t>
  </si>
  <si>
    <t>9177-F234</t>
  </si>
  <si>
    <t>1700 only (no BAR Ethernet switches in Node Cabinet)
Adapter for 655D/855AD Max 7 / server</t>
  </si>
  <si>
    <t>9177-F235</t>
  </si>
  <si>
    <t>9177-F236</t>
  </si>
  <si>
    <t>1700 only (no BAR Ethernet switches in Node Cabinet)
Adapter for 655D/855AD Max 1 / server</t>
  </si>
  <si>
    <t>F904-0004-0000</t>
  </si>
  <si>
    <t>Disable DSA at startup - For Reference Only</t>
  </si>
  <si>
    <t>[PID NOT IN WOT SOLUTION – USE “ADD ITEM” TO ENTER MANUALLY]
Required for 855 orders that do not intend to implement DSA. Once CMIC 11 is released, this item is not required</t>
  </si>
  <si>
    <t>9221-F905</t>
  </si>
  <si>
    <t>Managed Server - Staging and Integration (1 per server)</t>
  </si>
  <si>
    <t>One per server</t>
  </si>
  <si>
    <t>9190-F905</t>
  </si>
  <si>
    <t>9219-F905</t>
  </si>
  <si>
    <t>9175-F997</t>
  </si>
  <si>
    <t>9218-F905</t>
  </si>
  <si>
    <t>9170-F997</t>
  </si>
  <si>
    <t>9216-F905</t>
  </si>
  <si>
    <t>9177-F997</t>
  </si>
  <si>
    <t>F601-8247-0000</t>
  </si>
  <si>
    <t>SUSE Linux SLES License, 1 yr., (1 per server)</t>
  </si>
  <si>
    <t>one per 655/855</t>
  </si>
  <si>
    <t>F601-8295-0000</t>
  </si>
  <si>
    <t>Linux SLES 11  SW Media Kit  (1 per quote)</t>
  </si>
  <si>
    <t>one per TMS for BAR 655/855 quote</t>
  </si>
  <si>
    <t>F601-8280-0000</t>
  </si>
  <si>
    <t>Linux SLES 10 SP3  SW Media Kit  (1 per quote)</t>
  </si>
  <si>
    <t>one per TMS for BAR 457 quote</t>
  </si>
  <si>
    <t>9170-F652</t>
  </si>
  <si>
    <t>TMS, BAR, Admin, Linux - Model 457A</t>
  </si>
  <si>
    <t>DISCONTINUED
2700 only (no BAR Ethernet switches in Node Cabinet)</t>
  </si>
  <si>
    <t>9170-F653</t>
  </si>
  <si>
    <t>TMS BAR, Data, Linux - Model 457DF</t>
  </si>
  <si>
    <t>9170-F654</t>
  </si>
  <si>
    <t>TMS BAR, Data, 8Gb FC, 10Gb Cu - Model 457DF-10C</t>
  </si>
  <si>
    <t>9170-F655</t>
  </si>
  <si>
    <t>TMS BAR, Data, 8Gb FC, 10Gb Opt - Model 457DF-10F</t>
  </si>
  <si>
    <t>9170-F656</t>
  </si>
  <si>
    <t>TMS, BAR Server, Data, 10GbE Cu, Linux - Model 457DE-10C</t>
  </si>
  <si>
    <t>9170-F657</t>
  </si>
  <si>
    <t>TMS, BAR Server, Data, 10GbE Optical, Linux - Model 457DE-10F</t>
  </si>
  <si>
    <t>9164-F652</t>
  </si>
  <si>
    <t>DISCONTINUED
2690 only (no BAR Ethernet switches in Node Cabinet)</t>
  </si>
  <si>
    <t>9164-F653</t>
  </si>
  <si>
    <t>9164-F654</t>
  </si>
  <si>
    <t>9164-F655</t>
  </si>
  <si>
    <t>9164-F656</t>
  </si>
  <si>
    <t>9164-F657</t>
  </si>
  <si>
    <t>9163-F601</t>
  </si>
  <si>
    <t>Teradata Managed Server, BAR - Model 455DF (Data, FC)</t>
  </si>
  <si>
    <t>DISCONTINUED</t>
  </si>
  <si>
    <t>9163-F653</t>
  </si>
  <si>
    <t>TMS, BAR Server, Data, FC, 1GbE Cu, Linux - Model 457DF</t>
  </si>
  <si>
    <t>DISCONTINUED
560 and 2650 only (no BAR Ethernet switches in Node Cabinet)</t>
  </si>
  <si>
    <t>9163-F654</t>
  </si>
  <si>
    <t>TMS, BAR Server, Data, FC, 10GbE Cu, Linux - Model 457DF-10C</t>
  </si>
  <si>
    <t>9163-F655</t>
  </si>
  <si>
    <t>TMS, BAR Server, Data, FC, 10GbE Optical, Linux - Model 457DF-10F</t>
  </si>
  <si>
    <t>9163-F656</t>
  </si>
  <si>
    <t>9163-F657</t>
  </si>
  <si>
    <t>9162-F601</t>
  </si>
  <si>
    <t>9162-F653</t>
  </si>
  <si>
    <t>DISCONTINUED
4600 only (2 max) (no BAR Ethernet switches in Node Cabinet)</t>
  </si>
  <si>
    <t>9162-F654</t>
  </si>
  <si>
    <t>9162-F655</t>
  </si>
  <si>
    <t>9162-F656</t>
  </si>
  <si>
    <t>9162-F657</t>
  </si>
  <si>
    <t>9160-F601</t>
  </si>
  <si>
    <t>9160-F602</t>
  </si>
  <si>
    <t>Teradata Managed Server, BAR - Model 455A (Admin)</t>
  </si>
  <si>
    <t>9160-F653</t>
  </si>
  <si>
    <t>DISCONTINUED
5600 and 5650 only (2 max)  (no BAR Ethernet switches in Node Cabinet)</t>
  </si>
  <si>
    <t>9160-F654</t>
  </si>
  <si>
    <t>9160-F655</t>
  </si>
  <si>
    <t>9160-F656</t>
  </si>
  <si>
    <t>9160-F657</t>
  </si>
  <si>
    <t>9157-F301</t>
  </si>
  <si>
    <t>DISCONTIUNUED
2580 and 1600 only (2 max)  (no BAR Ethernet switches in Node Cabinet)</t>
  </si>
  <si>
    <t>9155-F301</t>
  </si>
  <si>
    <t>DISCONTINUED
5555 Only (2 max)</t>
  </si>
  <si>
    <t>9155-F302</t>
  </si>
  <si>
    <t>DISCONTINUED
5555 only (1 max)</t>
  </si>
  <si>
    <t>1413-C175-0020</t>
  </si>
  <si>
    <t>Cable, Ethernet, 2 meters</t>
  </si>
  <si>
    <t>Connects Nodes to Switch or Server, or Switch to Server</t>
  </si>
  <si>
    <t>1413-C175-0050</t>
  </si>
  <si>
    <t>Cable, Ethernet, 5 meters</t>
  </si>
  <si>
    <t>1413-C175-0100</t>
  </si>
  <si>
    <t>Cable, Ethernet, 10 meters</t>
  </si>
  <si>
    <t>1413-C175-0200</t>
  </si>
  <si>
    <t>Cable, Ethernet, 20 meters</t>
  </si>
  <si>
    <t>1413-C174-0070</t>
  </si>
  <si>
    <t>Cable, 10GbE Copper Ethernet, 7m</t>
  </si>
  <si>
    <t>1413-C168-0030</t>
  </si>
  <si>
    <t>Cable, 8Gb FC &amp; 10 GbE, OM2, 3 meters (10 feet)(Qty 1)</t>
  </si>
  <si>
    <t>1413-C168-0150</t>
  </si>
  <si>
    <t>Cable, Fibre Channel, LC/LC, 15 meters</t>
  </si>
  <si>
    <t>1413-C168-0300</t>
  </si>
  <si>
    <t>Cable, Fibre Channel, LC/LC, 30 meters</t>
  </si>
  <si>
    <t>1413-C189-1000</t>
  </si>
  <si>
    <t>(6 Week LEAD) Cable, 8 &amp;10 Gb Fibre, OM3 50/125, 100 meters</t>
  </si>
  <si>
    <t>1413-C163-0050</t>
  </si>
  <si>
    <t>Cable, QDR/FDR10 QSFP Optical Cable, 5M</t>
  </si>
  <si>
    <t>Connects TMS BAR 655 to BYNET V5 Switch</t>
  </si>
  <si>
    <t>1413-C163-0150</t>
  </si>
  <si>
    <t>Cable, QDR/FDR10 QSFP Optical Cable, 15M</t>
  </si>
  <si>
    <t>1413-C163-0300</t>
  </si>
  <si>
    <t>Cable, QDR/FDR10 QSFP Optical Cable, 30M</t>
  </si>
  <si>
    <t>1413-C163-0500</t>
  </si>
  <si>
    <t>Cable, QDR/FDR10 QSFP Optical Cable, 50M</t>
  </si>
  <si>
    <t>1413-C163-1000</t>
  </si>
  <si>
    <t>[6 Week Lead] Cable, QDR/FDR10 QSFP Optical Cable, 100M</t>
  </si>
  <si>
    <t>1413-C170-0300</t>
  </si>
  <si>
    <t xml:space="preserve">Cable, GbE, 3.0 m (10 ft.) </t>
  </si>
  <si>
    <t>Adapters are REQUIRED for this solution please verify with the account team if adapters have already been purchased</t>
  </si>
  <si>
    <t>Adapters - Ethernet</t>
  </si>
  <si>
    <t>Ethernet Adapters LAN based BAR (Dedicated to BAR use only)</t>
  </si>
  <si>
    <t>1 Adapter per node (Required for all nodes)</t>
  </si>
  <si>
    <t>9219-F263</t>
  </si>
  <si>
    <t>Ethernet 1Gb Copper, quad-port</t>
  </si>
  <si>
    <t>Recommended NEW BAR Adapter for 6750 replaces 9219-F237
Field install version 9218-K237</t>
  </si>
  <si>
    <t>9219-F251</t>
  </si>
  <si>
    <t>Ethernet 10GbE Copper, Dual-port</t>
  </si>
  <si>
    <t>Recommended BAR Adapter for 6750
Field install version 9218-K251</t>
  </si>
  <si>
    <t>9219-F250</t>
  </si>
  <si>
    <t>Ethernet 10GbE Optical, Dual-port</t>
  </si>
  <si>
    <t>Recommended BAR Adapter for 6750
Field install version 9218-K250</t>
  </si>
  <si>
    <t>9175-F263</t>
  </si>
  <si>
    <t>Recommended BAR Adapter for 6700/670
Field install version 9175-K237</t>
  </si>
  <si>
    <t>9175-F237</t>
  </si>
  <si>
    <t>9175-F251</t>
  </si>
  <si>
    <t>Recommended BAR Adapter for 6700/670
Field install version 9175-K251</t>
  </si>
  <si>
    <t>9175-F250</t>
  </si>
  <si>
    <t>Recommended BAR Adapter for 6700/670
Field install version 9175-K250</t>
  </si>
  <si>
    <t>9191-F263</t>
  </si>
  <si>
    <t>Adpt, 1Gb Ethernet Copper I350-T4, PCIe2, 4CH, LP</t>
  </si>
  <si>
    <t>Optional Adapter for 680 SMP.  Field install version 9191-K263</t>
  </si>
  <si>
    <t>9191-F251</t>
  </si>
  <si>
    <t>Adpt, 10Gb Ethernet Copper, PCIe, 2CH, LP</t>
  </si>
  <si>
    <t>Optional Adapter for 680 SMP.  Field install version 9191-K251</t>
  </si>
  <si>
    <t>9191-F250</t>
  </si>
  <si>
    <t>Adpt, 10Gb Ethernet Fiber, PCIe, 2CH, LP</t>
  </si>
  <si>
    <t>Optional Adapter for 680 SMP.  Field install version 9191-K250</t>
  </si>
  <si>
    <t>9191-F205</t>
  </si>
  <si>
    <t>Module, Quad Port I/O Controller, 1Gb Ethernet</t>
  </si>
  <si>
    <t>Recommended BAR adapter for 680 SMP.  Field install version 9191-K205</t>
  </si>
  <si>
    <t>9191-F206</t>
  </si>
  <si>
    <t>Module, Dual Port I/O Controller, 10Gb Ethernet</t>
  </si>
  <si>
    <t>Recommended BAR adapter for 680 SMP.  Field install version 9191-K206.
If Fiber optical is required, order 1x 2021-K265 per port</t>
  </si>
  <si>
    <t>9191-F254</t>
  </si>
  <si>
    <t>BYNET V5 Adapter</t>
  </si>
  <si>
    <t>Optional Adapter for 680 SMP.   Field install version 9191-K254</t>
  </si>
  <si>
    <t>9190-F263</t>
  </si>
  <si>
    <t>Only usable with in a 2800.   Field install version 9190-K263</t>
  </si>
  <si>
    <t>9190-F251</t>
  </si>
  <si>
    <t xml:space="preserve">Only usable with in a 2800.  No Field Install version </t>
  </si>
  <si>
    <t>9190-F250</t>
  </si>
  <si>
    <t>Only usable with in a 2800.  No Field Install version</t>
  </si>
  <si>
    <t>9190-F205</t>
  </si>
  <si>
    <t>Usable in a 2800 node.  Field install version 9190-K205</t>
  </si>
  <si>
    <t>9190-F206</t>
  </si>
  <si>
    <t>Module, Dual Port I/O Controller, 10Gb Ethernet  Copper</t>
  </si>
  <si>
    <t>Usable in a 2800 node or a 2800 Field install version 9190-K206
If Fiber optical is required, order 1x 2021-K265 per port</t>
  </si>
  <si>
    <t>9190-F254</t>
  </si>
  <si>
    <t>Recommended Adapter for the 2800 nodes.  Always bundled with a 2800 node Server</t>
  </si>
  <si>
    <t>Recommended BAR adapter for 680 SMP</t>
  </si>
  <si>
    <t xml:space="preserve">Recommended BAR adapter for 2800 </t>
  </si>
  <si>
    <t>Field Install version 9190-K263</t>
  </si>
  <si>
    <t>9190-F205 can be substituted if the IO module slot needs to be used</t>
  </si>
  <si>
    <t>Recommended BAR adapter for 2800</t>
  </si>
  <si>
    <t>Field Install version 9190-K251</t>
  </si>
  <si>
    <t>9218-F263</t>
  </si>
  <si>
    <t>Recommended BAR adapter for 2750
Field Install version 9218-K263
9218-F205 can be substituted if the IO module slot needs to be used</t>
  </si>
  <si>
    <t>9218-F251</t>
  </si>
  <si>
    <t>Recommended BAR adapter for 2750
Field Install version 9218-K251
9218-F251 can be substituted if the IO module slot needs to be used.</t>
  </si>
  <si>
    <t>9218-F250</t>
  </si>
  <si>
    <t>Recommended BAR adapter for 2750
Field Install version 9218-K250
9218-F206 and 2x 2021-K265 for each adapter can be substituted if the IO Module slot needs to be used.</t>
  </si>
  <si>
    <t>9218-F205</t>
  </si>
  <si>
    <t>Alternative to 9218-F237 adapter for the 2750
Field Install version 9218-K205</t>
  </si>
  <si>
    <t>9218-F206</t>
  </si>
  <si>
    <t>Alternative to 9170-F251 adapter for the 2750
Field Install version 9218-K206</t>
  </si>
  <si>
    <t>9170-F237</t>
  </si>
  <si>
    <t>Recommended BAR adapter for 2700
Field Install version 9170-K237
9170-F082 can be substituted if the IO module slot needs to be used</t>
  </si>
  <si>
    <t>9170-F251</t>
  </si>
  <si>
    <t>Recommended BAR adapter for 2700
Field Install version 9170-K251
9170-F081 can be substituted if the IO module slot needs to be used.</t>
  </si>
  <si>
    <t>9170-F250</t>
  </si>
  <si>
    <t>Recommended BAR adapter for 2700
Field Install version 9170-K250
9170-F081 and 2x 2021-K265 for each adapter can be substituted if the IO Module slot needs to be used.</t>
  </si>
  <si>
    <t>9170-F081</t>
  </si>
  <si>
    <t>I/O Module, 10GbE, Copper, 2 Channel</t>
  </si>
  <si>
    <t>Alternative to 9170-F251 or 9170-F250 adapter for the 2700
Field Install version 9170-K081</t>
  </si>
  <si>
    <t>9170-F082</t>
  </si>
  <si>
    <t>I/O Module, 1GbE, Copper, 4 Channel</t>
  </si>
  <si>
    <t>Alternative to 9170-F237 adapter for the 2700
Field Install version 9170-K082</t>
  </si>
  <si>
    <t>9177-F237</t>
  </si>
  <si>
    <t>BAR adapter 1700
Field Install version 9177-K237
9177-F082 can be substituted if the IO module slot needs to be used</t>
  </si>
  <si>
    <t>9177-F251</t>
  </si>
  <si>
    <t>BAR adapter for 1700
Field Install version 9177-K251
9177-F081 can be substituted if the IO module slot needs to be used.</t>
  </si>
  <si>
    <t>9177-F250</t>
  </si>
  <si>
    <t>Recommended BAR Adapter for 1700
Field Install version 9177-K250
9177-F081 and 2 x 2021-K265 for each adapter can be substituted if the IO Module slot needs to be used.</t>
  </si>
  <si>
    <t>9174-F237</t>
  </si>
  <si>
    <t>Recommended BAR Adapter for 6690</t>
  </si>
  <si>
    <t>9174-F251</t>
  </si>
  <si>
    <t>9174-F250</t>
  </si>
  <si>
    <t>Comes bundled with 2580 nodes</t>
  </si>
  <si>
    <t>9164-F237</t>
  </si>
  <si>
    <t>Recommended BAR Adapter for 2690</t>
  </si>
  <si>
    <t>9164-F251</t>
  </si>
  <si>
    <t>9164-F250</t>
  </si>
  <si>
    <t>9163-F237</t>
  </si>
  <si>
    <t>Recommended BAR Adapter for 2650 and 560</t>
  </si>
  <si>
    <t>9163-F251</t>
  </si>
  <si>
    <t>Optional BAR Adapter for 2650 and 560</t>
  </si>
  <si>
    <t>9163-F250</t>
  </si>
  <si>
    <t>9162-F237</t>
  </si>
  <si>
    <t>9162-F251</t>
  </si>
  <si>
    <t>9162-F250</t>
  </si>
  <si>
    <t>9157-F237</t>
  </si>
  <si>
    <t xml:space="preserve">Ethernet 1Gb Copper, quad-port </t>
  </si>
  <si>
    <t>9160-F237</t>
  </si>
  <si>
    <t xml:space="preserve">Ethernet 1Gb Copper Quad Port (Pro-1000PT) </t>
  </si>
  <si>
    <t>Recommended BAR Adapter for 5600 and 5650</t>
  </si>
  <si>
    <t>9160-F251</t>
  </si>
  <si>
    <t>Ethernet 10GbE Copper Dual Port</t>
  </si>
  <si>
    <t>9160-F250</t>
  </si>
  <si>
    <t>9165-F237</t>
  </si>
  <si>
    <t>Recommended BAR Adapter for 6650 and 6680</t>
  </si>
  <si>
    <t>9165-F251</t>
  </si>
  <si>
    <t>Optional BAR Adapter for 5600, 5650, 6650 and 6680</t>
  </si>
  <si>
    <t>9165-F250</t>
  </si>
  <si>
    <t>9155-F237</t>
  </si>
  <si>
    <t>Ethernet 1Gb Copper Quad Port (Pro-1000PT) (555X)</t>
  </si>
  <si>
    <t>4488-F232</t>
  </si>
  <si>
    <t xml:space="preserve">Ethernet PCIe 1Gb Dual Copper, LP (Pro-1000MT) (550P &amp;551P) </t>
  </si>
  <si>
    <t>Recommended BAR Adapter for 551</t>
  </si>
  <si>
    <t>2021-K260</t>
  </si>
  <si>
    <t>1Gb GBIC Module for 10GbE Adapter (Qty=1)</t>
  </si>
  <si>
    <t>2021-K265</t>
  </si>
  <si>
    <t>10Gb SFP+, SR, Optical for 10GbE Adapter (Qty=1)</t>
  </si>
  <si>
    <t>Teradata Managed Servers &gt; Teradata Platform Framework Cabinet (PFC)</t>
  </si>
  <si>
    <t>Main Selections</t>
  </si>
  <si>
    <t>Main</t>
  </si>
  <si>
    <t>If configuring a 9212 PFC Cabinet MUST provide selections in Column C below</t>
  </si>
  <si>
    <t>BAR Solution Type (Required Selection)</t>
  </si>
  <si>
    <t>BAR Model Type</t>
  </si>
  <si>
    <t>SELECTION IN DROPDOWN IN COLUMN C REQUIRED 
This Dropdown in WOT controls the availability of the 655/855 TMS BAR panel option</t>
  </si>
  <si>
    <t>TMS for BAR (457)</t>
  </si>
  <si>
    <t>TMS for BAR (655/855)</t>
  </si>
  <si>
    <t>Packaging</t>
  </si>
  <si>
    <t>Dropdown column C REQUIRED</t>
  </si>
  <si>
    <t>How Many (9212-K072) Cabinet Side Panels (pairs)?</t>
  </si>
  <si>
    <t>Qty input in column C REQUIRED</t>
  </si>
  <si>
    <t>How many Cabinet System Accessory Kits?</t>
  </si>
  <si>
    <t>Encryption</t>
  </si>
  <si>
    <t>select "X" in the dropdown to the right to specify encryption</t>
  </si>
  <si>
    <t>X</t>
  </si>
  <si>
    <t>Do you wish to disable DSA at startup?</t>
  </si>
  <si>
    <r>
      <t>SELECTION IN DROPDOWN IN COLUMN C REQUIRED</t>
    </r>
    <r>
      <rPr>
        <b/>
        <sz val="12"/>
        <color indexed="10"/>
        <rFont val="Arial Unicode MS"/>
        <family val="2"/>
      </rPr>
      <t xml:space="preserve">
If purchasing a 855 and not implementing DSA at first out, this should be set to YES</t>
    </r>
  </si>
  <si>
    <t>Yes</t>
  </si>
  <si>
    <t>9212-F701</t>
  </si>
  <si>
    <t xml:space="preserve">Includes 1 x Quad 1GbE Adapter. Only 6 slots available. </t>
  </si>
  <si>
    <t>9212-K232</t>
  </si>
  <si>
    <t>Min 0, Max 6 (per Admin Server)
For 655A or field upgrade of 655D/855AD</t>
  </si>
  <si>
    <t>9212-K233</t>
  </si>
  <si>
    <t>Min 0, Max 4(per Admin Server)
Max 3 if BYNET V5 is configured
For 655A or field upgrade of 655D/855AD</t>
  </si>
  <si>
    <t>9212-K234</t>
  </si>
  <si>
    <t>Min 0, Max 6(per Admin Server)
For 655A or field upgrade of 655D/855AD</t>
  </si>
  <si>
    <t>9212-K235</t>
  </si>
  <si>
    <t>9212-K236</t>
  </si>
  <si>
    <t>Min 0, Max 1(per Admin Server)
For 655A or field upgrade of 655D/855AD</t>
  </si>
  <si>
    <t>9212-1000-8090</t>
  </si>
  <si>
    <t>Teradata Platform Framework Cabinet (PFC)</t>
  </si>
  <si>
    <t>9212-F717</t>
  </si>
  <si>
    <t>TMS (E14S), BAR Data, Model 655D, 128GB (16 x 8GB)</t>
  </si>
  <si>
    <t>Will be available May 4, 2015</t>
  </si>
  <si>
    <t>9212-F718</t>
  </si>
  <si>
    <t>TMS (E14S), BAR Data, Model 655D, 256GB (16 x 16GB)</t>
  </si>
  <si>
    <t>[PID NOT IN WOT SOLUTION – USE “ADD ITEM” TO ENTER MANUALLY] will be available May 11, 2015</t>
  </si>
  <si>
    <t>9212-F737</t>
  </si>
  <si>
    <t>No Adapters included total must be balanced across TMS BAR Model 655D/855AD.</t>
  </si>
  <si>
    <t>9212-F232</t>
  </si>
  <si>
    <t>Enter the Total # of adapters across ALL TMS BAR 655D/855AD for the entire solution
Min 0, Max 7(per 655D/855AD)</t>
  </si>
  <si>
    <t>9212-F233</t>
  </si>
  <si>
    <t>Enter the Total # of adapters across ALL TMS BAR 655D/855AD for the entire solution
Min 0, Max 4(per per 655D/855AD)
Max 3 if BYNET V5 is configured</t>
  </si>
  <si>
    <t>9212-F234</t>
  </si>
  <si>
    <t>Enter the Total # of adapters across ALL TMS BAR 655D/855AD for the entire solution
Min 0, Max 7(per per 655D/855AD)</t>
  </si>
  <si>
    <t>9212-F235</t>
  </si>
  <si>
    <t>9212-F236</t>
  </si>
  <si>
    <t>Enter the Total # of adapters across ALL TMS BAR 655D/855AD for the entire solution
Min 0, Max 1(per per 655D/855AD)</t>
  </si>
  <si>
    <t>9212-F796</t>
  </si>
  <si>
    <t>TMS BAR, 48-port  1 Gb Ethernet Switch, Admin</t>
  </si>
  <si>
    <t>9212-F795</t>
  </si>
  <si>
    <t>TMS BAR, 48-port  1 Gb Ethernet Switch, Data</t>
  </si>
  <si>
    <t>9212-F797</t>
  </si>
  <si>
    <t>TMS, 24-port 10Gb Ethernet Switch, Data</t>
  </si>
  <si>
    <t>9212-K798</t>
  </si>
  <si>
    <t>TMS, 1 x 10GbE SFP+, Optical for 10GbE Switch</t>
  </si>
  <si>
    <t>9212-F813</t>
  </si>
  <si>
    <t>Brocade 6510 48 Port SAN Switch, 24 x 8Gb SWL SFP's w/ Licensing, Teradata Cabinet</t>
  </si>
  <si>
    <t>Max 48 ports</t>
  </si>
  <si>
    <t>9212-K814</t>
  </si>
  <si>
    <t>Brocade 6510, 12 x 8Gb SWL SFP's w/ Licensing</t>
  </si>
  <si>
    <t>SFP for Brocade 6510 (9212-F813)</t>
  </si>
  <si>
    <t>9212-F803</t>
  </si>
  <si>
    <t>Brocade 5100 40 Port SAN Switch, 24 x 8Gb SWL SFP's w/ Licensing, Teradata Cabinet</t>
  </si>
  <si>
    <t>9212-F804</t>
  </si>
  <si>
    <t>Brocade 8 x 8Gb SWL SFP's w/ Licensing</t>
  </si>
  <si>
    <t>DISCONTINUED
SFPs for Brocade 5100 (9212-F803)</t>
  </si>
  <si>
    <t>1413-C175-0003</t>
  </si>
  <si>
    <t>Cable, 1 Gb Ethernet, 0.3 meters (1 foot)</t>
  </si>
  <si>
    <t>Connects Switch to TMSB</t>
  </si>
  <si>
    <t>Cable, 1 Gb Ethernet, 2 meters (6 feet)</t>
  </si>
  <si>
    <t>Cable, 1 Gb Ethernet, 5 meters (16 feet) for Node to Switches and Switches to BAR Server</t>
  </si>
  <si>
    <t>1413-C175-0100 Cable, 1 Gb Ethernet, 10 meters (33 feet) for Node to Switches and Switches to BAR Server</t>
  </si>
  <si>
    <t>Cable, 1 Gb Ethernet, 20 meters (66 feet) for Node to Switches and Switches to BAR Server</t>
  </si>
  <si>
    <t>Cable, 10Gb Copper Jumpers, 7 meters (23 feet)</t>
  </si>
  <si>
    <t>Cable, 8Gb FC &amp; 10 GbE, OM2, 15 meters (49 feet)</t>
  </si>
  <si>
    <t>Cable, 8Gb FC &amp; 10 GbE, OM2, 30 meters (49 feet)</t>
  </si>
  <si>
    <t>(6 Week Lead) Cable, 8Gb FC &amp;10 GbE, OM3, 100 meters (328 feet)</t>
  </si>
  <si>
    <t>[PID NOT IN WOT SOLUTION until 11/03/2014– USE “ADD ITEM” TO ENTER MANUALLY] 
Required for 855 orders that do not intend to implement DSA.</t>
  </si>
  <si>
    <t>9212-F050</t>
  </si>
  <si>
    <t>Power Distribution Unit, 30A, IEC, All Countries</t>
  </si>
  <si>
    <t>1 per cabinet</t>
  </si>
  <si>
    <t>9212-F071</t>
  </si>
  <si>
    <t>Door, Color Insert (Neutral)</t>
  </si>
  <si>
    <t>TMS BAR, 48-port Gb Ethernet Switch, Data</t>
  </si>
  <si>
    <t>Only option when configuring 10GbE Data Servers max 1</t>
  </si>
  <si>
    <t>9212-F810</t>
  </si>
  <si>
    <t>24 Port Gb Ethernet Switch - Scalar Key Manager (qty = 1)</t>
  </si>
  <si>
    <t>9212-F884</t>
  </si>
  <si>
    <t>9212 Base Cabinet Install Feature</t>
  </si>
  <si>
    <t>9212-F910</t>
  </si>
  <si>
    <t>PFC Cabinet Enhanced Packaging Protection</t>
  </si>
  <si>
    <t>9212-F940</t>
  </si>
  <si>
    <t>PFC, Front Filler Panel, 1U</t>
  </si>
  <si>
    <t>Total U covered will match WOT. Use WOT output for correct #</t>
  </si>
  <si>
    <t>9212-F941</t>
  </si>
  <si>
    <t>PFC, Front Filler Panel, 2U</t>
  </si>
  <si>
    <t>9212-F997</t>
  </si>
  <si>
    <t>TMS, Staging &amp; Integration, (Reference Feature)</t>
  </si>
  <si>
    <t>9212-K072</t>
  </si>
  <si>
    <t>Rack 42U, Side Panels (2)</t>
  </si>
  <si>
    <t>9212-K936</t>
  </si>
  <si>
    <t>Platform Framework Cabinet (PFC) System Accessory Kit</t>
  </si>
  <si>
    <t>1 per system</t>
  </si>
  <si>
    <t>9212-K889</t>
  </si>
  <si>
    <t>Server Encryption</t>
  </si>
  <si>
    <t>[PID NOT IN WOT SOLUTION – USE “ADD ITEM” TO ENTER MANUALLY]</t>
  </si>
  <si>
    <t>F904-ESM1-0000</t>
  </si>
  <si>
    <t>F904-ESM2-0000</t>
  </si>
  <si>
    <t>Enterprise Fit (Non-ESDM)</t>
  </si>
  <si>
    <t>Linux SLES 11 SW Media Kit (1 per quote)</t>
  </si>
  <si>
    <t>Only OS offered for TMSB Model 655</t>
  </si>
  <si>
    <t>Reserve Space for Quantum Tape Library</t>
  </si>
  <si>
    <t>9212-F867</t>
  </si>
  <si>
    <t xml:space="preserve">Quantum i80 - 6U Space Reservation </t>
  </si>
  <si>
    <t>must have equivalent qty of i80 libraries (9215-8100-8090)</t>
  </si>
  <si>
    <t>9212-F865</t>
  </si>
  <si>
    <t>Quantum i500 Base module - 5U Space Reservation</t>
  </si>
  <si>
    <t>must have equivalent qty of i500 base: 9215-5100-8090</t>
  </si>
  <si>
    <t>9212-F866</t>
  </si>
  <si>
    <t>Quantum i500 Expansion module - 9U Space Reservation</t>
  </si>
  <si>
    <t>must have equivalent qty of i500 expansion: 9215-K501</t>
  </si>
  <si>
    <t>Do you require a switch for the Scalar Key Manager (If being connected on the customer LAN a switch is NOT required)?</t>
  </si>
  <si>
    <t>Available May 5, 2014</t>
  </si>
  <si>
    <t>9212-F870</t>
  </si>
  <si>
    <t>Encryption Key Management Servers - 4U Space Reservation</t>
  </si>
  <si>
    <t>must have equivalent qty of SKM server pair 9215-4100-8090</t>
  </si>
  <si>
    <t>Reserve Space for Data Domain</t>
  </si>
  <si>
    <t>9212-F877</t>
  </si>
  <si>
    <t>Reserved 4U - Data Domain DD4200/DD7200</t>
  </si>
  <si>
    <t>For use with DD4200, one per unit, new PFC orders only</t>
  </si>
  <si>
    <t>9212-F873</t>
  </si>
  <si>
    <t>Reserved 3U - Data Domain ES30 Expansion Shelves</t>
  </si>
  <si>
    <t>For use with all DD units; one per disk shelf, new PFC orders only</t>
  </si>
  <si>
    <t>2021-K915</t>
  </si>
  <si>
    <t>Cable, AC Power, V-Lock -C14, 0.30 meter, 1 ft (single cable)</t>
  </si>
  <si>
    <t>Order one cable for each DD controller and one cable for each ES30 disk shelf</t>
  </si>
  <si>
    <t>Optional Picklist</t>
  </si>
  <si>
    <t>1 x 10Gb E SFP+, Optical for 10GbE Switch</t>
  </si>
  <si>
    <t>Cable, 1 Gb Ethernet, 5 meters (16 feet)</t>
  </si>
  <si>
    <t>Cable, 1 Gb Ethernet, 10 meters (33 feet)</t>
  </si>
  <si>
    <t>Cable, 1 Gb Ethernet, 20 meters (66 feet)</t>
  </si>
  <si>
    <t>Cable, 8Gb FC &amp; 10 GbE, OM2, 30 meters (98 feet)</t>
  </si>
  <si>
    <t>1413-C190-0100</t>
  </si>
  <si>
    <t>BYNET v3.2 Node Cable, Fiber, 10 Meter</t>
  </si>
  <si>
    <t>1413-C190-0300</t>
  </si>
  <si>
    <t>BYNET v3.2 Node Cable, Fiber, 30 Meter</t>
  </si>
  <si>
    <t>1413-C191-0140</t>
  </si>
  <si>
    <t>BYNET v3.2 Node Cable, Hybrid, v3.0 - v3.2, 14 Meter</t>
  </si>
  <si>
    <t>1413-C191-0200</t>
  </si>
  <si>
    <t>BYNET v3.2 Node Cable, Hybrid, v3.0 - v3.2, 20 Meter</t>
  </si>
  <si>
    <t>TMSB Adapter, PCIe 1Gb Ethernet, Copper, 4-port</t>
  </si>
  <si>
    <t>TMSB Adapter-PCIe 8Gb Fibre Channel, 4 Channel, STD</t>
  </si>
  <si>
    <t>TMSB Adapter-PCIe 10Gb Ethernet, 2 Channel, Fiber, LP</t>
  </si>
  <si>
    <t>TMSB, Adapter, PCIe 10Gb Ethernet, Copper, 2 Channel, LP</t>
  </si>
  <si>
    <t>TMSB, Adapter, PCIe BYNET V5, 2 Channel, LP</t>
  </si>
  <si>
    <t>9212-K621</t>
  </si>
  <si>
    <t>TMS, Memory DIMM, DDR3, 12GB (3 x 4GB DIMM), D</t>
  </si>
  <si>
    <t>9212-K622</t>
  </si>
  <si>
    <t>TMS, Memory DIMM, DDR3, 24GB (3 x 8GB DIMM), D</t>
  </si>
  <si>
    <t>Teradata Managed Server for BAR - Field Expansion</t>
  </si>
  <si>
    <t>TMS for BAR (457) - Field Install</t>
  </si>
  <si>
    <t>Is this server going to be installed in a 67xx, 27xx, 17xx or 720 SAS cabinet?</t>
  </si>
  <si>
    <r>
      <rPr>
        <b/>
        <sz val="12"/>
        <rFont val="Arial Unicode MS"/>
        <family val="2"/>
      </rPr>
      <t>SELECTION FROM DROPDOWN IN COLUMN C REQUIRED</t>
    </r>
    <r>
      <rPr>
        <sz val="12"/>
        <rFont val="Arial Unicode MS"/>
        <family val="2"/>
      </rPr>
      <t xml:space="preserve"> 
Be sure to identify when field installing TMSB in 67xx, 27xx, 67x, or 17xx as additional power cables are REQUIRED (9214-F650)</t>
    </r>
  </si>
  <si>
    <t>9211-K620</t>
  </si>
  <si>
    <t>TMS, 2.4GHz Quad Core CPU</t>
  </si>
  <si>
    <t>REQUIRED for upgrading TMS for BAR Model 455A/455DF to 455DF-10C/F</t>
  </si>
  <si>
    <t>9212-K625</t>
  </si>
  <si>
    <t>TMS, 450GB 15K SAS Hard Disk, D</t>
  </si>
  <si>
    <t>9212-K627</t>
  </si>
  <si>
    <t>TMS HD Drive, 600GB 15K RPM, 3.5" SAS, Hot Plug</t>
  </si>
  <si>
    <t>Until 5/11/15: [PID NOT IN WOT SOLUTION – USE “ADD ITEM” TO ENTER MANUALLY] Replaces 450GB drive for R710 TMS BAR upgrade</t>
  </si>
  <si>
    <t>9212-K124</t>
  </si>
  <si>
    <t>Memory DIMM, DDR3-1333MHz 32GB (4 x 8GB DIMM)</t>
  </si>
  <si>
    <t>Until 3/9/15: [PID NOT IN WOT SOLUTION – USE “ADD ITEM” TO ENTER MANUALLY]</t>
  </si>
  <si>
    <t>REQUIRED for upgrading TMS for BAR Model 457A/457DF to 457DF-10C/F</t>
  </si>
  <si>
    <t>Connects 1GbE into 10GbE Port</t>
  </si>
  <si>
    <t>9212-K250</t>
  </si>
  <si>
    <t>TMS, Adapter, PCIe 10Gb Ethernet, Fiber Optic, 2-port</t>
  </si>
  <si>
    <t>9212-K251</t>
  </si>
  <si>
    <t>TMS, Adapter, PCIe 10Gb Ethernet, Copper, 2-port</t>
  </si>
  <si>
    <t>9212-K796</t>
  </si>
  <si>
    <t>TMS BAR, 48-port Gb Ethernet Switch, Admin</t>
  </si>
  <si>
    <t>9212-K795</t>
  </si>
  <si>
    <t>9212-K797</t>
  </si>
  <si>
    <t>Connect Admin Server to Customer LAN</t>
  </si>
  <si>
    <t>Cable, 8Gb FC &amp; 10 GbE, OM2, 3 meters (10 feet)</t>
  </si>
  <si>
    <t xml:space="preserve">Cable, Fibre Channel, LC/LC 30 Meters </t>
  </si>
  <si>
    <t>9213-1000-8090</t>
  </si>
  <si>
    <t>TMS, BAR Server, Admin, Linux - Model 457A</t>
  </si>
  <si>
    <t>9213-1001-8090</t>
  </si>
  <si>
    <t>9213-1002-8090</t>
  </si>
  <si>
    <t>9213-1003-8090</t>
  </si>
  <si>
    <t>9213-1004-8090</t>
  </si>
  <si>
    <t>9213-1005-8090</t>
  </si>
  <si>
    <t>9212-K641</t>
  </si>
  <si>
    <t>TMS, 2.4GHz Quad Core CPU - (Westmere)</t>
  </si>
  <si>
    <t>9212-K803</t>
  </si>
  <si>
    <t>Brocade 5100, 40 port Fibre Channel Switch, 24 x 8 Gb SFP+ Port Licenses</t>
  </si>
  <si>
    <t>9212-K804</t>
  </si>
  <si>
    <t>Brocade 5100, 8 x 8 Gb SW SFPs + Port Licensing</t>
  </si>
  <si>
    <t>9213-F997</t>
  </si>
  <si>
    <t>9213-F700</t>
  </si>
  <si>
    <t>Cable Assembly, Power, V-lock</t>
  </si>
  <si>
    <t>TMS for BAR (655/855) - Field Install</t>
  </si>
  <si>
    <t>9214-1001-8090</t>
  </si>
  <si>
    <t>Includes 1 x Quad 1GbE Adapter. Only 6 slots available. 
When configuring more than 5 adapters per server, only 4 TOTAL (1GbE) 9212-K232 and 9212-K233 (8Gb FC) adapter cards are permitted.</t>
  </si>
  <si>
    <t>Min 0, Max 6 (per Admin Server)</t>
  </si>
  <si>
    <t>Min 0, Max 4(per Admin Server)
Max 3 if BYNET V5 is configured</t>
  </si>
  <si>
    <t>Min 0, Max 6(per Admin Server)</t>
  </si>
  <si>
    <t>Min 0, Max 1(per Admin Server)</t>
  </si>
  <si>
    <t>9214-1017-8090</t>
  </si>
  <si>
    <t xml:space="preserve">9214-1018-8090 </t>
  </si>
  <si>
    <t>9214-2013-8090</t>
  </si>
  <si>
    <t>No Adapters included 9214-Fxxx adapters must be divisible evenly across 655D &amp; 855AD in the same configuration
When configuring more than 5 adapters per server, only 4 TOTAL (1GbE) 9214-F232/9212-K232 and 9214-F233/9212-K233 (8Gb FC) adapter cards are permitted.</t>
  </si>
  <si>
    <t>9214-F232</t>
  </si>
  <si>
    <t>Enter Total # of adapters for all TMS BAR 655D/855AD
Min 0, Max 7(per 655D/855AD)</t>
  </si>
  <si>
    <t>9214-F233</t>
  </si>
  <si>
    <r>
      <t xml:space="preserve">Enter Total # of adapters for all TMS BAR
Min 0, Max 4(per 655D/855AD)
</t>
    </r>
    <r>
      <rPr>
        <b/>
        <sz val="12"/>
        <rFont val="Arial Unicode MS"/>
        <family val="2"/>
      </rPr>
      <t>Max 3 if BYNET V5 is configured</t>
    </r>
  </si>
  <si>
    <t>9214-F234</t>
  </si>
  <si>
    <t>Enter Total # of adapters for all TMS BAR
Min 0, Max 7(per 655D/855AD)</t>
  </si>
  <si>
    <t>9214-F235</t>
  </si>
  <si>
    <t>9214-F236</t>
  </si>
  <si>
    <t>Enter Total # of adapters for all TMS BAR
Min 0, Max 1(per 655D/855AD)</t>
  </si>
  <si>
    <t>Enter Total # of adapters for all TMS BAR
Min 0, Max 4(per 655D/855AD)
Max 3 if BYNET V5 is configured</t>
  </si>
  <si>
    <t>Memory DIMM, DDR3-1333MHz 32GB (4 x 8GB DIMM) (qty = 1)</t>
  </si>
  <si>
    <t>9212-K125</t>
  </si>
  <si>
    <t>Memory DIMM, DDR3-1333MHz 64GB (4 x 16GB DIMM)</t>
  </si>
  <si>
    <t>9212-K361</t>
  </si>
  <si>
    <t>HD Disk, 900GB 10K RPM, 2.5" SAS, Hot Plug (qty = 1)</t>
  </si>
  <si>
    <t>TMS BAR, 48-port 1Gb Ethernet Switch, Admin</t>
  </si>
  <si>
    <t>TMS BAR, 48-port  1Gb Ethernet Switch, Data</t>
  </si>
  <si>
    <t>9212-K813</t>
  </si>
  <si>
    <t>Max 48 ports
For Field install into a 9212 PFC Only, for installs into a TMS Cabinet (9211) use 9211-K813
Includes rails</t>
  </si>
  <si>
    <t>SFP for Brocade 6510 (9212-K813 or 9212-K815)</t>
  </si>
  <si>
    <t>9212-K815</t>
  </si>
  <si>
    <t>Brocade 6510, 12 x 8Gb SWL SFP's w/ Licensing, Non-Teradata Cabinet</t>
  </si>
  <si>
    <t>For Field install into a 9203 or Non-Teradata Cabinet. 
DOES NOT include rails</t>
  </si>
  <si>
    <t>9211-K813</t>
  </si>
  <si>
    <t xml:space="preserve">Max 48 ports
For Field install into a 9211 TMS Cabinet Only, for installs into a TMS Cabinet (9212) use 9212-K813
</t>
  </si>
  <si>
    <t>9211-K814</t>
  </si>
  <si>
    <t>SFP for Brocade 6510 (9212-K813 or 9212-K815)
For Field install into a 9211 TMS Cabinet Only, for installs into a TMS Cabinet (9212) use 9212-K814</t>
  </si>
  <si>
    <t>Required for 855 orders that do not intend to implement DSA.</t>
  </si>
  <si>
    <t>9214-F997</t>
  </si>
  <si>
    <t>BAR Hardware - Use BAR Hardware WOT Wizard</t>
  </si>
  <si>
    <t>TMSB in TMS Cabinet</t>
  </si>
  <si>
    <t>Number of BAR Servers per 1GbE Data Switches (valid values are - None, 1, or 2)</t>
  </si>
  <si>
    <t>Answer Required</t>
  </si>
  <si>
    <t>Number of BAR Servers per 10GbE Data Switches  (valid values are - None, 1, 2, or 3)</t>
  </si>
  <si>
    <t>Include 1x1Gb BAR Data Switch per cabinet for 10Gb BAR Server (1 = Yes, 0 = No)</t>
  </si>
  <si>
    <t>9211-1000-8090</t>
  </si>
  <si>
    <t>Teradata Managed Server Cabinet</t>
  </si>
  <si>
    <t>9211-F050</t>
  </si>
  <si>
    <t>Power Distribution unit, NEMA, 30A</t>
  </si>
  <si>
    <t>DISCONTINUED
1 power distribution per cabinet</t>
  </si>
  <si>
    <t>9211-F051</t>
  </si>
  <si>
    <t>Power Distribution unit, IEC, 32A 1-phase</t>
  </si>
  <si>
    <t>9211-F652</t>
  </si>
  <si>
    <t>DISCONTINUED
0-1 per cabinet (required with more than 2 data servers)</t>
  </si>
  <si>
    <t>9211-F653</t>
  </si>
  <si>
    <t>DISCONTINUED
6 max per cabinet</t>
  </si>
  <si>
    <t>9211-F654</t>
  </si>
  <si>
    <t>9211-F655</t>
  </si>
  <si>
    <t>9211-F656</t>
  </si>
  <si>
    <t>9211-F657</t>
  </si>
  <si>
    <t>9211-F796</t>
  </si>
  <si>
    <t>48 port GB Ethernet Switch with Cable Harness - Admin</t>
  </si>
  <si>
    <t>DISCONTINUED
0-1 per cabinet.  Required for more than 6 data servers</t>
  </si>
  <si>
    <t>9211-F795</t>
  </si>
  <si>
    <t>48 port GB Ethernet Switch - Data</t>
  </si>
  <si>
    <t>DISCONTINUED
1-6 per Cabinet</t>
  </si>
  <si>
    <t>9211-F797</t>
  </si>
  <si>
    <t>24 port 10GB Ethernet Switch - Data</t>
  </si>
  <si>
    <t>DISCONTINUED
1-3 per Cabinet</t>
  </si>
  <si>
    <t>9211-K798</t>
  </si>
  <si>
    <t>10GbE SFP+ Optical</t>
  </si>
  <si>
    <t>REQUIRED with Optical 10GbE Switch (1 per optical port)</t>
  </si>
  <si>
    <t>For Filed installs into 9211 ONLY for Field installs into 9212 use 9212-K813</t>
  </si>
  <si>
    <t>For Filed installs into 9211 ONLY for Field installs into 9212 use 9212-K814</t>
  </si>
  <si>
    <t>9211-K815</t>
  </si>
  <si>
    <t>Brocade 6510 48 Port SAN Switch, 24 x 8Gb SWL SFP's w/ Licensing, non-Teradata Cabinet</t>
  </si>
  <si>
    <t>For Filed installs into 9211 ONLY for Field installs into 9212 use 9212-K815</t>
  </si>
  <si>
    <t>9211-F601</t>
  </si>
  <si>
    <t>TMS for BAR - Model 455DF (Data)</t>
  </si>
  <si>
    <t>9211-F602</t>
  </si>
  <si>
    <t>TMS for BAR - Model 455A (Admin)</t>
  </si>
  <si>
    <t>9211-F614</t>
  </si>
  <si>
    <t>TMS for BAR - Model 455DF (Data) 10GbE Copper</t>
  </si>
  <si>
    <t>9211-F615</t>
  </si>
  <si>
    <t>TMS for BAR - Model 455DF (Data) 10GbE Optical</t>
  </si>
  <si>
    <t>9211-F803</t>
  </si>
  <si>
    <t>Brocade 5100 - 40 port Fibre Channel switch, 24x8Gb SFP+ Port Licenses</t>
  </si>
  <si>
    <t>DISCONTINUED
Optional  0-1 per cabinet</t>
  </si>
  <si>
    <t>9211-K804</t>
  </si>
  <si>
    <t>Brocade 5100 - 8x8Gb SW SFPs + Port Licensing</t>
  </si>
  <si>
    <t>DISCONTINUED
Optional</t>
  </si>
  <si>
    <t>9211-F800</t>
  </si>
  <si>
    <t>TMS  Brocade 5100 FC Switch, 24 port</t>
  </si>
  <si>
    <t>9211-K801</t>
  </si>
  <si>
    <t>8 port License key and 8 shortwave 4GB SFPs for Brocade 5100</t>
  </si>
  <si>
    <t>9211-K802</t>
  </si>
  <si>
    <t>8 port License key and 8 longwave 4GB SFPs for Brocade 5100</t>
  </si>
  <si>
    <t>9211-F997</t>
  </si>
  <si>
    <t>One per Managed BAR Server</t>
  </si>
  <si>
    <t>9211-F940</t>
  </si>
  <si>
    <t>Front filler panel, 1U</t>
  </si>
  <si>
    <t>9211-F941</t>
  </si>
  <si>
    <t>Front Filler panel, 2U</t>
  </si>
  <si>
    <t>9211-K936</t>
  </si>
  <si>
    <t>System Accessory Kit</t>
  </si>
  <si>
    <t>1 per 2 cabinets</t>
  </si>
  <si>
    <t>9211-F910</t>
  </si>
  <si>
    <t>Enhanced Packaging Protection</t>
  </si>
  <si>
    <t>Not available in all countries</t>
  </si>
  <si>
    <t>one per Managed BAR Server</t>
  </si>
  <si>
    <t>one per quote</t>
  </si>
  <si>
    <t>Cable,  1Gb Ethernet, 0.3 meters (1 foot)</t>
  </si>
  <si>
    <t>Connects BAR Servers to Switches in same cabinet</t>
  </si>
  <si>
    <t xml:space="preserve">Cable, GbE, 2 m </t>
  </si>
  <si>
    <t xml:space="preserve">Cable, GbE, 5 m (16 ft.) </t>
  </si>
  <si>
    <t>Cable, GbE, 10m (33ft)</t>
  </si>
  <si>
    <t xml:space="preserve"> Ethernet Cable, 10GbE Copper, 7m</t>
  </si>
  <si>
    <t>Cable, Ethernet, 20 meter</t>
  </si>
  <si>
    <t>Connects Admin to Customer LAN</t>
  </si>
  <si>
    <t xml:space="preserve">Cable, Fibre Channel, LC/LC 15 Meters </t>
  </si>
  <si>
    <t>50Ft</t>
  </si>
  <si>
    <t>100ft</t>
  </si>
  <si>
    <t>1413-C168-1000</t>
  </si>
  <si>
    <t xml:space="preserve">Cable, Fibre Channel, LC/LC 100 Meter </t>
  </si>
  <si>
    <t>Must be configured Manually</t>
  </si>
  <si>
    <t xml:space="preserve">Cable, GbE, 3 m (10 ft.) </t>
  </si>
  <si>
    <t>1413-C170-0760</t>
  </si>
  <si>
    <t xml:space="preserve">Cable, GbE, 7.6 m (25 ft.) for Node to Switches and Switches to BAR Server </t>
  </si>
  <si>
    <t>Customer Provided</t>
  </si>
  <si>
    <t>Cable, GbE, 2m</t>
  </si>
  <si>
    <t>Cable, GbE, 7.6 m (25 ft.)</t>
  </si>
  <si>
    <t>TMSB - Field Install</t>
  </si>
  <si>
    <t>TMS, Memory DIMM, DDR3, 12GB (3 x 4GB DIMM)</t>
  </si>
  <si>
    <t>9212-K240</t>
  </si>
  <si>
    <t>TMS, Adapter-PCIe 8Gb Fibre Channel, 4 Channel, STD</t>
  </si>
  <si>
    <t>REQUIRED for upgrading TMS for BAR Model 455A/455DF to 455DF-10C/F
[PID NOT IN WOT SOLUTION – USE “ADD ITEM” TO ENTER MANUALLY]</t>
  </si>
  <si>
    <t>9211-K621</t>
  </si>
  <si>
    <t>REQUIRED for upgrading TMS for BAR Model 455A/DF to 455DF-10F/C 
or 
REQUIRED for upgrading Model 457A/DF to Model 457-10C/F
[PID NOT IN WOT SOLUTION – USE “ADD ITEM” TO ENTER MANUALLY]</t>
  </si>
  <si>
    <t>9211-K250</t>
  </si>
  <si>
    <t>9211-K251</t>
  </si>
  <si>
    <t>Must be included as a feature of TMS for BAR</t>
  </si>
  <si>
    <t>9211-K796</t>
  </si>
  <si>
    <t>TMS BAR 48 port GB Ethernet Switch - Admin</t>
  </si>
  <si>
    <t>9211 TMS BAR cabinets only</t>
  </si>
  <si>
    <t>9211-K795</t>
  </si>
  <si>
    <t>TMS BAR  48 port GB Ethernet Switch - Data</t>
  </si>
  <si>
    <t>9211-K797</t>
  </si>
  <si>
    <t>TMS BAR  24 port 10GB Ethernet Switch - Data</t>
  </si>
  <si>
    <t>9155-K797</t>
  </si>
  <si>
    <t>48 port GB Ethernet Switch with Cable Harness - For Node cabinets</t>
  </si>
  <si>
    <t>For 54xx and 55xx Node and Expansion Cabinets</t>
  </si>
  <si>
    <t>Cable, 1Gb Ethernet, 0.3 meters (1 foot)</t>
  </si>
  <si>
    <t>10 ft.</t>
  </si>
  <si>
    <t>9212-K806</t>
  </si>
  <si>
    <t>Brocade 1 x 8Gb SWL SFP (no licensing)</t>
  </si>
  <si>
    <t>9161-7601-8090</t>
  </si>
  <si>
    <t>TMS for BAR - Model 455DF (Data FC)</t>
  </si>
  <si>
    <t>9161-7602-8090</t>
  </si>
  <si>
    <t>9161-7614-8090</t>
  </si>
  <si>
    <t>TMS for BAR - Model 455DF (Data FC) 10GbE Copper</t>
  </si>
  <si>
    <t>9161-7615-8090</t>
  </si>
  <si>
    <t>TMS for BAR - Model 455DF (Data FC) 10GbE Optical</t>
  </si>
  <si>
    <t>9211-K641</t>
  </si>
  <si>
    <t>DISCONTINUED 
REQUIRED for upgrading TMS for BAR Model 457A/457DF to 457DF-10C/F\</t>
  </si>
  <si>
    <t>9211-K803</t>
  </si>
  <si>
    <t>9211-K806</t>
  </si>
  <si>
    <t>Brocade 5100, 1 x 8Gb SW SFPs (no licensing)</t>
  </si>
  <si>
    <t>6533-4000-8090</t>
  </si>
  <si>
    <t>Brocade 5100 40 port FC Switch with 24 ports active</t>
  </si>
  <si>
    <t>6533-K211</t>
  </si>
  <si>
    <t>Brocade 5100 8 shortwave port license key</t>
  </si>
  <si>
    <t>6533-K213</t>
  </si>
  <si>
    <t>Brocade 5100 8 longwave port license key (includes 8 LW 4GB SFPs)</t>
  </si>
  <si>
    <t>6533-K215</t>
  </si>
  <si>
    <t>Brocade 5100 rackmount kit</t>
  </si>
  <si>
    <t>TMSB - Unmanaged - Field Install</t>
  </si>
  <si>
    <t>9214-1008-8090</t>
  </si>
  <si>
    <t>TMS (E14S), BAR Data, Model 655D</t>
  </si>
  <si>
    <t>No Adapters included 9214-Fxxx adapters must be divisible evenly accorss 655D &amp; 855AD in the same configuration
When configuring more than 5 adapters per server, only 4 TOTAL (1GbE) 9214-F232/9212-K232 and 9214-F233/9212-K233 (8Gb FC) adapter cards are permitted.</t>
  </si>
  <si>
    <t>Must be staged by Flextronics prior to Field install.  Can go in 54xx/55xx/56xx/25xx Node Cabinet or BAR Cabinet.  Can go in BAR Dell Rack as un-managed Server.</t>
  </si>
  <si>
    <t>Must be staged by Flextronics prior to Field install.  Can go in 54xx/55xx/56xx/25xx Node Cabinet or BAR Cabinet.  Can go in BAR Dell Rack as un-managed Server.
[PID NOT IN WOT SOLUTION – USE “ADD ITEM” TO ENTER MANUALLY]</t>
  </si>
  <si>
    <t>9212-K805</t>
  </si>
  <si>
    <t>Brocade 5100 - 40 port Fibre Channel switch, 24x8Gb SFP+ Port Licenses (Non_TD Cabinets)</t>
  </si>
  <si>
    <t>Linux SLES 10 SP3 SW Media Kit  (1 per quote)</t>
  </si>
  <si>
    <t>9210-K797</t>
  </si>
  <si>
    <t>48 Port, Gb Ethernet Switch for 9203-K022 BAR Server Rack</t>
  </si>
  <si>
    <t>Can be used in 555x, 9210 and 9211 cabinets</t>
  </si>
  <si>
    <t>9203-K022</t>
  </si>
  <si>
    <t>BAR Server Rack</t>
  </si>
  <si>
    <t>Optional,  Customer can provide own Rack</t>
  </si>
  <si>
    <t>9203-K023</t>
  </si>
  <si>
    <t>Rack Power, 16A PDU, Americas</t>
  </si>
  <si>
    <t>1 per Rack</t>
  </si>
  <si>
    <t>9203-K024</t>
  </si>
  <si>
    <t>Rack Power, 16A PDU, International</t>
  </si>
  <si>
    <t>2021-1701-8090</t>
  </si>
  <si>
    <t>17” Flat Monitor</t>
  </si>
  <si>
    <t>Optional</t>
  </si>
  <si>
    <t>9898-6715-0003</t>
  </si>
  <si>
    <t>Rack Console with Japanese K/B and KVM Switch</t>
  </si>
  <si>
    <t>(From Dell Japan)</t>
  </si>
  <si>
    <t>9211-K237</t>
  </si>
  <si>
    <t>Adapter, PCIe, 1Gb Ethernet, 4-port, Cu, LP</t>
  </si>
  <si>
    <t>9211-K240</t>
  </si>
  <si>
    <t>TMS, Adapter, 8Gb FC, 4-port</t>
  </si>
  <si>
    <t>6535-0002-8090</t>
  </si>
  <si>
    <t xml:space="preserve">TD BAR Gigabit Switch  24 port copper </t>
  </si>
  <si>
    <t>9203-K011</t>
  </si>
  <si>
    <t>Keyboard/Mouse Kit</t>
  </si>
  <si>
    <t>9203-K012</t>
  </si>
  <si>
    <t>KVM Switch (Keyboard, Video, Monitor, 8 ports)</t>
  </si>
  <si>
    <t>9203-K013</t>
  </si>
  <si>
    <t>KVM Port Expansion Module (8 ports)</t>
  </si>
  <si>
    <t>9203-K014</t>
  </si>
  <si>
    <t>KVM USB SIP Cables (1 per server)</t>
  </si>
  <si>
    <t>9203-K015</t>
  </si>
  <si>
    <t>Rack Console (administrative control station that mounts directly into a rack in a slide out tray)</t>
  </si>
  <si>
    <t>DISCONTINUED
REQUIRED for upgrading TMS for BAR Model 457A/457DF to 457DF-10C/F</t>
  </si>
  <si>
    <t>DISCONTINUED 
REQUIRED for upgrading TMS for BAR Model 457A/457DF to 457DF-10C/F</t>
  </si>
  <si>
    <t>9211-K805</t>
  </si>
  <si>
    <t>Brocade 5100 - 8x8Gb SW SFPs (no licensing)</t>
  </si>
  <si>
    <t>6533-K212</t>
  </si>
  <si>
    <t>Brocade 5100 4GB shortwave SFP - single unit</t>
  </si>
  <si>
    <t>6533-K214</t>
  </si>
  <si>
    <t>Brocade 5100 4GB Longwave SFP - Single Unit</t>
  </si>
  <si>
    <t>9207-K003</t>
  </si>
  <si>
    <t>Cable, Power, External Connection, Americas/Asia</t>
  </si>
  <si>
    <t>9207-K004</t>
  </si>
  <si>
    <t>Cable, Power, External Connection, Europe</t>
  </si>
  <si>
    <t>9207-K005</t>
  </si>
  <si>
    <t>Cable, Power, External Connection, China</t>
  </si>
  <si>
    <t>9207-K006</t>
  </si>
  <si>
    <t>Cable, Power, External Connection, Argentina</t>
  </si>
  <si>
    <t>9207-K007</t>
  </si>
  <si>
    <t>Cable, Power, External Connection, Korea</t>
  </si>
  <si>
    <t>9207-K008</t>
  </si>
  <si>
    <t>Cable, Power, External Connection, Switzerland</t>
  </si>
  <si>
    <t>9207-k009</t>
  </si>
  <si>
    <t>Cable, Power, External Connection, United Kingdom</t>
  </si>
  <si>
    <t>9207-K010</t>
  </si>
  <si>
    <t>Cable, Power, External Connection, Taiwan</t>
  </si>
  <si>
    <t>9207-K011</t>
  </si>
  <si>
    <t>Cable, Power, External Connection, Denmark</t>
  </si>
  <si>
    <t>9207-K012</t>
  </si>
  <si>
    <t>Cable, Power, External Connection, Italy/Chile</t>
  </si>
  <si>
    <t>9207-K013</t>
  </si>
  <si>
    <t>Cable, Power, External Connection, Australia</t>
  </si>
  <si>
    <t>9200-K124</t>
  </si>
  <si>
    <t>Cable Power, Internal to 9200 Frame</t>
  </si>
  <si>
    <t>Gb Ethernet Switch</t>
  </si>
  <si>
    <t>BAR Server</t>
  </si>
  <si>
    <t>FC Switch</t>
  </si>
  <si>
    <t>Monitor</t>
  </si>
  <si>
    <t xml:space="preserve">Customer </t>
  </si>
  <si>
    <t>BAR servers</t>
  </si>
  <si>
    <t>STKL500</t>
  </si>
  <si>
    <t>i80 Tape Library: Dell Cabinet or Field Upgrade (9215-8xxx)</t>
  </si>
  <si>
    <t>For PFC: see "i80 Tape Library: Platform Framework Cabinet"
For 2700: see "i80 Tape Library: 2700 Base Node Cabinet"</t>
  </si>
  <si>
    <t>9215-8100-8090</t>
  </si>
  <si>
    <t>QTM - i80 Base 80 slot [9-02903-01]</t>
  </si>
  <si>
    <t>80 slots</t>
  </si>
  <si>
    <t>9215-K806</t>
  </si>
  <si>
    <t>QTM - i80 Tape Drive HP LTO-6 8Gb FC [9-02921-01]</t>
  </si>
  <si>
    <t>LTO5 HH = 160MB/Sec  - Max 5 per i80</t>
  </si>
  <si>
    <t>9215-K802</t>
  </si>
  <si>
    <t>QTM - i80 Tape Drive HP LTO-5 8Gb FC [9-01981-02]</t>
  </si>
  <si>
    <t>LTO5 HH = 140MB/Sec (.48TB/hour) - Max 5 per i80</t>
  </si>
  <si>
    <t>9215-K803</t>
  </si>
  <si>
    <t>QTM - i80 License, Advanced Reporting [9-01777-01]</t>
  </si>
  <si>
    <t>Recommended 1 per Library</t>
  </si>
  <si>
    <t>9215-K820</t>
  </si>
  <si>
    <t>QTM - i80 License, Vision Reporting</t>
  </si>
  <si>
    <t>Max 1 per i80</t>
  </si>
  <si>
    <t>Dell Rack Kit</t>
  </si>
  <si>
    <t>Rack</t>
  </si>
  <si>
    <t>Rack Power Distribution Unit 16A, Americas 208V</t>
  </si>
  <si>
    <t>Rack power - includes 2 PDUs</t>
  </si>
  <si>
    <t>Rack Power Distribution Unit 16A, International 230V</t>
  </si>
  <si>
    <t>2021-K681</t>
  </si>
  <si>
    <t>Power Cord - IEC320 C13/C14 (Qty 1)</t>
  </si>
  <si>
    <t>Qty = 2 when configuring redundant power cord (9215-K805) Power cord between PDU &amp; i80</t>
  </si>
  <si>
    <t>9215-K805</t>
  </si>
  <si>
    <t>QTM - i80 Redundant Power Supply [9-01779-02]</t>
  </si>
  <si>
    <t>One recommended for redundant power</t>
  </si>
  <si>
    <t>6499-K029</t>
  </si>
  <si>
    <t>LTO6 Tape Media - 10 Pak - 2500 GB each tape</t>
  </si>
  <si>
    <t>Media</t>
  </si>
  <si>
    <t>6499-K028</t>
  </si>
  <si>
    <t>LTO5 Tape Media - 10 Pak - 1.5 TB per tape</t>
  </si>
  <si>
    <t>6499-K122</t>
  </si>
  <si>
    <t>Ultrium Cleaning Tapes</t>
  </si>
  <si>
    <t>Cleaning Tapes</t>
  </si>
  <si>
    <t>Required - Add one for library monitoring</t>
  </si>
  <si>
    <t>[PID NOT IN WOT SOLUTION – USE “ADD ITEM” TO ENTER MANUALLY]
Option will be added after 9/9/2013</t>
  </si>
  <si>
    <t>Option will be added after 9/9/2013</t>
  </si>
  <si>
    <t>Brocade 6510 48 Port SAN Switch, 24 x 8Gb SWL SFP's w/ Licensing, Non-Teradata Cabinet</t>
  </si>
  <si>
    <t xml:space="preserve">9211-K804 Brocade 5100, 8 x 8 Gb SW SFPs + Port Licensing </t>
  </si>
  <si>
    <t>DISCONTINUED
Up to 2 optional SFPs per FC Switch</t>
  </si>
  <si>
    <t xml:space="preserve">i80 Tape Library: Platform Framework Cabinet 
</t>
  </si>
  <si>
    <t>Must have reserved space pids configured in the 9212 PFC configuration to reserve space for i80 and SKM components
(for SKM use section called "SKM Tape Encryption: Platform Framework Cabinet")</t>
  </si>
  <si>
    <t>Max 4 per 9212 Cabinet</t>
  </si>
  <si>
    <t>LTO5 Tape Media - 10 Pak - 1500 GB each tape</t>
  </si>
  <si>
    <t>Ultrium LTO Cleaning Tape</t>
  </si>
  <si>
    <t>i80 Tape Library: 2700 Base Node Cabinet (SKM PIDs included in this section)</t>
  </si>
  <si>
    <t>SELECTION is REQUIRED in rows 815-817
Must have reserved space pids configured in the 2700 side to reserve i80 and SKM installs</t>
  </si>
  <si>
    <t>Max 2 if no SKM
Max 1 if including SKM</t>
  </si>
  <si>
    <t>Recommended 1 per library ALWAYS</t>
  </si>
  <si>
    <t>Use this section when configuring an skm in a 2700 with an i80</t>
  </si>
  <si>
    <t>9215-4101-8090</t>
  </si>
  <si>
    <t>QTM - SKM Scalar Key Manager Appliance Pair [9-02624-03]</t>
  </si>
  <si>
    <t>Use this section when configuring an skm in a 2700 with an i80
Max 1 if configuring a single i80
Max 0 if configuring 2 i80's
Includes 2 servers</t>
  </si>
  <si>
    <t>9215-4100-8090</t>
  </si>
  <si>
    <t>QTM - SKM Scalar Key Manager Appliance Pair [9-02624-02]</t>
  </si>
  <si>
    <t>DISCONTINUED
9215-4101-8090 is replacement</t>
  </si>
  <si>
    <t>9215-K804</t>
  </si>
  <si>
    <t>QTM - SKM License, i80 Entire Library Key Manager [9-02023-01]</t>
  </si>
  <si>
    <t>BAR i80 Tape Library</t>
  </si>
  <si>
    <t>Providing a selection in column B will ensure the correct 2700 pids are added</t>
  </si>
  <si>
    <t>BAR i80 Tape Library w/ Key Mgmt with switch</t>
  </si>
  <si>
    <t>BAR i80 Tape Library w/ Key Mgmt without switch</t>
  </si>
  <si>
    <t>9170-F867</t>
  </si>
  <si>
    <t>Reserved 6U - Quantum i80 Tape Library</t>
  </si>
  <si>
    <t>9170-F870</t>
  </si>
  <si>
    <t>Reserved 3U - Scalar Key Manager</t>
  </si>
  <si>
    <t>9170-F017</t>
  </si>
  <si>
    <t>Max one per SKM Pair</t>
  </si>
  <si>
    <t>i80 Tape Library: 2750 Base Node Cabinet (SKM PIDs included in this section)</t>
  </si>
  <si>
    <t>SELECTION is REQUIRED in rows 855-857
Must have reserved space pids configured in the 2750 side to reserve i80 and SKM installs</t>
  </si>
  <si>
    <t>LTO6 HH = 160MB/Sec  - Max 5 per i80</t>
  </si>
  <si>
    <t>Use this section when configuring an skm in a 2750 with an i80</t>
  </si>
  <si>
    <t>Providing a selection in column B will ensure the correct 2750 pids are added</t>
  </si>
  <si>
    <t>9218-F498</t>
  </si>
  <si>
    <t>2750 Specific reserved space PID</t>
  </si>
  <si>
    <t>9218-F499</t>
  </si>
  <si>
    <t>Reserved 3U - Scalar Key Manager Servers (2)</t>
  </si>
  <si>
    <t>9218-F505</t>
  </si>
  <si>
    <t>Max one per SKM Pair
2750 Specific reserved space PID</t>
  </si>
  <si>
    <t>i80 Tape Library: 2800 Base Node Cabinet (SKM PIDs included in this section)</t>
  </si>
  <si>
    <t>SELECTION is REQUIRED in rows 893-895
Must have reserved space pids configured in the 2800 side to reserve i80 and SKM installs. If there is not a 2800 specific section in WOT use the i80 in 27xx section</t>
  </si>
  <si>
    <t>Use this section when configuring an skm in a 2800 with an i80</t>
  </si>
  <si>
    <t>Use this section when configuring an skm in a 2800 with an i80
Max 1 if configuring a single i80
Max 0 if configuring 2 i80's
Includes 2 servers</t>
  </si>
  <si>
    <t>Providing a selection in column B will ensure the correct 2800 pids are added</t>
  </si>
  <si>
    <t>9190-F498</t>
  </si>
  <si>
    <t>2800 Specific reserved space PID</t>
  </si>
  <si>
    <t>9190-F499</t>
  </si>
  <si>
    <t>9190-F505</t>
  </si>
  <si>
    <t>i500 Tape Library: Dell Cabinet or field upgrade (9215-5xxx )</t>
  </si>
  <si>
    <t>9215-5100-8090</t>
  </si>
  <si>
    <t>QTM - i500 Base 41 slot, redundant power [9-02509-01]</t>
  </si>
  <si>
    <t>Base with 41 slots</t>
  </si>
  <si>
    <t>9215-K501</t>
  </si>
  <si>
    <t>QTM - i500 Expansion Module, 92 slot, redundant power [9-02510-01]</t>
  </si>
  <si>
    <t>Expansion Module
Max 4 per 9203 cabinet</t>
  </si>
  <si>
    <t>9215-K506</t>
  </si>
  <si>
    <t>QTM - i500 Tape Drive HP LTO-6 8Gb FC [9-02777-01]</t>
  </si>
  <si>
    <t>Max 2/base, 4/expansion
LTO6 = 160MB/Sec</t>
  </si>
  <si>
    <t>9215-K502</t>
  </si>
  <si>
    <t>QTM - i500 Tape Drive HP LTO-5 8Gb FC [9‐01907‐01]</t>
  </si>
  <si>
    <t>Max 2/base, 4/expansion
LTO5 = 140MB/Sec (.48TB/hour)</t>
  </si>
  <si>
    <t>9215-K520</t>
  </si>
  <si>
    <t>QTM - i500 License, Vision Reporting</t>
  </si>
  <si>
    <t>Optional
Max 1 per library</t>
  </si>
  <si>
    <t>9215-K503</t>
  </si>
  <si>
    <t>QTM - i500 License, Advanced Reporting [9‐01649‐01]</t>
  </si>
  <si>
    <t>REQUIRED for 14 U and greater i500 (base and expansion module)
Recommended 1 per Library</t>
  </si>
  <si>
    <t xml:space="preserve">Power cord between PDU &amp; i500 - order 2 for each module (including base) </t>
  </si>
  <si>
    <t>NA</t>
  </si>
  <si>
    <t>Tape Volser Range</t>
  </si>
  <si>
    <t>default = 000000</t>
  </si>
  <si>
    <t xml:space="preserve">1413-C189-1000 </t>
  </si>
  <si>
    <t>300Ft</t>
  </si>
  <si>
    <t>Add one for library monitoring</t>
  </si>
  <si>
    <t>Cable, GbE, 10 m (33 ft.)</t>
  </si>
  <si>
    <t>Cable, GbE, 20 m (66 ft.)</t>
  </si>
  <si>
    <t>For Field installation in 9211 cabinet only</t>
  </si>
  <si>
    <t>If &gt;24 ports are needed on switch (qty. 8; up to 2 kits can be added to switch)</t>
  </si>
  <si>
    <t>Brocade 5100 40 Port SAN Switch, 24 x 8Gb SWL SFP's w/ Licensing, Non-Teradata Cabinet</t>
  </si>
  <si>
    <t>For Field installation in 3rd party rack or customer cabinet</t>
  </si>
  <si>
    <t>Existing library used</t>
  </si>
  <si>
    <t>Existing tape drives used</t>
  </si>
  <si>
    <t>Customer provided Frame</t>
  </si>
  <si>
    <t>i500 Tape Library Platform Framework Cabinet
(For SKM use section called "SKM Tape Encryption: Platform Framework Cabinet")</t>
  </si>
  <si>
    <t>Must have reserved space pids configured in the 2700 side to reserve i80 and SKM installs</t>
  </si>
  <si>
    <t>QTM - i500 Base 41 slot, redundant power [9-02509-02]</t>
  </si>
  <si>
    <t>Max 1 per 9212 Cabinet</t>
  </si>
  <si>
    <t>QTM - i500 Expansion Module, 92 slot, redundant power [9-02510-02]</t>
  </si>
  <si>
    <t>Max 3 per 9212 Cabinet (Limit to PFC Only)
Requires Base Module</t>
  </si>
  <si>
    <t>QTM - i500 Tape Drive HP LTO-5 8Gb FC [9-01907-03]</t>
  </si>
  <si>
    <t>QTM - i500 License, Advanced Reporting [9-01649-01]</t>
  </si>
  <si>
    <t xml:space="preserve">REQUIRED for 14 U and greater i500 (base and expansion module)
Recommended 1 per Library
</t>
  </si>
  <si>
    <t>i500 Tape Library: Quantum Migration Program</t>
  </si>
  <si>
    <t>PIDs &amp; Quotes Avaialble Aug 20th, 2014</t>
  </si>
  <si>
    <t>9215-5200-8090</t>
  </si>
  <si>
    <t>QTM - i500 - Quantum Migration Program - Base 41 slot, redundant power [9-02509-02]</t>
  </si>
  <si>
    <r>
      <rPr>
        <sz val="12"/>
        <color indexed="10"/>
        <rFont val="Arial Unicode MS"/>
        <family val="2"/>
      </rPr>
      <t>Max 1 for migration program</t>
    </r>
    <r>
      <rPr>
        <sz val="12"/>
        <rFont val="Arial Unicode MS"/>
        <family val="2"/>
      </rPr>
      <t>. Seprate Spreadsheets will need to be submitted for each library credit.</t>
    </r>
  </si>
  <si>
    <t>9215-K521</t>
  </si>
  <si>
    <t>QTM - i500 Expansion Module - Quantum Migration Program 1st expansion module-  92 slot, redundant power [9-02510-02]</t>
  </si>
  <si>
    <t>Max 1 for migration program 2nd - 4th module should use 9215-K501</t>
  </si>
  <si>
    <t>QTM - i500 Expansion Module - Quantum Migration Program 2nd+ expansion module - 92 slot, redundant power [9-02510-02]</t>
  </si>
  <si>
    <t>Max 3 for Dell 
Max 2 for PFC Cabinet</t>
  </si>
  <si>
    <t>Min 5 REQUIRED of LTO5 or LTO6 for Migration Program</t>
  </si>
  <si>
    <t>Only complete this section if the tape library will be installed in a Dell 3rd Party Rack. Do Not select if installed in PFC. Space reservation for PFC will auto fill if a dell cabinet is not selected 
[PID NOT IN WOT SOLUTION until 10/06/2014 – Prior to this date USE “ADD ITEM” TO ENTER MANUALLY]</t>
  </si>
  <si>
    <t>LTO6 Tape Media - 10 Pak - 2.5 TB per tape</t>
  </si>
  <si>
    <t>Starting Voler for LTO6</t>
  </si>
  <si>
    <t>enter value in column C</t>
  </si>
  <si>
    <t>Starting Voler for LTO5</t>
  </si>
  <si>
    <t>Quantum i500 Base Module - Space Reservation Feature</t>
  </si>
  <si>
    <t>Must be configured in PFC Space Reservation</t>
  </si>
  <si>
    <t>Quantum i500 Expansion Module - Space Reservation Feature</t>
  </si>
  <si>
    <t>i6000 Tape Library (9215-6xxx)</t>
  </si>
  <si>
    <t>9215-6100-8090</t>
  </si>
  <si>
    <t>QTM - i6000 Base 200 slots redundant power &amp; robot [9-02496-01]</t>
  </si>
  <si>
    <t>660 Physical Slots, 200 Lic Slots, space up to 24 drives</t>
  </si>
  <si>
    <t>9215-K601</t>
  </si>
  <si>
    <t>QTM - i6000 Storage Expansion Module, storage only [9-02497-01]</t>
  </si>
  <si>
    <t>Storage only Expansion (456 unlicensed slots) Max 10</t>
  </si>
  <si>
    <t>9215-K602</t>
  </si>
  <si>
    <t>QTM - i6000 Drive &amp; Storage Expansion Module [9-02498-01]</t>
  </si>
  <si>
    <t>Drive &amp; Storage Expansion (up to 12 Drives, 360 unlicensed slots) Max 6</t>
  </si>
  <si>
    <t>9215-K603</t>
  </si>
  <si>
    <t>QTM - i6000 EM Conversion Kit: 'storage-only EM' to 'drive-ready EM' [9-02508-01]</t>
  </si>
  <si>
    <t>Convert storage only expansion to accept drives (96 Physical Slots lost)</t>
  </si>
  <si>
    <t>9215-K614</t>
  </si>
  <si>
    <t>QTM - i6000 Tape Drive HP LTO-6 8Gb FC [9-02880-02]</t>
  </si>
  <si>
    <t xml:space="preserve">
LTO6 = 160MB/Sec</t>
  </si>
  <si>
    <t>9215-K604</t>
  </si>
  <si>
    <t>QTM - i6000 Tape Drive HP LTO-5 8Gb FC [9-02503-01]</t>
  </si>
  <si>
    <t>LTO5 = 140MB/Sec (.48TB/hour)</t>
  </si>
  <si>
    <t>9215-K605</t>
  </si>
  <si>
    <t>QTM - i6000 License 100-slot COD [9-02499-01]</t>
  </si>
  <si>
    <t>9215-K606</t>
  </si>
  <si>
    <t>QTM - i6000 License 200-slot COD [9-02500-01]</t>
  </si>
  <si>
    <t>9215-K607</t>
  </si>
  <si>
    <t>QTM - i6000 License 500-slot COD [9-02501-01]</t>
  </si>
  <si>
    <t>9215-K608</t>
  </si>
  <si>
    <t>QTM - i6000 License 1,000-slot COD [9-02502-01]</t>
  </si>
  <si>
    <t>9215-K609</t>
  </si>
  <si>
    <t>QTM - i6000 International Power Cord Pair Kit (qty 2 cords) [9-02507-01]</t>
  </si>
  <si>
    <t>9215-K610</t>
  </si>
  <si>
    <t>QTM - i6000 Expansion Import/Export station 24 slot [9‐00341‐02]</t>
  </si>
  <si>
    <t>9215-K611</t>
  </si>
  <si>
    <t>QTM - i6000 Expansion Import/Export station 72 slot [9‐01899‐01]</t>
  </si>
  <si>
    <t>9215-K612</t>
  </si>
  <si>
    <t>QTM - i6000 License, Advanced Reporting [9-02504-01]</t>
  </si>
  <si>
    <t>REQUIRED for all i6000
1 per Library</t>
  </si>
  <si>
    <t>9215-K620</t>
  </si>
  <si>
    <t>QTM - i6000 License, Vision Reporting</t>
  </si>
  <si>
    <t>9215-K613</t>
  </si>
  <si>
    <t>QTM - i6000 License, Partitioning [9-02505-01]</t>
  </si>
  <si>
    <t>Supports up to 16 partitions and as small as 6 Slots with 1 Tape Drive</t>
  </si>
  <si>
    <t>DISCONTINUED
For Field installation in 9211 cabinet only</t>
  </si>
  <si>
    <t>DISCONTINUED
If &gt;24 ports are needed on switch (qty. 8; up to 2 kits can be added to switch)</t>
  </si>
  <si>
    <t>DISCONTINUED
For Field installation in 3rd party rack or customer cabinet</t>
  </si>
  <si>
    <t>Rack for Brocade Switch if needed</t>
  </si>
  <si>
    <t>i6000 Tape Library: Quantum Migration Program</t>
  </si>
  <si>
    <t>9215-6200-8090</t>
  </si>
  <si>
    <t>QTM - i6000 Base - Quantum Migration Program -  200 slots redundant power &amp; robot [9-02496-01]]</t>
  </si>
  <si>
    <t>QTM - i6000 Tape Drive HP LTO-5 8Gb FC [9-02503-02]</t>
  </si>
  <si>
    <t>QTM - i6000 Expansion Import/Export station 24 slot [9-00341-06]</t>
  </si>
  <si>
    <t>QTM - i6000 Expansion Import/Export station 72 slot [9-01899-03]</t>
  </si>
  <si>
    <t>Required for all i6000</t>
  </si>
  <si>
    <t>SKM Tape Drive Encryption: Dell cabinet or Field upgrade (9215-4xxx)</t>
  </si>
  <si>
    <t>Important Note: Encryption Key Managers from Quantum and Oracle are not compatible.  Encrypted tapes may only be read by the same brand of key manager and library used when writing to the tape.</t>
  </si>
  <si>
    <r>
      <rPr>
        <b/>
        <sz val="12"/>
        <color indexed="10"/>
        <rFont val="Arial Unicode MS"/>
        <family val="2"/>
      </rPr>
      <t>Important Note: Encryption Key Managers from Quantum and Oracle are not compatible.  Encrypted tapes may only be read by the same brand of key manager and library used when writing to the tape.</t>
    </r>
    <r>
      <rPr>
        <b/>
        <sz val="12"/>
        <rFont val="Arial Unicode MS"/>
        <family val="2"/>
      </rPr>
      <t xml:space="preserve">
Use this section when configuring an skm in a 2700 with an i80
Max 1 if configuring a single i80
Max 0 if configuring 2 i80's
Includes 2 servers</t>
    </r>
  </si>
  <si>
    <t>9215-K401</t>
  </si>
  <si>
    <t>QTM - SKM License, i500 two-drive Key Manager [9‐01763‐01]</t>
  </si>
  <si>
    <t>9215-K402</t>
  </si>
  <si>
    <t>QTM - SKM License, i6000 two-drive Key Manager [9-02506-01]</t>
  </si>
  <si>
    <t>9209-K007</t>
  </si>
  <si>
    <t xml:space="preserve">24-Port 1Gb Ethernet switch PowerConnect 2824 </t>
  </si>
  <si>
    <t>Switch for SKM is not required if being connected on the customer LAN</t>
  </si>
  <si>
    <t>Rack power</t>
  </si>
  <si>
    <t>Required - Add one for Appliance Monitoring</t>
  </si>
  <si>
    <t>SKM Tape Encryption: Platform Framework Cabinet</t>
  </si>
  <si>
    <r>
      <t xml:space="preserve">Must have reserved space pids configured in the 2700 side to reserve i80 and SKM installs
</t>
    </r>
    <r>
      <rPr>
        <b/>
        <sz val="12"/>
        <color indexed="10"/>
        <rFont val="Arial Unicode MS"/>
        <family val="2"/>
      </rPr>
      <t>Important Note: Encryption Key Managers from Quantum and Oracle are not compatible.  Encrypted tapes may only be read by the same brand of key manager and library used when writing to the tape.</t>
    </r>
  </si>
  <si>
    <r>
      <rPr>
        <b/>
        <sz val="12"/>
        <color indexed="10"/>
        <rFont val="Arial Unicode MS"/>
        <family val="2"/>
      </rPr>
      <t>Important Note: Encryption Key Managers from Quantum and Oracle are not compatible.  Encrypted tapes may only be read by the same brand of key manager and library used when writing to the tape.</t>
    </r>
    <r>
      <rPr>
        <b/>
        <sz val="12"/>
        <rFont val="Arial Unicode MS"/>
        <family val="2"/>
      </rPr>
      <t xml:space="preserve">
Max 1 per 9212 cabinet
Max 0 if Brocade switch is configured in 9212 cabinet </t>
    </r>
  </si>
  <si>
    <t>1 per Library</t>
  </si>
  <si>
    <t>QTM - SKM License, i500 two-drive Key Manager [9-01763-01]</t>
  </si>
  <si>
    <t>1 per 2 drives</t>
  </si>
  <si>
    <t>9200 (SL500) Tape Library</t>
  </si>
  <si>
    <t>9200-K094</t>
  </si>
  <si>
    <t>Drive Expansion Module - 93 slots EZ</t>
  </si>
  <si>
    <t>9200-K158</t>
  </si>
  <si>
    <t>Ultrium 5 8Gb Tape Drive – Fibre Channel</t>
  </si>
  <si>
    <t>9200-K120</t>
  </si>
  <si>
    <t xml:space="preserve">Redundant Power </t>
  </si>
  <si>
    <t xml:space="preserve">Cable, Power, Internal Connection for frame </t>
  </si>
  <si>
    <t>9200-K130</t>
  </si>
  <si>
    <t>Cable, Power, External Connection, North America</t>
  </si>
  <si>
    <t>9200-K132</t>
  </si>
  <si>
    <t>Cable, Power, External Connection, Japan</t>
  </si>
  <si>
    <t>9200-K135</t>
  </si>
  <si>
    <t>9200-K140</t>
  </si>
  <si>
    <t>Cable, Power, External Connection, International</t>
  </si>
  <si>
    <t>9200-K141</t>
  </si>
  <si>
    <t>Cartridge Expansion Module</t>
  </si>
  <si>
    <t>9200-1050-8090</t>
  </si>
  <si>
    <t>SL500 Modular Tape Library Base Module</t>
  </si>
  <si>
    <t>DISCONTINUED Jan 2013</t>
  </si>
  <si>
    <t>9200-1051-8090</t>
  </si>
  <si>
    <t>9200-K009</t>
  </si>
  <si>
    <t>Installation Kit</t>
  </si>
  <si>
    <t>9200-K050</t>
  </si>
  <si>
    <t>30 to 50 Slot Upgrade for SL500 30 Slot</t>
  </si>
  <si>
    <t>9200-K055</t>
  </si>
  <si>
    <t>SL500 Frame</t>
  </si>
  <si>
    <t>9200-K093</t>
  </si>
  <si>
    <t>9200-K116</t>
  </si>
  <si>
    <t>Ultrium 4 4Gb Tape Drive – Fibre Channel (HP)</t>
  </si>
  <si>
    <t>9200-K121</t>
  </si>
  <si>
    <t>9200-K156</t>
  </si>
  <si>
    <t>9200-K131</t>
  </si>
  <si>
    <t>9200-K133</t>
  </si>
  <si>
    <t>9200-K134</t>
  </si>
  <si>
    <t>Cable, Power, External Connection, Italy</t>
  </si>
  <si>
    <t>9200-K136</t>
  </si>
  <si>
    <t>9200-K137</t>
  </si>
  <si>
    <t>9200-K138</t>
  </si>
  <si>
    <t>Cable, Power, External Connection, South Korea</t>
  </si>
  <si>
    <t>9200-K139</t>
  </si>
  <si>
    <t>Cable, Power, External Connection, South Africa</t>
  </si>
  <si>
    <t>9200-K142</t>
  </si>
  <si>
    <t>9200 Partitioning Enabler Key</t>
  </si>
  <si>
    <t>9200-K143</t>
  </si>
  <si>
    <t>50 to 93 Slot Upgrade for Drive Expansion Module</t>
  </si>
  <si>
    <t>LT05 Tape Media - 10 Pak - 1.5TB per tape</t>
  </si>
  <si>
    <t>Tape Volker Range  LTO4 Tapes</t>
  </si>
  <si>
    <t>Tape Volker Range  LT05 Tapes</t>
  </si>
  <si>
    <t>Tape Volker Range LTO3 Tapes</t>
  </si>
  <si>
    <t>6499-K026</t>
  </si>
  <si>
    <t>Tapes Ultrium3 10 Pack - 400 GB each</t>
  </si>
  <si>
    <t>6499-K027</t>
  </si>
  <si>
    <t>Ultrium 4 Tape Media - 10 Pak - 800 GB each tape</t>
  </si>
  <si>
    <t xml:space="preserve">Cable, Fibre Channel, LC/LC 3 Meters </t>
  </si>
  <si>
    <t>Systems Management</t>
  </si>
  <si>
    <t xml:space="preserve">Cable, GbE, 7.6 m (25 ft.) </t>
  </si>
  <si>
    <t>TMSS</t>
  </si>
  <si>
    <t>Teradata Managed Storage Server for BAR Utilities - 9211 TMS and 9212 PFC Cabinet</t>
  </si>
  <si>
    <t>Field install only</t>
  </si>
  <si>
    <t>9214-6010-8090</t>
  </si>
  <si>
    <t>TMSS, Server Chassis, 40TB, Appliance Backup Utility (ABU)</t>
  </si>
  <si>
    <t>See relevant OCI's for 9212 Stacking Rules and Requirements; note that no power cord is required as the server is connected to an existing cable harness</t>
  </si>
  <si>
    <t>SuSE Linux Enterprise Server License, 1 Year</t>
  </si>
  <si>
    <t>1 required per TMSS</t>
  </si>
  <si>
    <t>Linux SLES 11 BCD0-1568: SW Media Kit 892000328001</t>
  </si>
  <si>
    <t>1 per TMSS Site (i.e. only 1 required per TD system)</t>
  </si>
  <si>
    <t>9212-K231</t>
  </si>
  <si>
    <t>Adpt-PCIe 1Gb Ethernet, 2 Channel, Fiber, LP</t>
  </si>
  <si>
    <t>Adapter-PCIe, 1Gb Ethernet, 4Ch, Copper, LP</t>
  </si>
  <si>
    <t>Adpt-PCIe 10Gb Ethernet, 2 Channel, Fiber, LP</t>
  </si>
  <si>
    <t>Adpt-PCIe 10Gb Ethernet, 2 Channel, Copper, LP</t>
  </si>
  <si>
    <t>Adpt-PCIe 56Gb/s InfiniBand, 2CH,LP</t>
  </si>
  <si>
    <t>Teradata Managed Storage Server for BAR Utilities - 9170 Cabinet</t>
  </si>
  <si>
    <t>See relevant OCI's for 9170 Stacking Rules and Requirements</t>
  </si>
  <si>
    <t xml:space="preserve">9214-F650 </t>
  </si>
  <si>
    <t xml:space="preserve">CABLE ASSY, Power, V-Lock, Set  </t>
  </si>
  <si>
    <t>1 cable set required per TMSS</t>
  </si>
  <si>
    <t>Teradata Managed Storage Server for BAR Utilities - 9190 Cabinet</t>
  </si>
  <si>
    <t>See relevant OCI's for 9190 Stacking Rules and Requirements</t>
  </si>
  <si>
    <t>Teradata Managed Storage Server for BAR Utilities - 9218 Cabinet</t>
  </si>
  <si>
    <t>See relevant OCI's for 9218 Stacking Rules and Requirements</t>
  </si>
  <si>
    <t>9214-F650 </t>
  </si>
  <si>
    <t>CABLE ASSY, Power, V-Lock, Set  </t>
  </si>
  <si>
    <t>9208 (SL3000) Tape Library</t>
  </si>
  <si>
    <t>30-day lead for all Oracle; Account teams MUST Commit to owning the equipment prior to placing the orderand verify the lead time is accetable for the customer.</t>
  </si>
  <si>
    <t>9208-K029</t>
  </si>
  <si>
    <t>SL3000 Drive Expansion Module</t>
  </si>
  <si>
    <t>9208-K002</t>
  </si>
  <si>
    <t>SL3000 Cartridge Expansion Module</t>
  </si>
  <si>
    <t>9208-K003</t>
  </si>
  <si>
    <t>SL3000 Cartridge Access Port</t>
  </si>
  <si>
    <t>9208-K005</t>
  </si>
  <si>
    <t>SL3000 Dual Bot</t>
  </si>
  <si>
    <t>9208-K006</t>
  </si>
  <si>
    <t>Sl3000 Left Access Expansion Module</t>
  </si>
  <si>
    <t>9208-K007</t>
  </si>
  <si>
    <t>Sl3000 Right Access Expansion Module</t>
  </si>
  <si>
    <t>9208-K010</t>
  </si>
  <si>
    <t>SL3000 100 Cart Slot Upgrade-KEY</t>
  </si>
  <si>
    <t>9208-K011</t>
  </si>
  <si>
    <t>SL3000 200 Cart Slot Upgrade-KEY</t>
  </si>
  <si>
    <t>9208-K012</t>
  </si>
  <si>
    <t>SL3000 500 Cart Slot Upgrade-KEY</t>
  </si>
  <si>
    <t>9208-K013</t>
  </si>
  <si>
    <t>SL3000 1000 Cart Slot Upgrade-KEY</t>
  </si>
  <si>
    <t>9208-K014</t>
  </si>
  <si>
    <t>SL3000 US Power Cord 20A/110V</t>
  </si>
  <si>
    <t>9208-K015</t>
  </si>
  <si>
    <t>SL3000 US power Cord 30A/220V</t>
  </si>
  <si>
    <t>9208-K016</t>
  </si>
  <si>
    <t>SL3000 Intl Power Cord 30A/2200V</t>
  </si>
  <si>
    <t>9208-K017</t>
  </si>
  <si>
    <t>SL3000 AC PDU 110VAC 20 AMP</t>
  </si>
  <si>
    <t>9208-K018</t>
  </si>
  <si>
    <t>SL3000 AC PDU 240VAC 30 AMP</t>
  </si>
  <si>
    <t>9208-K030</t>
  </si>
  <si>
    <t>SL3000 DC Power Supply</t>
  </si>
  <si>
    <t>9208-K031</t>
  </si>
  <si>
    <t>SL3000 200Watt DC Power Supply</t>
  </si>
  <si>
    <t>9208-K021</t>
  </si>
  <si>
    <t>SL3000 Drive array (+1-8 drives)</t>
  </si>
  <si>
    <t>9208-K027</t>
  </si>
  <si>
    <t>SL3000 LT05 FC 8GB Tape Drive, 1500GB</t>
  </si>
  <si>
    <t>9208-K025</t>
  </si>
  <si>
    <t>Drive Conversion Kit;  LT04, L180/700/1400 to SL3000</t>
  </si>
  <si>
    <t>9208-K026</t>
  </si>
  <si>
    <t>Drive Conversion Kit;  LT04, SL500 to SL3000</t>
  </si>
  <si>
    <t>9208-K028</t>
  </si>
  <si>
    <t>Sl3000 Fiber Channel Dual Control Path</t>
  </si>
  <si>
    <t>9208-K032</t>
  </si>
  <si>
    <t>Sl3000 Fiber Channel Dual Control Path - second port enabled</t>
  </si>
  <si>
    <t>9208-0002-8090</t>
  </si>
  <si>
    <t>SL3000 Enterprise Tape System Base Module</t>
  </si>
  <si>
    <t>DISCONTINUED
Base, Includes 1 drive array with 1-8 tape drives, 3 arrays max,400-350-300 slots available</t>
  </si>
  <si>
    <t>9208-K004</t>
  </si>
  <si>
    <t>SL3000, Operations Panel</t>
  </si>
  <si>
    <t>9208-K009</t>
  </si>
  <si>
    <t>SL3000 1 Cart Slot Upgrade-KEY</t>
  </si>
  <si>
    <t>DISCONTINUED - Replaced with 9208-K010</t>
  </si>
  <si>
    <t>9208-K023</t>
  </si>
  <si>
    <t>SL3000  T10000B 4GB FC Tape Drive, 1TB</t>
  </si>
  <si>
    <t>9208-0001-8090</t>
  </si>
  <si>
    <t>9208-K001</t>
  </si>
  <si>
    <t>9208-K019</t>
  </si>
  <si>
    <t>9208-K020</t>
  </si>
  <si>
    <t>9208-K022</t>
  </si>
  <si>
    <t>SL3000 LT04 FC 4GB Tape Drive, 800GB</t>
  </si>
  <si>
    <t>DISCONTINUED 11/15/2013</t>
  </si>
  <si>
    <t>Tape Volker Range</t>
  </si>
  <si>
    <t>6499-K229</t>
  </si>
  <si>
    <t>T10000 Tape Media - 20 pack, B/W labels</t>
  </si>
  <si>
    <t>6499-K305</t>
  </si>
  <si>
    <t>T10000 Cleaning Tape - 5pak</t>
  </si>
  <si>
    <t>300ft</t>
  </si>
  <si>
    <t>OKM Tape Drive Encryption</t>
  </si>
  <si>
    <t>DISCONTINUED
30-day lead for all Oracle; Account teams MUST Commit to owning the equipment prior to placing the orderand verify the lead time is accetable for the customer.</t>
  </si>
  <si>
    <t>9209-0002-8090</t>
  </si>
  <si>
    <t>Crypto Key Management Appliance 2.3</t>
  </si>
  <si>
    <r>
      <t xml:space="preserve">DISCONTINUED 
Min of 2 per site - Goes in Standalone BAR Server Rack
</t>
    </r>
    <r>
      <rPr>
        <b/>
        <sz val="12"/>
        <rFont val="Arial Unicode MS"/>
        <family val="2"/>
      </rPr>
      <t>EFFECTIVE Jan 1, 2012 only for NON EU countries</t>
    </r>
    <r>
      <rPr>
        <sz val="12"/>
        <rFont val="Arial Unicode MS"/>
        <family val="2"/>
      </rPr>
      <t xml:space="preserve"> (all countries not listed for 9209-1003-8090 use this PID)</t>
    </r>
  </si>
  <si>
    <t>9209-1003-8090</t>
  </si>
  <si>
    <r>
      <t xml:space="preserve">DISCONTINUED
Min of 2 per site - Goes in Standalone BAR Server Rack
</t>
    </r>
    <r>
      <rPr>
        <b/>
        <sz val="12"/>
        <rFont val="Arial Unicode MS"/>
        <family val="2"/>
      </rPr>
      <t>EFFECTIVE Jan 1, 2012: ONLY FOR EU COUNTRIES</t>
    </r>
    <r>
      <rPr>
        <sz val="12"/>
        <rFont val="Arial Unicode MS"/>
        <family val="2"/>
      </rPr>
      <t>: Austria, Belgium, Bulgaria, Croatia, Cyprus, Czech Republic, Denmark, Estonia, Finland, France, Germany, Greece, Hungary, Iceland, Ireland, Italy, Latvia, Lithuania, Luxembourg, Malta, Netherlands, Poland, Portugal, Romania, Slovakia, Slovenia, Spain, Sweden, Switzerland, Turkey, &amp; UK.</t>
    </r>
  </si>
  <si>
    <t>9209-F011</t>
  </si>
  <si>
    <t>OKM 2.3 Encryption Card</t>
  </si>
  <si>
    <t>DISCONTINUED
Only required for FIPS Gov. Stand  (one per KMA);</t>
  </si>
  <si>
    <t>9209-K002</t>
  </si>
  <si>
    <t>T10000A Drive Encryption Key, After market</t>
  </si>
  <si>
    <t>9209-K003</t>
  </si>
  <si>
    <t>HP LTO4 Drive Encryption upgrade kit for SL3000/SL85000 Libraries</t>
  </si>
  <si>
    <t>9209-K004</t>
  </si>
  <si>
    <t>HP LTO4 Drive Encryption upgrade kit for SL500 FC Library</t>
  </si>
  <si>
    <t>9209-K005</t>
  </si>
  <si>
    <t>HP LTO4 Drive Encryption Key, bundled for SL500, SL3000, SL8500</t>
  </si>
  <si>
    <t>9209-K006</t>
  </si>
  <si>
    <t>HP LTO4 Drive Encryption key, after market, for SL500, SL3000, SL8500</t>
  </si>
  <si>
    <t>DISCONTINUED; use K005 instead</t>
  </si>
  <si>
    <t>24 port GB Ethernet Switch</t>
  </si>
  <si>
    <t>9209-K008</t>
  </si>
  <si>
    <t>T10000B Drive Encryption Key, Bundled</t>
  </si>
  <si>
    <t>9209-K009</t>
  </si>
  <si>
    <t>T10000B Drive Encryption Key, After market</t>
  </si>
  <si>
    <t>9209-K010</t>
  </si>
  <si>
    <t>LT05 Drive Encryption Key, Bundled</t>
  </si>
  <si>
    <t>DISCONTINUED.  Replaced with F906-0001-0000</t>
  </si>
  <si>
    <t>F906-0001-0000</t>
  </si>
  <si>
    <t>DISCONTINUED
One per drive</t>
  </si>
  <si>
    <t>9209-K011</t>
  </si>
  <si>
    <t>DISCONTINUED.  Replaced with 9209-F011</t>
  </si>
  <si>
    <t>Optional,  Customer can provide own Rack or put into open slot in 9200</t>
  </si>
  <si>
    <t>Customer Provided Server Rack</t>
  </si>
  <si>
    <t>Customer provided workstation for KMS GUI</t>
  </si>
  <si>
    <t>Customer Provided - Required</t>
  </si>
  <si>
    <t>9222 EMC Data Domain 670</t>
  </si>
  <si>
    <r>
      <rPr>
        <i/>
        <sz val="12"/>
        <rFont val="Arial Unicode MS"/>
        <family val="2"/>
      </rPr>
      <t>DISCONTINUED</t>
    </r>
    <r>
      <rPr>
        <sz val="12"/>
        <rFont val="Arial Unicode MS"/>
        <family val="2"/>
      </rPr>
      <t xml:space="preserve">; </t>
    </r>
    <r>
      <rPr>
        <i/>
        <sz val="12"/>
        <rFont val="Arial Unicode MS"/>
        <family val="2"/>
      </rPr>
      <t>only disk shelves and expansion cards available (until 3/31/2019 or EMC inventory exhausted)</t>
    </r>
  </si>
  <si>
    <t>9222-6210-8090</t>
  </si>
  <si>
    <t>EMC - DD670 BASE, 5.1, 1TB HDD [DD670-12TB, DDOS-DOC-A2]</t>
  </si>
  <si>
    <t>DISCONTINUED - No new DD670 system sales</t>
  </si>
  <si>
    <t>9222-6211-8090</t>
  </si>
  <si>
    <t>EMC - DD670 BASE, 5.1 + 1ES30, 1TB HDD [DD670-1E15, DDOS-DOC-A2]</t>
  </si>
  <si>
    <t>9222-6212-8090</t>
  </si>
  <si>
    <t>EMC - DD670 BASE, 5.1 + 2ES30, 1TB HDD [DD670-2E15, DDOS-DOC-A2]</t>
  </si>
  <si>
    <t>9222-6213-8090</t>
  </si>
  <si>
    <t>EMC - DD670 BASE, 5.1 + 3ES30, 1TB HDD [DD670-3E15, DDOS-DOC-A2]</t>
  </si>
  <si>
    <t>9222-6214-8090</t>
  </si>
  <si>
    <t>EMC - DD670 BASE, 5.1 + 4ES30, 1TB HDD [DD670-4E15, DDOS-DOC-A2]</t>
  </si>
  <si>
    <t>9222-6221-8090</t>
  </si>
  <si>
    <t>EMC - DD670 BASE, 5.1 + 1ES30, 2TB HDD [DD670-1E30, DDOS-DOC-A2]</t>
  </si>
  <si>
    <t>9222-6222-8090</t>
  </si>
  <si>
    <t>EMC - DD670 BASE, 5.1 + 2ES30, 2TB HDD [DD670-2E30, DDOS-DOC-A2]</t>
  </si>
  <si>
    <t>9222-F200</t>
  </si>
  <si>
    <t>EMC - 1GbE NIC, 2P, Optical [C-1G-L2PO]</t>
  </si>
  <si>
    <t>9222-F201</t>
  </si>
  <si>
    <t>EMC - 1GbE NIC, 4P, Copper [C-1G-L4PC]</t>
  </si>
  <si>
    <t>9222-F202</t>
  </si>
  <si>
    <t>EMC - 10GbE NIC, 2P, SFP+, Copper [C-10G-L2PC]</t>
  </si>
  <si>
    <t>9222-F203</t>
  </si>
  <si>
    <t>EMC - 10GbE NIC, 2P, SFP+, Optical [C-10G-L2PO]</t>
  </si>
  <si>
    <t>9222-F210</t>
  </si>
  <si>
    <t>EMC - VTL License for DD670, 1x8Gb FC, 2P [L-VTL-670-1]</t>
  </si>
  <si>
    <t>9222-F211</t>
  </si>
  <si>
    <t>EMC - VTL License for DD670, 2x8Gb FC, 2P [L-VTL-670-2]</t>
  </si>
  <si>
    <t>9222-F301</t>
  </si>
  <si>
    <t>EMC - EXP Shelf, DD670/DD890, 1TB, Dual Ctrl [C-ES30-15]</t>
  </si>
  <si>
    <t>9222-F302</t>
  </si>
  <si>
    <t>EMC - EXP Shelf, DD670/DD890, 2TB, Dual Ctrl [C-ES30-30]</t>
  </si>
  <si>
    <t>9222-F350</t>
  </si>
  <si>
    <t>EMC - EXP Kit, DD670, Dual Path [C-670-AES]</t>
  </si>
  <si>
    <t>9222-F351</t>
  </si>
  <si>
    <t>EMC - EXP Kit, DD670, ES30, Dual Path [C-670-AES30]</t>
  </si>
  <si>
    <t>9222-F370</t>
  </si>
  <si>
    <t>EMC - EXP Cable Kit, DD670/DD890, 6 to 12 ES30, 8x2M [C-A12E30]</t>
  </si>
  <si>
    <t>9222-F371</t>
  </si>
  <si>
    <t>EMC - EXP Cable Kit, DD670/DD890, 1 to 6 ES30, 4x2M [C-A6E30]</t>
  </si>
  <si>
    <t>9222-F430</t>
  </si>
  <si>
    <t>EMC - EXP Kit, DD670, 30TB to 76TB [C-670AUP76T]</t>
  </si>
  <si>
    <t>9222-F400</t>
  </si>
  <si>
    <t>EMC - License, DD670, Boost [L-BST-670, D-BST-DOCS2]</t>
  </si>
  <si>
    <t>9222-F401</t>
  </si>
  <si>
    <t>EMC - License, DD670, Encryption [L-ENC-670]</t>
  </si>
  <si>
    <t>9222-F402</t>
  </si>
  <si>
    <t>EMC - License, DD670, Replicator [L-REP-670]</t>
  </si>
  <si>
    <t>9222-F403</t>
  </si>
  <si>
    <t>EMC - License, DD670, Retention Lock [L-RL-670]</t>
  </si>
  <si>
    <t>9222-F404</t>
  </si>
  <si>
    <t>EMC - License, DD670, VTL/NDMP [L-VTL670-E]</t>
  </si>
  <si>
    <t>9222-F900</t>
  </si>
  <si>
    <t>EMC - 40U Rack Mount Cabinet [CX4-RACK-40U]</t>
  </si>
  <si>
    <t>9222-K900</t>
  </si>
  <si>
    <t>9222-K920</t>
  </si>
  <si>
    <t>EMC - Power Cord, 40U Rack, Australia [PW40U-60-ASTL]</t>
  </si>
  <si>
    <t>9222-K921</t>
  </si>
  <si>
    <t>EMC - Power Cord, 40U Rack, EMEA, Asia [PW40U-60-IEC3]</t>
  </si>
  <si>
    <t>9222-K922</t>
  </si>
  <si>
    <t>EMC - Power Cord, 40U Rack, Russia [PW40U-60-RS]</t>
  </si>
  <si>
    <t>9222-K923</t>
  </si>
  <si>
    <t>EMC - Power Cord, 40U Rack, US [PW40U-60-US]</t>
  </si>
  <si>
    <t>9687-2000-0034</t>
  </si>
  <si>
    <t>EMC Data Domain HW Installation</t>
  </si>
  <si>
    <t>Used for New and Upgrades
SEE TSC for Pricing Info</t>
  </si>
  <si>
    <t>9687-2000-0047</t>
  </si>
  <si>
    <t xml:space="preserve">Implementation EMC Data Domain OpenStorage Technology </t>
  </si>
  <si>
    <t>9687-2000-0048</t>
  </si>
  <si>
    <t xml:space="preserve">Implementation EMC Data Domain Virtual Tape Library (VTL)  </t>
  </si>
  <si>
    <t>9222 EMC Data Domain 890</t>
  </si>
  <si>
    <t>9222-8200-8090</t>
  </si>
  <si>
    <t>EMC - DD890 BASE, 5.1 + NO DRIVE SHELVES[DD890-CTX, DDOS-DOC-A2]</t>
  </si>
  <si>
    <t>DISCONTINUED - No new DD890 system sales</t>
  </si>
  <si>
    <t>9222-8221-8090</t>
  </si>
  <si>
    <t>EMC - DD890 BASE, 5.1 + 1 ES30, 2TB HDD [DD890-1E30, DDOS-DOC-A2]</t>
  </si>
  <si>
    <t>9222-8222-8090</t>
  </si>
  <si>
    <t>EMC - DD890 BASE, 5.1 + 2 ES30, 2TB HDD [DD890-2E30, DDOS-DOC-A2]</t>
  </si>
  <si>
    <t>9222-8223-8090</t>
  </si>
  <si>
    <t>EMC - DD890 BASE, 5.1 + 3 ES30, 2TB HDD [DD890-3E30, DDOS-DOC-A2]</t>
  </si>
  <si>
    <t>9222-8224-8090</t>
  </si>
  <si>
    <t>EMC - DD890 BASE, 5.1 + 4 ES30, 2TB HDD [DD890-4E30, DDOS-DOC-A2]</t>
  </si>
  <si>
    <t>9222-8225-8090</t>
  </si>
  <si>
    <t>EMC - DD890 BASE, 5.1 + 5 ES30, 2TB HDD [DD890-5E30, DDOS-DOC-A2]</t>
  </si>
  <si>
    <t>9222-8226-8090</t>
  </si>
  <si>
    <t>EMC - DD890 BASE, 5.1 + 6 ES30, 2TB HDD [DD890-6E30, DDOS-DOC-A2]</t>
  </si>
  <si>
    <t>9222-8220-8090</t>
  </si>
  <si>
    <t>EMC - DD890 BASE, 5.1 + 12 ES30, 2TB HDD [DD890-12E30, DDOS-DOC-A2]</t>
  </si>
  <si>
    <t>9222-F212</t>
  </si>
  <si>
    <t>EMC - VTL Lic. for DD890, 1x8Gb FC, 2P [L-VTL-890-1]</t>
  </si>
  <si>
    <t>9222-F213</t>
  </si>
  <si>
    <t>EMC - VTL Lic. for DD890, 2x8Gb FC, 2P [L-VTL-890-2]</t>
  </si>
  <si>
    <t>9222-F304</t>
  </si>
  <si>
    <t>EMC - EXP Shelf, DD670/DD890, 2TB, Dual Ctrl [C-E32-DC]</t>
  </si>
  <si>
    <t>9222-F431</t>
  </si>
  <si>
    <t>EMC - EXP License, DD890, &gt; 180TB [L-890AU384T]</t>
  </si>
  <si>
    <t>9222-F450</t>
  </si>
  <si>
    <t>EMC - License, DD890, Boost [L-BST-890, D-BST-DOCS2]</t>
  </si>
  <si>
    <t>9222-F451</t>
  </si>
  <si>
    <t>EMC - License, DD890, Encryption [L-ENC-890]</t>
  </si>
  <si>
    <t>9222-F452</t>
  </si>
  <si>
    <t>EMC - License, DD890, Replicator [L-REP-890]</t>
  </si>
  <si>
    <t>9222-F453</t>
  </si>
  <si>
    <t>EMC - License, DD890, Retention Lock [L-RL-890]</t>
  </si>
  <si>
    <t>9222-F454</t>
  </si>
  <si>
    <t>EMC - License, DD890, VTL/NDMP [L-VTL890-E]</t>
  </si>
  <si>
    <t>9206 EMC 5200 Virtual Disk Library (EMC) New</t>
  </si>
  <si>
    <t>WOT Question:  How many EDLs being configured?  (0-5)</t>
  </si>
  <si>
    <t>WOT Question:  How many DAE's in first EDL?</t>
  </si>
  <si>
    <t>WOT Question:  How many DAE's in second EDL?</t>
  </si>
  <si>
    <t>WOT Question:  How many DAE's in third EDL?</t>
  </si>
  <si>
    <t>WOT Question:  How many DAE's in fourth EDL?</t>
  </si>
  <si>
    <t>WOT Question:  How many DAE's in fifth EDL?</t>
  </si>
  <si>
    <t>FC Cables for 5200 are listed under Managed BAR Servers Field Installs</t>
  </si>
  <si>
    <t>Enter Yes in E/C column and 1 in QTY column</t>
  </si>
  <si>
    <t>9206-2200-8090</t>
  </si>
  <si>
    <t>EDL5200 - Base + Installation [DL5200A960, PS-BAS-DL4KI]</t>
  </si>
  <si>
    <t>DISCONTINUED
Required - one per EDL Unit [7.3TB in Base DAE]</t>
  </si>
  <si>
    <t>9206-F200</t>
  </si>
  <si>
    <t>EDL5200 - Engine [DKL5200Engine]</t>
  </si>
  <si>
    <t>DISCONTINUED
Required - Two per EDL Unit</t>
  </si>
  <si>
    <t>9206-F205</t>
  </si>
  <si>
    <t>EDL - Active Engine Failover Software + Implementation [DL-A/Active, PS-BAS-DL2E]</t>
  </si>
  <si>
    <t>DISCONTINUED
Optional - 1 per EDL Unit</t>
  </si>
  <si>
    <t>9206-F204</t>
  </si>
  <si>
    <t>EDL - Active Engine Failover Software [DL-A/Active]</t>
  </si>
  <si>
    <t>DISCONTINUED, see F205</t>
  </si>
  <si>
    <t>9206-F201</t>
  </si>
  <si>
    <t>EDL5200 - DAE 15x1TB 7.2K HDD [DL1000S5DAE]</t>
  </si>
  <si>
    <t>DISCONTINUED
0-62, must be in pairs  [22TB per DAE Pair]</t>
  </si>
  <si>
    <t>9206-F203</t>
  </si>
  <si>
    <t>EDL5200 - DAE 15x2TB 7.2K HDD [DL2000SDAE]</t>
  </si>
  <si>
    <t>DISCONTINUED
0-62, must be in pairs  [44TB per DAE Pair]</t>
  </si>
  <si>
    <t>9206-F202</t>
  </si>
  <si>
    <t>EDL5200 - DAE 15x2TB 5.6K HDD [DL2000WDAE]</t>
  </si>
  <si>
    <t>DISCONTINUED, see F203</t>
  </si>
  <si>
    <t>9206-F220</t>
  </si>
  <si>
    <t>EDL5200 - Drive Expansion Ports [DL5200DREXP]</t>
  </si>
  <si>
    <t>DISCONTINUED
Only select when more than 32 DAEs</t>
  </si>
  <si>
    <t>9206-F010</t>
  </si>
  <si>
    <t>EDL5X00 - Vault  [DL5VAULTDAE]</t>
  </si>
  <si>
    <t>DISCONTINUED
Required - one per EDL Unit</t>
  </si>
  <si>
    <t>9206-F011</t>
  </si>
  <si>
    <t>EDL5X00 - BASE DAE [DL1KBASE-DAE]</t>
  </si>
  <si>
    <t>9206-F303</t>
  </si>
  <si>
    <t>EDL - 40U Rack Cabinet [RACK-40U-60]</t>
  </si>
  <si>
    <t>DISCONTINUED
Required -   Minimum of one per EDL Unit  (Max 6)</t>
  </si>
  <si>
    <t>9206-F005</t>
  </si>
  <si>
    <t>EDL5X00 - HSSDC Cable 5m  [FC2-HSSDC-5M]</t>
  </si>
  <si>
    <t>DISCONTINUED
Only Required for Expansion Cabinets [8 per Expansion Cabinet]</t>
  </si>
  <si>
    <t>9206-F224</t>
  </si>
  <si>
    <t>EDL - Power Cord US [PW40U -60-US]</t>
  </si>
  <si>
    <t>DISCONTINUED
Required - one per EDL Rack</t>
  </si>
  <si>
    <t>9206-F225</t>
  </si>
  <si>
    <t>EDL - Power Cord EMEA, Asia [PW40U -60-IEC3]</t>
  </si>
  <si>
    <t>9206-F226</t>
  </si>
  <si>
    <t>EDL - Power Cord Australia [PW40U -60-ASTL]</t>
  </si>
  <si>
    <t>9206-F227</t>
  </si>
  <si>
    <t>EDL - Power Cord Russia [PW40U -60-RS]</t>
  </si>
  <si>
    <t>9206-K971</t>
  </si>
  <si>
    <t>EDL - Modem, Australia [CLAR - RM-AUS]</t>
  </si>
  <si>
    <t>DISCONTINUED
One Modem Required per System</t>
  </si>
  <si>
    <t>9206-K973</t>
  </si>
  <si>
    <t>EDL - Modem, Denmark [CLRA - RM-DEN]</t>
  </si>
  <si>
    <t>9206-K974</t>
  </si>
  <si>
    <t>EDL - Modem, Italy [CLAR-RM-ITA]</t>
  </si>
  <si>
    <t>9206-K975</t>
  </si>
  <si>
    <t>EDL - Modem, Japan [CLAR-RM-JPN]</t>
  </si>
  <si>
    <t>9206-K976</t>
  </si>
  <si>
    <t>EDL - Modem, Switzerland [CLAR-RM-SWI]</t>
  </si>
  <si>
    <t>9206-K978</t>
  </si>
  <si>
    <t>EDL - Modem, Brazil [CLAR-RM-BRA]</t>
  </si>
  <si>
    <t>9206-K979</t>
  </si>
  <si>
    <t>EDL - Modem, United Kingdom [CLAR-RM-UK]</t>
  </si>
  <si>
    <t>9206-K980</t>
  </si>
  <si>
    <t>EDL - Modem, Europe [CLAR-RM-EUR]</t>
  </si>
  <si>
    <t>9206-K981</t>
  </si>
  <si>
    <t>EDL - Modem, Korea [CLAR-RM-KOR]</t>
  </si>
  <si>
    <t>9206-K982</t>
  </si>
  <si>
    <t>EDL - Modem, US/Canada/Mexico [C-MODEM-US]</t>
  </si>
  <si>
    <t>9206-K983</t>
  </si>
  <si>
    <t>EDL - Modem, India [CLAR-RM-IND]</t>
  </si>
  <si>
    <t>9206-K984</t>
  </si>
  <si>
    <t>EDL - Modem, Israel [CLAR-RM-ISR]</t>
  </si>
  <si>
    <t>9206-F230</t>
  </si>
  <si>
    <t>EDL - Remote Copy [DL-IPCOPY]</t>
  </si>
  <si>
    <t>9206-F233</t>
  </si>
  <si>
    <t>EDL - ACSLS Enabler [DL-STKACSLS]</t>
  </si>
  <si>
    <t>9206-F232</t>
  </si>
  <si>
    <t>EDL - Networker Storage Option [DL-NODEMGR]</t>
  </si>
  <si>
    <t>9206-F231</t>
  </si>
  <si>
    <t>EDL - NetBackup Media Server Option [DL-MEDIAMGR]</t>
  </si>
  <si>
    <t>DISCONTINUED
Optional - 2 per Unit.  NBU licenses not included</t>
  </si>
  <si>
    <t>9206-F234</t>
  </si>
  <si>
    <t>EDL - Tape Caching Option [DL-TAPECACHE]</t>
  </si>
  <si>
    <t>Windows server to run CDL Management Server</t>
  </si>
  <si>
    <t>Mgmt. Server windows - Required</t>
  </si>
  <si>
    <t>9206 EMC 5200 Virtual Disk Library (EMC) Field Upgrades</t>
  </si>
  <si>
    <t>9206-K201</t>
  </si>
  <si>
    <t>EDL5200 - DAI 15x1TB 7.2K HDD [DL1000S5DAE]</t>
  </si>
  <si>
    <t>9206-K203</t>
  </si>
  <si>
    <t>EDL5200 - DAI 15x2TB 7.2K HDD [DL2000SDAE]</t>
  </si>
  <si>
    <t>9206-K211</t>
  </si>
  <si>
    <t>EDL5200 - DAI 15x1TB 7.2K HDD + Installation  [DL1000S5DAE, PS-BAS-DLES1]</t>
  </si>
  <si>
    <t xml:space="preserve">
DISCONTINUED
Order 1 for every 3 K201 </t>
  </si>
  <si>
    <t>9206-K213</t>
  </si>
  <si>
    <t>EDL5200 - DAI 15x2TB 7.2K HDD + Installation  [DL2000SDAE, PS-BAS-DLES1]</t>
  </si>
  <si>
    <t>9206-K202</t>
  </si>
  <si>
    <t>EDL5200 - DAI 15x2TB 5.6K HDD [DL2000WDAE]</t>
  </si>
  <si>
    <t>9206-K220</t>
  </si>
  <si>
    <t>9206-K303</t>
  </si>
  <si>
    <t>9206-K005</t>
  </si>
  <si>
    <t>9206-K224</t>
  </si>
  <si>
    <t>9206-K225</t>
  </si>
  <si>
    <t>9206-K226</t>
  </si>
  <si>
    <t>9206-K227</t>
  </si>
  <si>
    <t>9206-K230</t>
  </si>
  <si>
    <t>9206-K233</t>
  </si>
  <si>
    <t>9206-K232</t>
  </si>
  <si>
    <t>9206-K231</t>
  </si>
  <si>
    <t>2906-K234</t>
  </si>
  <si>
    <t>Data Domain Wizard Input</t>
  </si>
  <si>
    <t>Instructions:  Populate the highlighted cells in column C using the pull down.</t>
  </si>
  <si>
    <t>SELECT TYPE</t>
  </si>
  <si>
    <t>Data Domain System</t>
  </si>
  <si>
    <t>DD4200 ES30-30, DD4200 ES30-45, DD7200</t>
  </si>
  <si>
    <t>DD4200 ES30-30</t>
  </si>
  <si>
    <t>DD4200 ES30-45</t>
  </si>
  <si>
    <t>DD7200</t>
  </si>
  <si>
    <t>Number of Trays</t>
  </si>
  <si>
    <t>DD4200 ES30-30 (0 to 2),  DD4200 ES30-45 (0 to 5), DD7200 E30 (0 to 12)</t>
  </si>
  <si>
    <t>SELECT NUMBER</t>
  </si>
  <si>
    <t>No adapter</t>
  </si>
  <si>
    <t>Adapter 1 Selection</t>
  </si>
  <si>
    <t>Adapter 2 Selection</t>
  </si>
  <si>
    <t>Adapter 3 Selection</t>
  </si>
  <si>
    <t>10GbE NIC, 2P,  SFP+, Optical</t>
  </si>
  <si>
    <t>1GbE NIC, 2P Optical, 2P Copper</t>
  </si>
  <si>
    <t>10GbE NIC, 2P  SFP+, Copper</t>
  </si>
  <si>
    <t>1GbE NIC, 4P, Copper</t>
  </si>
  <si>
    <t>FC 1x8Gb, 2P</t>
  </si>
  <si>
    <t>No Replication</t>
  </si>
  <si>
    <t>Use Replication</t>
  </si>
  <si>
    <t>Remote Replication.  Required on both Primary and Secondary sites.</t>
  </si>
  <si>
    <t>No BOOST</t>
  </si>
  <si>
    <t>Use BOOST</t>
  </si>
  <si>
    <t>Required for NetBackup Installations</t>
  </si>
  <si>
    <t>No Encryption</t>
  </si>
  <si>
    <t>Use Encryption</t>
  </si>
  <si>
    <t>No Rack</t>
  </si>
  <si>
    <t>Cabinet/Rack Selection</t>
  </si>
  <si>
    <t>PFC Rack space and power cables are  configured in PFC WOT panel</t>
  </si>
  <si>
    <t>EMC DD40U Rack - Minimum Number of Racks</t>
  </si>
  <si>
    <t>EMC DD40U Rack - One Rack per Data Domain</t>
  </si>
  <si>
    <t>United States</t>
  </si>
  <si>
    <t>Rack Power Cord (EMC DD40U Only)</t>
  </si>
  <si>
    <t>Select in WOT.</t>
  </si>
  <si>
    <t>Australia</t>
  </si>
  <si>
    <t>International</t>
  </si>
  <si>
    <t>North America &amp; Japan</t>
  </si>
  <si>
    <t>Checked</t>
  </si>
  <si>
    <t>Automatically add Installation and Implementation Products if required</t>
  </si>
  <si>
    <t>Uncheck</t>
  </si>
  <si>
    <t>Number of Systems</t>
  </si>
  <si>
    <t>Data Domain Wizard Output</t>
  </si>
  <si>
    <t xml:space="preserve">  </t>
  </si>
  <si>
    <t>DD4200 BUNDLES</t>
  </si>
  <si>
    <t>9222-4200-8090</t>
  </si>
  <si>
    <t>EMC - DD4200 BASE, 5.4 +NO DRIVE TRAYS [DD4200-CTL]</t>
  </si>
  <si>
    <t>No Drive Shelves</t>
  </si>
  <si>
    <t>9222-4221-8090</t>
  </si>
  <si>
    <t>EMC - DD4200 BASE, 5.4 + 1ES30, 2TB SAS [DD4200-1E30]</t>
  </si>
  <si>
    <t>1, ES30-30 Disk Shelf (24 TB)</t>
  </si>
  <si>
    <t>9222-4222-8090</t>
  </si>
  <si>
    <t>EMC - DD4200 BASE, 5.4 + 2ES30, 2TB SAS [DD4200-2E30]</t>
  </si>
  <si>
    <t>2, ES30-30 Disk Shelf (48 TB)</t>
  </si>
  <si>
    <t>9222-4231-8090</t>
  </si>
  <si>
    <t>EMC - DD4200 BASE, 5.4 + 1ES30, 3TB SAS [DD4200-1E45]</t>
  </si>
  <si>
    <t>1, ES30-45 Disk Shelf (36 TB)</t>
  </si>
  <si>
    <t>9222-4232-8090</t>
  </si>
  <si>
    <t>EMC - DD4200 BASE, 5.4 + 2ES30, 3TB SAS [DD4200-2E45]</t>
  </si>
  <si>
    <t>2, ES30-45 Disk Shelf (72 TB)</t>
  </si>
  <si>
    <t>9222-4233-8090</t>
  </si>
  <si>
    <t>EMC - DD4200 BASE, 5.4 + 3ES30, 3TB SAS [DD4200-3E45]</t>
  </si>
  <si>
    <t>3, ES30-45 Disk Shelf (108 TB)</t>
  </si>
  <si>
    <t>9222-4234-8090</t>
  </si>
  <si>
    <t>EMC - DD4200 BASE, 5.4 + 4ES30, 3TB SAS [DD4200-4E45]</t>
  </si>
  <si>
    <t>4, ES30-45 Disk Shelf (144 TB)</t>
  </si>
  <si>
    <t>9222-4235-8090</t>
  </si>
  <si>
    <t>EMC - DD4200 BASE, 5.4 + 5ES30, 3TB SAS [DD4200-5E45]</t>
  </si>
  <si>
    <t>5, ES30-45 Disk Shelf (180 TB)</t>
  </si>
  <si>
    <t>DD7200 BUNDLES</t>
  </si>
  <si>
    <t>9222-7200-8090</t>
  </si>
  <si>
    <t>EMC - DD7200 BASE, 5.4 +NO DRIVE TRAYS [DD7200-CTL]</t>
  </si>
  <si>
    <t>9222-7203-8090</t>
  </si>
  <si>
    <t>EMC - DD7200 BASE, 5.4 + 3ES30, 3TB SAS [DD7200-3E45]</t>
  </si>
  <si>
    <t>9222-7204-8090</t>
  </si>
  <si>
    <t>EMC - DD7200 BASE, 5.4 + 4ES30, 3TB SAS [DD7200-4E45]</t>
  </si>
  <si>
    <t>9222-7205-8090</t>
  </si>
  <si>
    <t>EMC - DD7200 BASE, 5.4 + 5ES30, 3TB SAS [DD7200-5E45]</t>
  </si>
  <si>
    <t>9222-7206-8090</t>
  </si>
  <si>
    <t>EMC - DD7200 BASE, 5.4 + 6ES30, 3TB SAS [DD7200-6E45]</t>
  </si>
  <si>
    <t>6, ES30-45 Disk Shelf (216 TB)</t>
  </si>
  <si>
    <t>9222-7207-8090</t>
  </si>
  <si>
    <t>EMC - DD7200 BASE, 5.4 + 7ES30, 3TB SAS [DD7200-7E45]</t>
  </si>
  <si>
    <t>7, ES30-45 Disk Shelf (252 TB)</t>
  </si>
  <si>
    <t>9222-7208-8090</t>
  </si>
  <si>
    <t>EMC - DD7200 BASE, 5.4 + 8ES30, 3TB SAS [DD7200-8E45]</t>
  </si>
  <si>
    <t>8, ES30-45 Disk Shelf (288 TB)</t>
  </si>
  <si>
    <t>9222-7209-8090</t>
  </si>
  <si>
    <t>EMC - DD7200 BASE, 5.4 + 9ES30, 3TB SAS [DD7200-9E45]</t>
  </si>
  <si>
    <t>9, ES30-45 Disk Shelf (324 TB)</t>
  </si>
  <si>
    <t>9222-7210-8090</t>
  </si>
  <si>
    <t>EMC - DD7200 BASE, 5.4 + 10ES30, 3TB SAS [DD7200-10E45]</t>
  </si>
  <si>
    <t>10, ES30-45 Disk Shelf (360 TB)</t>
  </si>
  <si>
    <t>9222-7211-8090</t>
  </si>
  <si>
    <t>EMC - DD7200 BASE, 5.4 + 11ES30, 3TB SAS [DD7200-11E45]</t>
  </si>
  <si>
    <t>11, ES30-45 Disk Shelf (396 TB)</t>
  </si>
  <si>
    <t>9222-7212-8090</t>
  </si>
  <si>
    <t>EMC - DD7200 BASE, 5.4 + 12ES30, 3TB SAS [DD7200-12E45]</t>
  </si>
  <si>
    <t>12, ES30-45 Disk Shelf (432 TB)</t>
  </si>
  <si>
    <t>EXPANSION SHELF OPTIONS - (ToP)</t>
  </si>
  <si>
    <t>9222-F306</t>
  </si>
  <si>
    <t>EMC - EXP Shelf, DD4200/DD7200, 3TB, SAS [C-ES30-45S]</t>
  </si>
  <si>
    <t>9222-F305</t>
  </si>
  <si>
    <t>EMC - EXP Shelf, DD4200/DD7200, 2TB, SAS [C-ES30-30S]</t>
  </si>
  <si>
    <t>9222-F433</t>
  </si>
  <si>
    <t>EMC - EXP License, DD7200, &gt; 360TB [L-XCAP7200]</t>
  </si>
  <si>
    <t>9222-F372</t>
  </si>
  <si>
    <t>EMC - EXP Cable Kit, DD4200/DD7200, 9 to 16 ES30, 4x2M [C-A16E30-H]</t>
  </si>
  <si>
    <t>9222-F373</t>
  </si>
  <si>
    <t>EMC - EXP Cable Kit, DD4200/DD7200, 17 to 24 ES30, 4x2M [C-A16E30-H]</t>
  </si>
  <si>
    <t>I/O &amp; VTL OPTIONS - TIME OF PURCHASE (ToP)</t>
  </si>
  <si>
    <t>9222-F204</t>
  </si>
  <si>
    <t>EMC - 1GbE NIC, 2P Optical, 2P Copper [U-1GMCUOP4P]</t>
  </si>
  <si>
    <t>9222-F205</t>
  </si>
  <si>
    <t>EMC - 1GbE NIC, 4P, Copper [C-1GMCU4P]</t>
  </si>
  <si>
    <t>9222-F206</t>
  </si>
  <si>
    <t>EMC - 10GbE NIC, 2P, SFP+, Copper [U-10GMCU2P]</t>
  </si>
  <si>
    <t>9222-F207</t>
  </si>
  <si>
    <t>EMC - 10GbE NIC, 2P, SFP+, Optical [U-10GMOP2P]</t>
  </si>
  <si>
    <t>9222-F214</t>
  </si>
  <si>
    <t>EMC - VTL 4200; 1x8Gb FC, 2P; LICENSE, VTL, ETH, DD4200</t>
  </si>
  <si>
    <t>9222-F215</t>
  </si>
  <si>
    <t>EMC - VTL 7200; 1x8Gb FC, 2P; LICENSE, VTL, ETH, DD7200</t>
  </si>
  <si>
    <t>LICENSES - (ToP)</t>
  </si>
  <si>
    <t>9222-F420</t>
  </si>
  <si>
    <t>EMC - License, DD4200, Boost, Documents [L-BST-4200, D-BST-DOCS4N]</t>
  </si>
  <si>
    <t>9222-F421</t>
  </si>
  <si>
    <t>EMC - License, DD4200, Encryption [L-ENC-4200]</t>
  </si>
  <si>
    <t>9222-F422</t>
  </si>
  <si>
    <t>EMC - License, DD4200, Replicator [L-REP-4200]</t>
  </si>
  <si>
    <t>9222-F423</t>
  </si>
  <si>
    <t>EMC - License, DD4200, Retention Lock [L-RLG-4200]</t>
  </si>
  <si>
    <t>9222-F424</t>
  </si>
  <si>
    <t>EMC - License, DD4200, VTL/NDMP [L-VTL-4200E]</t>
  </si>
  <si>
    <t>9222-F470</t>
  </si>
  <si>
    <t>EMC - License, DD7200, Boost, Documents [L-BST-7200, D-BST-DOCS4N]</t>
  </si>
  <si>
    <t>9222-F471</t>
  </si>
  <si>
    <t>EMC - License, DD7200, Encryption [L-ENC-7200]</t>
  </si>
  <si>
    <t>9222-F472</t>
  </si>
  <si>
    <t>EMC - License, DD7200, Replicator [L-REP-72000]</t>
  </si>
  <si>
    <t>9222-F473</t>
  </si>
  <si>
    <t>EMC - License, DD7200, Retention Lock [L-RLG-7200]</t>
  </si>
  <si>
    <t>9222-F474</t>
  </si>
  <si>
    <t>EMC - License, DD7200, VTL/NDMP [L-VTL-7200E]</t>
  </si>
  <si>
    <t>CABINETS / EXP CABLES / POWER CORDS</t>
  </si>
  <si>
    <t>9222-K910</t>
  </si>
  <si>
    <t>9222-K930</t>
  </si>
  <si>
    <t>EMC - Power Cord, 40U Rack, Australia [PC-RK30ASTLN]</t>
  </si>
  <si>
    <t>9222-K931</t>
  </si>
  <si>
    <t>EMC - Power Cord, 40U Rack, International [PC-RK30IEC3N]</t>
  </si>
  <si>
    <t>9222-K932</t>
  </si>
  <si>
    <t>EMC - Power Cord, 40U Rack, United States, R&amp;S [PC-RK30-RSN]</t>
  </si>
  <si>
    <t>9222-K933</t>
  </si>
  <si>
    <t>EMC - Power Cord, 40U Rack, North America &amp; Japan [PC-RK30-USN]</t>
  </si>
  <si>
    <t>Data Domain Picklist</t>
  </si>
  <si>
    <t xml:space="preserve"> If you answered questions in the section "Data Domain Wizard input" you DO NOT need to enter quantities below.
Picklist should be used for in-field expansions NOT for initial Data Domain Purchases</t>
  </si>
  <si>
    <t>9222 EMC Data Domain 4200 and 7200</t>
  </si>
  <si>
    <t>EMC - 1GbE NIC, 2P Optical, 2P Copper [C-1GMCUOP4P]</t>
  </si>
  <si>
    <t>EMC - 10GbE NIC, 2P, SFP+, Copper [C-10GMCU2P]</t>
  </si>
  <si>
    <t>EMC - 10GbE NIC, 2P, SFP+, Optical [C-10GMOP2P]</t>
  </si>
  <si>
    <t>9222-K216</t>
  </si>
  <si>
    <t>9222-K204</t>
  </si>
  <si>
    <t>9222-K205</t>
  </si>
  <si>
    <t>9222-K206</t>
  </si>
  <si>
    <t>9222-K207</t>
  </si>
  <si>
    <t>9222-K217</t>
  </si>
  <si>
    <t>9222-K218</t>
  </si>
  <si>
    <t>EMC - VTL Upgrade, DD4200/DD7200, 1x8Gb FC, 2P [U-8GFC-M2P]</t>
  </si>
  <si>
    <t>9222-K432</t>
  </si>
  <si>
    <t>EMC - EXP License, DD4200, &gt; 120TB [U-XCAP4200]</t>
  </si>
  <si>
    <t>9222-K305</t>
  </si>
  <si>
    <t>EMC - EXP Shelf, DD4200/DD7200, 2TB, SAS [U-ES30-30S]</t>
  </si>
  <si>
    <t>9222-K306</t>
  </si>
  <si>
    <t>EMC - EXP Shelf, DD4200/DD7200, 3TB, SAS [U-ES30-45S]</t>
  </si>
  <si>
    <t>9222-K433</t>
  </si>
  <si>
    <t>9222-K360</t>
  </si>
  <si>
    <t>EMC - CTRL Memory Exp, DD7200, &gt; 360TB, UPGRADE [U-7200XMEM]</t>
  </si>
  <si>
    <t>9222-K372</t>
  </si>
  <si>
    <t>EMC - EXP Cable Kit, DD4200/DD7200, 1 to 6 ES30, 4x2M [U-A6E30]</t>
  </si>
  <si>
    <t>9222-K373</t>
  </si>
  <si>
    <t>EMC - EXP Cable Kit, DD4200/DD7200, 6 to 12 ES30, 8x2M [U-A12E30]</t>
  </si>
  <si>
    <t>9222-K420</t>
  </si>
  <si>
    <t>EMC - License, DD4200, Boost, Documents [U-BST-4200, D-BST-DOCS4N]</t>
  </si>
  <si>
    <t>9222-K421</t>
  </si>
  <si>
    <t>EMC - License, DD4200, Encryption [U-ENC-4200]</t>
  </si>
  <si>
    <t>9222-K422</t>
  </si>
  <si>
    <t>EMC - License, DD4200, Replicator [U-REP-4200]</t>
  </si>
  <si>
    <t>9222-K423</t>
  </si>
  <si>
    <t>EMC - License, DD4200, Retention Lock [U-RLG-4200]</t>
  </si>
  <si>
    <t>9222-K424</t>
  </si>
  <si>
    <t>EMC - License, DD4200, VTL/NDMP [U-VTL-4200E]</t>
  </si>
  <si>
    <t>9222-K470</t>
  </si>
  <si>
    <t>EMC - License, DD7200, Boost, Documents [U-BST-7200, D-BST-DOCS4N]</t>
  </si>
  <si>
    <t>9222-K471</t>
  </si>
  <si>
    <t>EMC - License, DD7200, Encryption [U-ENC-7200]</t>
  </si>
  <si>
    <t>9222-K472</t>
  </si>
  <si>
    <t>EMC - License, DD7200, Replicator [U-REP-7200]</t>
  </si>
  <si>
    <t>9222-K473</t>
  </si>
  <si>
    <t>EMC - License, DD7200, Retention Lock [U-RLG-7200]</t>
  </si>
  <si>
    <t>9222-K474</t>
  </si>
  <si>
    <t>EMC - License, DD7200, VTL/NDMP [U-VTL-7200E]</t>
  </si>
  <si>
    <t>EMC - 40U Rack Mount Cabinet [DDRACK-40UN]</t>
  </si>
  <si>
    <t>Cable, AC Power, V-Lock -C14, 0.30 meter, 1 ft  (single cable)</t>
  </si>
  <si>
    <t>For use with DD4200 in PFC or 2800 Cabinets; one each per DD4200 controller or ES30 disk shelf in PFC, one per controller in 2800</t>
  </si>
  <si>
    <t>2021-K918</t>
  </si>
  <si>
    <t>Cable, AC Power, IEC 320 C14 to C13, 1 meter, 3.28 ft</t>
  </si>
  <si>
    <t>For use with DD4200 in TMS Cabinets; two each per DD4200 controller or ES30 disk shelf</t>
  </si>
  <si>
    <t>2021-K917</t>
  </si>
  <si>
    <t>Cable, AC Power, V-Lock -C14, 0.61 meter, 2 ft.</t>
  </si>
  <si>
    <t>For use with ES30 in in 2700, 2750, and 2800 Cabinets; one per ES30 disk shelf</t>
  </si>
  <si>
    <t>9222-K960</t>
  </si>
  <si>
    <t xml:space="preserve">Power Cord, C14 Down Angle to C13  </t>
  </si>
  <si>
    <t>For use with DD4200 in 2700 &amp; 2750 Cabinets; one per DD4200 controller</t>
  </si>
  <si>
    <t>9222-K811</t>
  </si>
  <si>
    <t>EMC - Spare Parts Kit, DD7200, 1x Fan, PS, SDD [XC-7200SPKT]</t>
  </si>
  <si>
    <t>9222-K810</t>
  </si>
  <si>
    <t>EMC - Spare Parts Kit, DD4200, 1x Fan, PS, SDD [XC-4500SPKT]</t>
  </si>
  <si>
    <t>9222-K302</t>
  </si>
  <si>
    <t>EMC - EXP Shelf, DD670/DD890, 2TB, Dual Ctrl [U-ES30-30]</t>
  </si>
  <si>
    <t>For DD670/890 Field Expansion Only</t>
  </si>
  <si>
    <t>9222-K431</t>
  </si>
  <si>
    <t>EMC - EXP License, DD890, &gt; 180TB [U-890AU384T]</t>
  </si>
  <si>
    <t>See DD890 OCI for Configuration Rules</t>
  </si>
  <si>
    <t>9222-K371</t>
  </si>
  <si>
    <t>EMC - EXP Cable Kit, DD670/DD890, 1 to 6 ES30, 4x2M [U-A6E30]</t>
  </si>
  <si>
    <t>9222-K370</t>
  </si>
  <si>
    <t>EMC - EXP Cable Kit, DD670/DD890, 6 to 12 ES30, 8x2M [U-A12E30]</t>
  </si>
  <si>
    <t>9222-K200</t>
  </si>
  <si>
    <t>EMC - 1GbE NIC, 2P, Optical [U-1G-L2PO]</t>
  </si>
  <si>
    <t>9222-K201</t>
  </si>
  <si>
    <t>EMC - 1GbE NIC, 4P, Copper [U-1G-L4PC]</t>
  </si>
  <si>
    <t>9222-K202</t>
  </si>
  <si>
    <t>EMC - 10GbE NIC, 2P, SFP+, Copper [U-10G-L2PC]</t>
  </si>
  <si>
    <t>9222-K203</t>
  </si>
  <si>
    <t>EMC - 10GbE NIC, 2P, SFP+, Optical [U-10G-L2PO]</t>
  </si>
  <si>
    <t>9222-K212</t>
  </si>
  <si>
    <t>EMC - VTL Lic for DD890, 1x8Gb FC, 2P [U-VTU-890-1]</t>
  </si>
  <si>
    <t>9222-K213</t>
  </si>
  <si>
    <t>EMC - VTL Lic for DD890, 2x8Gb FC, 2P [U-VTU-890-2]</t>
  </si>
  <si>
    <t>9222-K215</t>
  </si>
  <si>
    <t>EMC - VTL Upgrade, DD670/DD890, 1x8GB FC, 2P [U-VTL-8GL2P]</t>
  </si>
  <si>
    <t>9222-K450</t>
  </si>
  <si>
    <t>EMC - License, DD890, Boost [U-BST-890]</t>
  </si>
  <si>
    <t>9222-K451</t>
  </si>
  <si>
    <t>EMC - License, DD890, Encryption [U-ENC-890]</t>
  </si>
  <si>
    <t>9222-K452</t>
  </si>
  <si>
    <t>EMC - License, DD890, Replicator [U-REP-890]</t>
  </si>
  <si>
    <t>9222-K453</t>
  </si>
  <si>
    <t>EMC - License, DD890, Retention Lock [U-RU-890]</t>
  </si>
  <si>
    <t>9222-K454</t>
  </si>
  <si>
    <t>EMC - License, DD890, VTL/NDMP [U-VTL890-E]</t>
  </si>
  <si>
    <t>9222 EMC Data Domain 890 (Discontinued)</t>
  </si>
  <si>
    <t>At least one FC interface option also required</t>
  </si>
  <si>
    <t>BAR Software - Use BAR Software WOT Wizard</t>
  </si>
  <si>
    <t>NetBackup 7.6 / 7.5 / 7.1 Library Software - WOT Wizard must be run separately for each Software group listed below</t>
  </si>
  <si>
    <t>NBU 7.6</t>
  </si>
  <si>
    <t>NetBackup 7.6 Software - Extensions</t>
  </si>
  <si>
    <t>F904-2506-0000</t>
  </si>
  <si>
    <t>Teradata Data Stream Extension 15.10 for NetBackup (ESDM, Advocated) – per Node</t>
  </si>
  <si>
    <t>F904-2507-0000</t>
  </si>
  <si>
    <t>Teradata Data Stream Extension 15.10 for NetBackup (ESDM, Certified) – per Node</t>
  </si>
  <si>
    <t>F904-2508-0000</t>
  </si>
  <si>
    <t>Teradata Data Stream Extension 15.10 for NetBackup (ESDM, Enterprise Fit) – per Node</t>
  </si>
  <si>
    <t>F904-2503-0000</t>
  </si>
  <si>
    <t>Teradata Data Stream  Extension 15.00 for NetBackup (ESDM, Advocated) – per Node</t>
  </si>
  <si>
    <t>F904-2504-0000</t>
  </si>
  <si>
    <t>Teradata Data Stream  Extension 15.00 for NetBackup (ESDM, Certified) – per Node</t>
  </si>
  <si>
    <t>F904-2505-0000</t>
  </si>
  <si>
    <t>Teradata Data Stream  Extension 15.00 for NetBackup (ESDM, Enterprise Fit) – per Node</t>
  </si>
  <si>
    <t>F904-2500-0000</t>
  </si>
  <si>
    <t>Teradata Data Stream  Extension 14.11 for NetBackup (ESDM, Advocated) – per Node</t>
  </si>
  <si>
    <t>F904-2501-0000</t>
  </si>
  <si>
    <t>Teradata Data Stream  Extension 14.11 for NetBackup (ESDM, Certified) – per Node</t>
  </si>
  <si>
    <t>F904-2502-0000</t>
  </si>
  <si>
    <t>Teradata Data Stream  Extension 14.11 for NetBackup (ESDM, Enterprise Fit) – per Node</t>
  </si>
  <si>
    <t>9624-9500-7002</t>
  </si>
  <si>
    <t xml:space="preserve">Teradata Data Stream Architecture (DSA) Self-Paced Training </t>
  </si>
  <si>
    <t>1 Person</t>
  </si>
  <si>
    <t>F904-1ADD-0000</t>
  </si>
  <si>
    <t>TDSE 15.10 for NetBackup – Add to Existing Order (ESDM)</t>
  </si>
  <si>
    <t>Must Select Corresponding Version in WOT (15.10)</t>
  </si>
  <si>
    <t>F904-1MGR-0000</t>
  </si>
  <si>
    <t>TDSE 15.10 for NetBackup – TDSE Application – Gratis Migration Order (ESDM)</t>
  </si>
  <si>
    <t>F904-1NEW-0000</t>
  </si>
  <si>
    <t>TDSE 15.10 for NetBackup – New Order (ESDM)</t>
  </si>
  <si>
    <t>F904-1UPG-0000</t>
  </si>
  <si>
    <t>TDSE 15.10 for NetBackup – Gratis Upgrade Order (ESDM)</t>
  </si>
  <si>
    <t>F904-0ADD-0000</t>
  </si>
  <si>
    <t>TDSE 14.11 / 15.00 for NetBackup – Add to Existing Order (ESDM)</t>
  </si>
  <si>
    <t>Must Select Corresponding Version in WOT (14.11 or 15.00)</t>
  </si>
  <si>
    <t>F904-0MGR-0000</t>
  </si>
  <si>
    <t>TDSE 14.11 / 15.00 for NetBackup – TDSE Application – Gratis Migration Order (ESDM)</t>
  </si>
  <si>
    <t>F904-0NEW-0000</t>
  </si>
  <si>
    <t>TDSE 14.11 / 15.00 for NetBackup – New Order (ESDM)</t>
  </si>
  <si>
    <t>F904-0UPG-0000</t>
  </si>
  <si>
    <t>TDSE 14.11 / 15.00 for NetBackup – Gratis Upgrade Order (ESDM)</t>
  </si>
  <si>
    <t>F904-AMGR-0000</t>
  </si>
  <si>
    <t>DSE for NetBackup – New Order – Existing TDE Credit Eligible (ESDM)</t>
  </si>
  <si>
    <t>Program is discontinued.</t>
  </si>
  <si>
    <t>F902-0324-0000</t>
  </si>
  <si>
    <t>Teradata Extension 15.10 for NetBackup - Linux (Advocated) – per TD Node</t>
  </si>
  <si>
    <t>Teradata Extension 1 required per Teradata node)</t>
  </si>
  <si>
    <t>F902-0325-0000</t>
  </si>
  <si>
    <t>Teradata Extension 15.10 for NetBackup - Linux (Certified) – per TD Node</t>
  </si>
  <si>
    <t>F902-0326-0000</t>
  </si>
  <si>
    <t>Teradata Extension 15.10 for NetBackup - Linux (Enterprise Fit) – per TD Node</t>
  </si>
  <si>
    <t>F902-0327-0000</t>
  </si>
  <si>
    <t>Teradata Extension 15.10 for NetBackup - Windows (Enterprise Fit) – per TD Node</t>
  </si>
  <si>
    <t>F902-0328-0000</t>
  </si>
  <si>
    <t>Teradata Extension 15.10 for NetBackup - Red Hat Linux (Enterprise Fit) – per TD Node</t>
  </si>
  <si>
    <t>F902-0319-0000</t>
  </si>
  <si>
    <t>Teradata Extension 15.00 for NetBackup - Linux (Advocated) – per TD Node</t>
  </si>
  <si>
    <t>F902-0320-0000</t>
  </si>
  <si>
    <t>Teradata Extension 15.00 for NetBackup - Linux (Certified) – per TD Node</t>
  </si>
  <si>
    <t>F902-0321-0000</t>
  </si>
  <si>
    <t>Teradata Extension 15.00 for NetBackup - Linux (Enterprise Fit) – per TD Node</t>
  </si>
  <si>
    <t>F902-0322-0000</t>
  </si>
  <si>
    <t>Teradata Extension 15.00 for NetBackup - Windows (Enterprise Fit) – per TD Node</t>
  </si>
  <si>
    <t>F902-0323-0000</t>
  </si>
  <si>
    <t>Teradata Extension 15.00 for NetBackup - Red Hat Linux (Enterprise Fit) – per TD Node</t>
  </si>
  <si>
    <t>F902-0314-0000</t>
  </si>
  <si>
    <t>Teradata Extension 14.10 for NetBackup - Linux (Advocated)</t>
  </si>
  <si>
    <t>F902-0315-0000</t>
  </si>
  <si>
    <t>Teradata Extension 14.10 for NetBackup - Linux (Certified)</t>
  </si>
  <si>
    <t>F902-0316-0000</t>
  </si>
  <si>
    <t>Teradata Extension 14.10 for NetBackup - Linux (Enterprise Fit)</t>
  </si>
  <si>
    <t>F902-0317-0000</t>
  </si>
  <si>
    <t>Teradata Extension 14.10 for NetBackup - Windows (Enterprise Fit)</t>
  </si>
  <si>
    <t>F902-0318-0000</t>
  </si>
  <si>
    <t>Teradata Extension 14.10 for NetBackup - Red Hat Linux (Enterprise Fit)</t>
  </si>
  <si>
    <t>F902-0309-0000</t>
  </si>
  <si>
    <t>Teradata Extension 14.0 for NetBackup - Linux (Advocated)</t>
  </si>
  <si>
    <t>F902-0310-0000</t>
  </si>
  <si>
    <t>Teradata Extension 14.0 for NetBackup - Linux (Certified)</t>
  </si>
  <si>
    <t>F902-0311-0000</t>
  </si>
  <si>
    <t>Teradata Extension 14.0 for NetBackup - Linux (Enterprise Fit)</t>
  </si>
  <si>
    <t>F902-0312-0000</t>
  </si>
  <si>
    <t>Teradata Extension 14.0 for NetBackup - Windows (Enterprise Fit)</t>
  </si>
  <si>
    <t>F902-0313-0000</t>
  </si>
  <si>
    <t>Teradata Extension 14.0 for NetBackup - Red Hat Linux (Enterprise Fit)</t>
  </si>
  <si>
    <t>F902-2ADD-0000</t>
  </si>
  <si>
    <t>TDE 15.10 for NBU - Add to Existing System Order (ESDM Eligible)</t>
  </si>
  <si>
    <t>Order Type Identifier - Required - One per software group</t>
  </si>
  <si>
    <t>F902-2MGR-0000</t>
  </si>
  <si>
    <t>TDE 15.10 for NBU - TDE Application or OS Migration - Gratis Order (ESDM Eligible)</t>
  </si>
  <si>
    <t>F902-2NEW-0000</t>
  </si>
  <si>
    <t>TDE 15.10 for NBU - New Order (ESDM Eligible)</t>
  </si>
  <si>
    <t>F902-2UPG-0000</t>
  </si>
  <si>
    <t>TDE 15.10 for NBU - Upgrade Order - Gratis Under Maintenance (ESDM Eligible)</t>
  </si>
  <si>
    <t>F902-8ADD-0000</t>
  </si>
  <si>
    <t>TDE 14.xx / 15.00 for NBU - Add to Existing System Order (ESDM Eligible)</t>
  </si>
  <si>
    <t>F902-8MGR-0000</t>
  </si>
  <si>
    <t>TDE 14.xx / 15.00 for NBU - TDE Application or OS Migration - Gratis Order (ESDM Eligible)</t>
  </si>
  <si>
    <t>Use for migration of Teradata Extension from one backup application to another or for migration of the operating system.</t>
  </si>
  <si>
    <t>review if need to do something for TD system migration. Maybe change pid descriptio</t>
  </si>
  <si>
    <t>F902-8NEW-0000</t>
  </si>
  <si>
    <t>TDE 14.xx / 15.00 for NBU - New Order (ESDM Eligible)</t>
  </si>
  <si>
    <t>F902-8UPG-0000</t>
  </si>
  <si>
    <t>TDE 14.xx / 15.00 for NBU - Upgrade Order - Gratis Under Maintenance (ESDM Eligible)</t>
  </si>
  <si>
    <t>F902-AMGR-0000</t>
  </si>
  <si>
    <t>TDE for NBU - NetVault or Tivoli - to - NetBackup One Time Migration (ESDM Eligible)</t>
  </si>
  <si>
    <t>Valid until 12/31/14.  Tivoli is Teradata Extension only.</t>
  </si>
  <si>
    <t>F904-0001-0000</t>
  </si>
  <si>
    <t>Advocated Solution - All Components from Teradata</t>
  </si>
  <si>
    <t>Solution Type Identification  One per Software group</t>
  </si>
  <si>
    <t>F904-0002-0000</t>
  </si>
  <si>
    <t>Certified Solution - All Components from Teradata</t>
  </si>
  <si>
    <t>F904-0003-0000</t>
  </si>
  <si>
    <t>Enterprise Fit Solution - Includes Customer Provided Components</t>
  </si>
  <si>
    <t>NetBackup 7.6 Software - Symantec Software</t>
  </si>
  <si>
    <t>F902-7600-0000</t>
  </si>
  <si>
    <t>NBU 7.6 - NetBackup Enterprise Server, Master/Media Server for Linux/Windows</t>
  </si>
  <si>
    <t>F902-7610-0000</t>
  </si>
  <si>
    <t>NBU 7.6 - NetBackup Data Protection Optimization Option – Base Functions</t>
  </si>
  <si>
    <t>Disk-based backup: 1 per 1TB of 1 Copy of Data</t>
  </si>
  <si>
    <t>F902-7611-0000</t>
  </si>
  <si>
    <t>NBU 7.6 - NetBackup Data Protection Optimization Option – Enhanced Functions</t>
  </si>
  <si>
    <t>Disk-based backup: + 50% of F902-7610 when using AIR or other enhanced features.</t>
  </si>
  <si>
    <t>F902-7615-0000</t>
  </si>
  <si>
    <t>NBU 7.6 - NetBackup Library based Tape Drive</t>
  </si>
  <si>
    <t>Tape Drive Licenses (1 required per drive)</t>
  </si>
  <si>
    <t>F902-7616-0000</t>
  </si>
  <si>
    <t>NBU 7.6 - NetBackup Vault Base</t>
  </si>
  <si>
    <t>NetBackup Vaulting (1 per active Master)</t>
  </si>
  <si>
    <t>F902-7617-0000</t>
  </si>
  <si>
    <t>NBU 7.6 - NetBackup Vault Additional Drive</t>
  </si>
  <si>
    <t>F902-7618-0000</t>
  </si>
  <si>
    <t>NBU 7.6 - NetBackup Vault Unlimited Drives (Base Included)</t>
  </si>
  <si>
    <t>F902-7620-0000</t>
  </si>
  <si>
    <t>NBU 7.6 - NetBackup Shared Storage Option</t>
  </si>
  <si>
    <t>SSO Drive Licenses - Shared Drives with SAN (1 required per drive)</t>
  </si>
  <si>
    <t>F902-7630-0000</t>
  </si>
  <si>
    <t>NBU 7.6 - NetBackup Standard Client, Linux/Windows</t>
  </si>
  <si>
    <t>1 per TMS. Requires TMS connection to BAR Media Servers</t>
  </si>
  <si>
    <t>F902-7631-0000</t>
  </si>
  <si>
    <t>NBU 7.6 - NetBackup Enterprise Client for Linux/Windows</t>
  </si>
  <si>
    <t>For legacy EMC Disk Library; embedded Media Server</t>
  </si>
  <si>
    <t>F902-7632-0000</t>
  </si>
  <si>
    <t>NBU 7.6 - NetBackup Client Application and Database Pack, Linux/Windows</t>
  </si>
  <si>
    <t>1 per TMS+std Client, Requires TMS connection to BAR Media Servers</t>
  </si>
  <si>
    <t>F902-7633-0000</t>
  </si>
  <si>
    <t>NBU 7.6 - NetBackup SAP Agent, Linux/Windows</t>
  </si>
  <si>
    <t>F902-7640-0000</t>
  </si>
  <si>
    <t>NBU 7.6 - NetBackup Ops Center Analytics</t>
  </si>
  <si>
    <t>Recommended for all customers.  1 per BAR Server.</t>
  </si>
  <si>
    <t>F902-9PAD-0000</t>
  </si>
  <si>
    <t>NBU 7.6 - Add to Existing Order (Non ESDM)</t>
  </si>
  <si>
    <t>F902-9PMG-0000</t>
  </si>
  <si>
    <t>NBU 7.6 - OS Migration - Gratis Order (Non ESDM)</t>
  </si>
  <si>
    <t>For Operating System Migration</t>
  </si>
  <si>
    <t>F902-9PNW-0000</t>
  </si>
  <si>
    <t>NBU 7.6 - New Order (Non ESDM)</t>
  </si>
  <si>
    <t>F902-9PUG-0000</t>
  </si>
  <si>
    <t xml:space="preserve">NBU 7.6 - Upgrade Order - Gratis under Maintenance (Non ESDM) </t>
  </si>
  <si>
    <t>For Application Migration</t>
  </si>
  <si>
    <t>F902-APMG-0000</t>
  </si>
  <si>
    <t>NBU - NetVault or Tivoli - to - NetBackup One Time Migration (Non ESDM)</t>
  </si>
  <si>
    <t>Advocated Solution - All Components from Teradata (Non-ESDM)</t>
  </si>
  <si>
    <t>Certified Solution - All Components from Teradata (Non-ESDM)</t>
  </si>
  <si>
    <t>Enterprise Fit Solution - Includes Customer Provided Components (Non-ESDM)</t>
  </si>
  <si>
    <t>NBU 7.5</t>
  </si>
  <si>
    <t>NetBackup 7.5 Software - Extensions</t>
  </si>
  <si>
    <t>TDE for NBU - Add to Existing System Order (ESDM Eligible)</t>
  </si>
  <si>
    <t>TDE for NBU - TDE Application or OS Migration - Gratis Order (ESDM Eligible)</t>
  </si>
  <si>
    <t>TDE for NBU - New Order (ESDM Eligible)</t>
  </si>
  <si>
    <t>TDE for NBU - Upgrade Order - Gratis Under Maintenance (ESDM Eligible)</t>
  </si>
  <si>
    <t>NetBackup 7.5 Software - Symantec Software</t>
  </si>
  <si>
    <t>F902-8007-0000</t>
  </si>
  <si>
    <t>NBU 7.5 - NetBackup Enterprise Server, Master/Media Server for Linux/Windows</t>
  </si>
  <si>
    <t>NetBackup Mgmt. software - Master and media   (1 required per solution or domain)</t>
  </si>
  <si>
    <t>F902-8136-0000</t>
  </si>
  <si>
    <t>NBU 7.5 - NetBackup Enterprise Disk</t>
  </si>
  <si>
    <t>Disk-based backup - 1 per TB of 1 Copy of Data</t>
  </si>
  <si>
    <t>F902-8134-0000</t>
  </si>
  <si>
    <t>NBU 7.5 - NetBackup Library based Tape Drive</t>
  </si>
  <si>
    <t>F902-8147-0000</t>
  </si>
  <si>
    <t>NBU 7.5 - NetBackup Vault Base</t>
  </si>
  <si>
    <t>F902-8148-0000</t>
  </si>
  <si>
    <t>NBU 7.5 - NetBackup Vault Additional Drive</t>
  </si>
  <si>
    <t>F902-8149-0000</t>
  </si>
  <si>
    <t>NBU 7.5 - NetBackup Unlimited Drives (Base Included)</t>
  </si>
  <si>
    <t>F902-8135-0000</t>
  </si>
  <si>
    <t>NBU 7.5 - NetBackup Shared Storage Option</t>
  </si>
  <si>
    <t>F902-8256-0000</t>
  </si>
  <si>
    <t>NBU 7.5 - NetBackup Standard Client, Linux/Windows</t>
  </si>
  <si>
    <t>F902-8246-0000</t>
  </si>
  <si>
    <t>NBU 7.5 - NetBackup Enterprise Client for Linux/Windows</t>
  </si>
  <si>
    <t>F902-8257-0000</t>
  </si>
  <si>
    <t>NBU 7.5 - NetBackup Client Application and Database Pack, Linux/Windows</t>
  </si>
  <si>
    <t>F902-8264-0000</t>
  </si>
  <si>
    <t>NBU 7.5 - NetBackup SAP Agent, Linux/Windows</t>
  </si>
  <si>
    <t>F902-8150-0000</t>
  </si>
  <si>
    <t>NBU 7.5 - NetBackup Ops Center Analytics</t>
  </si>
  <si>
    <t>F902-8PAD-0000</t>
  </si>
  <si>
    <t>NBU 7.5 - Add to Existing Order (Non ESDM)</t>
  </si>
  <si>
    <t>Order Type Identifier - Required - one per software group</t>
  </si>
  <si>
    <t>F902-8PMG-0000</t>
  </si>
  <si>
    <t>NBU 7.5 - OS Migration - Gratis Order (Non ESDM)</t>
  </si>
  <si>
    <t>F902-8PNW-0000</t>
  </si>
  <si>
    <t>NBU 7.5 - New Order (Non ESDM)</t>
  </si>
  <si>
    <t>F902-8PUG-0000</t>
  </si>
  <si>
    <t>NBU 7.5 - Upgrade Order - Gratis Under Maintenance (Non ESDM)</t>
  </si>
  <si>
    <t xml:space="preserve">NetVault or Tivoli - to - NetBackup One Time Migration (Non ESDM) </t>
  </si>
  <si>
    <t>NBU 7.1</t>
  </si>
  <si>
    <t>NetBackup 7.1 Software - Extensions</t>
  </si>
  <si>
    <t>NetBackup 7.1 Software - Symantec Software</t>
  </si>
  <si>
    <t>F902-7007-0000</t>
  </si>
  <si>
    <t>NBU 7.1 - NetBackup Enterprise Server, Master/Media Server for Linux/Windows</t>
  </si>
  <si>
    <t>F902-7136-0000</t>
  </si>
  <si>
    <t>NBU 7.1 - NetBackup Enterprise Disk</t>
  </si>
  <si>
    <t>F902-7134-0000</t>
  </si>
  <si>
    <t>NBU 7.1 - NetBackup Library based Tape Drive</t>
  </si>
  <si>
    <t>F902-7147-0000</t>
  </si>
  <si>
    <t>NBU 7.1 - NetBackup Vault Base</t>
  </si>
  <si>
    <t>F902-7148-0000</t>
  </si>
  <si>
    <t>NBU 7.1 - NetBackup Vault Additional Drive</t>
  </si>
  <si>
    <t>F902-7149-0000</t>
  </si>
  <si>
    <t>NBU 7.1 - NetBackup Unlimited Drives (Base Included)</t>
  </si>
  <si>
    <t>F902-7135-0000</t>
  </si>
  <si>
    <t>NBU 7.1 - NetBackup Shared Storage Option</t>
  </si>
  <si>
    <t>F902-7256-0000</t>
  </si>
  <si>
    <t>NBU 7.1 - NetBackup Standard Client, Linux/Windows</t>
  </si>
  <si>
    <t>F902-7246-0000</t>
  </si>
  <si>
    <t>NBU 7.1 - NetBackup Enterprise Client for Linux/Windows</t>
  </si>
  <si>
    <t>For VTL in-cabinet Media Server</t>
  </si>
  <si>
    <t>F902-7257-0000</t>
  </si>
  <si>
    <t>NBU 7.1 - NetBackup Client Application and Database Pack, Linux/Windows</t>
  </si>
  <si>
    <t>F902-7264-0000</t>
  </si>
  <si>
    <t>NBU 7.1 - NetBackup SAP Agent, Linux/Windows</t>
  </si>
  <si>
    <t>F902-7150-0000</t>
  </si>
  <si>
    <t>NBU 7.1 - NetBackup Ops Center Analytics</t>
  </si>
  <si>
    <t>F902-1PAD-0000</t>
  </si>
  <si>
    <t>NBU7.1. - Add to Existing Order (Non ESDM)</t>
  </si>
  <si>
    <t>F902-1PMG-0000</t>
  </si>
  <si>
    <t>NBU7.1. - OS Migration - Gratis Order (Non ESDM)</t>
  </si>
  <si>
    <t>F902-1PNW-0000</t>
  </si>
  <si>
    <t>NBU7.1. - New Order (Non ESDM)</t>
  </si>
  <si>
    <t>F902-1PUG-0000</t>
  </si>
  <si>
    <t xml:space="preserve">NBU7.1. - Upgrade Order - Gratis under Maintenance (Non ESDM) </t>
  </si>
  <si>
    <t>NetVault or Tivoli - to - NetBackup One Time Migration</t>
  </si>
  <si>
    <t>NetVault 9.2 Library Software - WOT Wizard must be run separately for each Software group listed below</t>
  </si>
  <si>
    <t>NV 9.2</t>
  </si>
  <si>
    <t>NetVault 9.2 Software &amp; Extensions</t>
  </si>
  <si>
    <t>F901-6030-0000</t>
  </si>
  <si>
    <t>Teradata Extension 15.10 for NetVault - Linux (Advocated) - per Node</t>
  </si>
  <si>
    <t>Not yet available</t>
  </si>
  <si>
    <t>F901-6031-0000</t>
  </si>
  <si>
    <t>Teradata Extension 15.10 for NetVault - Linux (Certified) - per Node</t>
  </si>
  <si>
    <t>F901-6032-0000</t>
  </si>
  <si>
    <t>Teradata Extension 15.10 for NetVault - Windows (Certified) - per Node</t>
  </si>
  <si>
    <t>F901-6033-0000</t>
  </si>
  <si>
    <t>Teradata Extension 15.10 for NetVault - Linux (Enterprise Fit) - per Node</t>
  </si>
  <si>
    <t>F901-6034-0000</t>
  </si>
  <si>
    <t>Teradata Extension 15.10 for NetVault - Windows (Enterprise Fit) - per Node</t>
  </si>
  <si>
    <t>F901-6035-0000</t>
  </si>
  <si>
    <t>Teradata Extension 15.10 for NetVault - Linux (Advocated – Appliance Only) - per Node</t>
  </si>
  <si>
    <t>F901-6024-0000</t>
  </si>
  <si>
    <t>Teradata Extension 15.00 for NetVault - Linux (Advocated) - per Node</t>
  </si>
  <si>
    <t>F901-6025-0000</t>
  </si>
  <si>
    <t>Teradata Extension 15.00 for NetVault - Linux (Certified) - per Node</t>
  </si>
  <si>
    <t>F901-6026-0000</t>
  </si>
  <si>
    <t>Teradata Extension 15.00 for NetVault - Windows (Certified) - per Node</t>
  </si>
  <si>
    <t>F901-6028-0000</t>
  </si>
  <si>
    <t>Teradata Extension 15.00 for NetVault - Windows (Enterprise Fit) - per Node</t>
  </si>
  <si>
    <t>F901-6029-0000</t>
  </si>
  <si>
    <t>Teradata Extension 15.00 for NetVault - Linux (Advocated – Appliance Only) - per Node</t>
  </si>
  <si>
    <t>F901-6017-0000</t>
  </si>
  <si>
    <t>Teradata Extension 14.10 for NetVault - Linux (Advocated) - per Node</t>
  </si>
  <si>
    <t>F901-6018-0000</t>
  </si>
  <si>
    <t>Teradata Extension 14.10 for NetVault - Windows (Advocated) - per Node</t>
  </si>
  <si>
    <t>F901-6019-0000</t>
  </si>
  <si>
    <t>Teradata Extension 14.10 for NetVault - Linux (Certified) - per Node</t>
  </si>
  <si>
    <t>F901-6020-0000</t>
  </si>
  <si>
    <t>Teradata Extension 14.10 for NetVault - Windows (Certified) - per Node</t>
  </si>
  <si>
    <t>F901-6021-0000</t>
  </si>
  <si>
    <t>Teradata Extension 14.10 for NetVault - Linux (Enterprise Fit) - per Node</t>
  </si>
  <si>
    <t>F901-6022-0000</t>
  </si>
  <si>
    <t>Teradata Extension 14.10 for NetVault - Windows (Enterprise Fit) - per Node</t>
  </si>
  <si>
    <t>F901-6010-0000</t>
  </si>
  <si>
    <t>Teradata Extension 14.0 for NetVault - Linux (Advocated) - per Node</t>
  </si>
  <si>
    <t>F901-6012-0000</t>
  </si>
  <si>
    <t>Teradata Extension 14.0 for NetVault - Linux (Certified) - per Node</t>
  </si>
  <si>
    <t>F901-6013-0000</t>
  </si>
  <si>
    <t>Teradata Extension 14.0 for NetVault - Windows (Certified) - per Node</t>
  </si>
  <si>
    <t>F901-6014-0000</t>
  </si>
  <si>
    <t>Teradata Extension 14.0 for NetVault - Linux (Enterprise Fit) - per Node</t>
  </si>
  <si>
    <t>F901-6015-0000</t>
  </si>
  <si>
    <t>Teradata Extension 14.0 for NetVault - Windows (Enterprise Fit) - per Node</t>
  </si>
  <si>
    <t>F901-6016-0000</t>
  </si>
  <si>
    <t>Teradata Extension 14.0 for NetVault - Linux (Advocated – Appliance Only) - per Node</t>
  </si>
  <si>
    <t>F901-6004-0000</t>
  </si>
  <si>
    <t>NV8.6 - Teradata Extension for NetVault - Linux (Advocated)</t>
  </si>
  <si>
    <t>Existing TD NV customers only</t>
  </si>
  <si>
    <t>F901-6009-0000</t>
  </si>
  <si>
    <t xml:space="preserve">NV8.6 - Teradata Extension for NetVault - Linux (Advocated - ELDW) </t>
  </si>
  <si>
    <t>F901-6003-0000</t>
  </si>
  <si>
    <t>NV8.6 - Teradata Extension for NetVault - Linux (Certified)</t>
  </si>
  <si>
    <t>F901-6001-0000</t>
  </si>
  <si>
    <t>NV8.6 - Teradata Extension for NetVault - Windows (Certified)</t>
  </si>
  <si>
    <t>F901-6006-0000</t>
  </si>
  <si>
    <t>NV8.6 - Teradata Extension for NetVault - Linux (Enterprise Fit)</t>
  </si>
  <si>
    <t>F901-6008-0000</t>
  </si>
  <si>
    <t>NV8.6 - Teradata Extension for NetVault - Windows (Enterprise Fit)</t>
  </si>
  <si>
    <t>F901-2000-0000</t>
  </si>
  <si>
    <t>NV9.2 – NetVault Workgroup Server for LINUX 32/64 bit</t>
  </si>
  <si>
    <t>NetVault Mgmt. software - Master   (1 required per solution or domain)</t>
  </si>
  <si>
    <t>F901-2001-0000</t>
  </si>
  <si>
    <t>NV9.2 – NetVault Workgroup Server for Windows 32/64 bit</t>
  </si>
  <si>
    <t>F901-2002-0000</t>
  </si>
  <si>
    <t>NV9.2 – NetVault DataCenter Server for LINUX 32/64 bit</t>
  </si>
  <si>
    <t>F901-2003-0000</t>
  </si>
  <si>
    <t>NV9.2 – NetVault DataCenter Server for Windows 32/64 bit</t>
  </si>
  <si>
    <t>F901-2004-0000</t>
  </si>
  <si>
    <t>NV9.2 – NetVault Enterprise Server for LINUX 32/64 bit</t>
  </si>
  <si>
    <t>F901-2005-0000</t>
  </si>
  <si>
    <t>NV9.2 – NetVault Enterprise Server for Windows 32/64 bit</t>
  </si>
  <si>
    <t>F901-2030-0000</t>
  </si>
  <si>
    <t>NV9.2 – Heterogeneous Client - Single</t>
  </si>
  <si>
    <t>BAR Client Software - 1 per  BAR Master and Media servers.  Can be added together</t>
  </si>
  <si>
    <t>F901-2031-0000</t>
  </si>
  <si>
    <t>NV9.2 – Heterogeneous Client - 3 Pack</t>
  </si>
  <si>
    <t>F901-2032-0000</t>
  </si>
  <si>
    <t>NV9.2 – Heterogeneous Client - 5 Pack</t>
  </si>
  <si>
    <t>F901-2033-0000</t>
  </si>
  <si>
    <t>NV9.2 – Heterogeneous Client - 25 Pack</t>
  </si>
  <si>
    <t>F901-2034-0000</t>
  </si>
  <si>
    <t>NV9.2 – Heterogeneous Client - 100 Pack</t>
  </si>
  <si>
    <t>F901-2035-0000</t>
  </si>
  <si>
    <t>NV9.2 – Heterogeneous SmartClient - Single</t>
  </si>
  <si>
    <t>BAR SmartClient Software - 1 per BAR Media Server (In addition to the above clients)</t>
  </si>
  <si>
    <t>F901-2036-0000</t>
  </si>
  <si>
    <t>NV9.2 – Dynamically Shared Devices (DSD)</t>
  </si>
  <si>
    <t>Req. when BAR Server is connected to shared Media</t>
  </si>
  <si>
    <t>F901-S601-0000</t>
  </si>
  <si>
    <t>NV - Media Slot Support – 1</t>
  </si>
  <si>
    <t>Media Slot Support - Can be added together</t>
  </si>
  <si>
    <t>F901-S602-0000</t>
  </si>
  <si>
    <t>NV - Media Slot Support – 5</t>
  </si>
  <si>
    <t>MUST SELECT APPLICABLE VERSION IN WOT (9.2 or 8.6)</t>
  </si>
  <si>
    <t>F901-S603-0000</t>
  </si>
  <si>
    <t>NV - Media Slot Support – 10</t>
  </si>
  <si>
    <t>F901-S604-0000</t>
  </si>
  <si>
    <t>NV - Media Slot Support – 20</t>
  </si>
  <si>
    <t>F901-S605-0000</t>
  </si>
  <si>
    <t>NV - Media Slot Support – 30</t>
  </si>
  <si>
    <t>F901-S606-0000</t>
  </si>
  <si>
    <t>NV - Media Slot Support – 40</t>
  </si>
  <si>
    <t>F901-S607-0000</t>
  </si>
  <si>
    <t>NV - Media Slot Support – 50</t>
  </si>
  <si>
    <t>F901-S608-0000</t>
  </si>
  <si>
    <t>NV - Media Slot Support – 75</t>
  </si>
  <si>
    <t>F901-S609-0000</t>
  </si>
  <si>
    <t>NV - Media Slot Support – 100</t>
  </si>
  <si>
    <t>F901-S615-0000</t>
  </si>
  <si>
    <t>NV - Media Slot Support – 150</t>
  </si>
  <si>
    <t>F901-S616-0000</t>
  </si>
  <si>
    <t>NV - Media Slot Support – 200</t>
  </si>
  <si>
    <t>F901-S610-0000</t>
  </si>
  <si>
    <t>NV - Media Slot Support - 250</t>
  </si>
  <si>
    <t>NV - Media Slot Support - 350</t>
  </si>
  <si>
    <t>F901-S611-0000</t>
  </si>
  <si>
    <t>NV - Media Slot Support - 400</t>
  </si>
  <si>
    <t>F901-S612-0000</t>
  </si>
  <si>
    <t>NV - Media Slot Support - 500</t>
  </si>
  <si>
    <t>F901-S618-0000</t>
  </si>
  <si>
    <t>NV - Media Slot Support - 650</t>
  </si>
  <si>
    <t>F901-S613-0000</t>
  </si>
  <si>
    <t>NV - Media Slot Support – 750</t>
  </si>
  <si>
    <t>F901-S619-0000</t>
  </si>
  <si>
    <t>NV - Media Slot Support – 1200</t>
  </si>
  <si>
    <t>F901-S614-0000</t>
  </si>
  <si>
    <t>NV - Media Slot Support - Unlimited</t>
  </si>
  <si>
    <t>F901-2050-0000</t>
  </si>
  <si>
    <t>NV9.2 - VaultShare ACSLS Drive-Connection License</t>
  </si>
  <si>
    <t>Req. when ACSLS library is used</t>
  </si>
  <si>
    <t>F901-2051-0000</t>
  </si>
  <si>
    <t>NV9.2 - VaultShare DataCenter Server - Windows 32/64 bit</t>
  </si>
  <si>
    <t>NV ACSLS Support Software</t>
  </si>
  <si>
    <t>F901-2052-0000</t>
  </si>
  <si>
    <t>NV9.2 - VaultShare DataCenter Server - LINUX 32/64 bit</t>
  </si>
  <si>
    <t>F901-2053-0000</t>
  </si>
  <si>
    <t>NV9.2 - VaultShare Enterprise Server - Windows 32/64 bit</t>
  </si>
  <si>
    <t>F901-2054-0000</t>
  </si>
  <si>
    <t>NV9.2 - VaultShare Enterprise Server - LINUX 32/64 bit</t>
  </si>
  <si>
    <t>F901-U630-0000</t>
  </si>
  <si>
    <t>NV9.2 – Workgroup to DataCenter Upgrade for Windows 32/64 bit</t>
  </si>
  <si>
    <t>NV Server Upgrade</t>
  </si>
  <si>
    <t>F901-U631-0000</t>
  </si>
  <si>
    <t>NV9.2 – Workgroup to DataCenter Upgrade for LINUX 32/64 bit</t>
  </si>
  <si>
    <t>F901-U632-0000</t>
  </si>
  <si>
    <t>NV9.2 – Workgroup to Enterprise Upgrade for Windows 32/64 bit</t>
  </si>
  <si>
    <t>F901-U633-0000</t>
  </si>
  <si>
    <t>NV9.2 – Workgroup to Enterprise Upgrade for LINUX 32/64 bit</t>
  </si>
  <si>
    <t>F901-U634-0000</t>
  </si>
  <si>
    <t>NV9.2 – DataCenter to Enterprise Upgrade for Windows 32/64 bit</t>
  </si>
  <si>
    <t>F901-U635-0000</t>
  </si>
  <si>
    <t>NV9.2 – DataCenter to Enterprise Upgrade for LINUX 32/64 bit</t>
  </si>
  <si>
    <t>F901-U615-0000</t>
  </si>
  <si>
    <t>NV9.2 – VaultShare DataCenter to Enterprise Upgrade (Heterogeneous)</t>
  </si>
  <si>
    <t>NV VaultShare Upgrade</t>
  </si>
  <si>
    <t>F901-1580-0000</t>
  </si>
  <si>
    <t>Vertices - Teradata Edition w/ 1 User</t>
  </si>
  <si>
    <t>NetVault Vertices - Offsite Media Management - Windows only - Customer to provide Windows Server</t>
  </si>
  <si>
    <t>F901-1581-0000</t>
  </si>
  <si>
    <t>Vertices - Teradata Edition w/ 3 Concurrent Users</t>
  </si>
  <si>
    <t>F901-2070-0000</t>
  </si>
  <si>
    <t xml:space="preserve">NV9.2 – Virtual Library Capacity Upgrade - 250GB </t>
  </si>
  <si>
    <t>NetVault VDL storage capacity - total usable storage</t>
  </si>
  <si>
    <t>F901-2071-0000</t>
  </si>
  <si>
    <t xml:space="preserve">NV9.2 – Virtual Library Capacity Upgrade - 500GB </t>
  </si>
  <si>
    <t>F901-2072-0000</t>
  </si>
  <si>
    <t xml:space="preserve">NV9.2 – Virtual Library Capacity Upgrade - 1TB </t>
  </si>
  <si>
    <t>F901-2073-0000</t>
  </si>
  <si>
    <t xml:space="preserve">NV9.2 – Virtual Library Capacity Upgrade - 5TB </t>
  </si>
  <si>
    <t>F901-2074-0000</t>
  </si>
  <si>
    <t xml:space="preserve">NV9.2 – Virtual Library Capacity Upgrade - 10TB </t>
  </si>
  <si>
    <t>F901-2075-0000</t>
  </si>
  <si>
    <t>NV9.2 – Virtual Library Capacity Upgrade - 32TB</t>
  </si>
  <si>
    <t>F901-2076-0000</t>
  </si>
  <si>
    <t xml:space="preserve">NV9.2 – Virtual Library Capacity Upgrade - 64TB </t>
  </si>
  <si>
    <t>F901-2080-0000</t>
  </si>
  <si>
    <t>NV9.2 - Oracle Enterprise Edition for Linux per Machine ID License Only</t>
  </si>
  <si>
    <t>Must be manually entered in WOT</t>
  </si>
  <si>
    <t>F901-7ADD-0000</t>
  </si>
  <si>
    <t>NV9.2 - Add to Existing System</t>
  </si>
  <si>
    <t>Order Type Identifier - Required  - One per software group</t>
  </si>
  <si>
    <t>F901-7MGR-0000</t>
  </si>
  <si>
    <t>NV9.2 - Approved Gratis Migration Order</t>
  </si>
  <si>
    <t>F901-7NEW-0000</t>
  </si>
  <si>
    <t>NV9.2 - New Order</t>
  </si>
  <si>
    <t>F901-7UPG-0000</t>
  </si>
  <si>
    <t>NV9.2 - Approved Gratis Upgrade Order</t>
  </si>
  <si>
    <t>NetVault 8.6 Library Software - WOT Wizard must be run separately for each Software group listed below</t>
  </si>
  <si>
    <t>NV 8.6</t>
  </si>
  <si>
    <t>NetVault 8.6 Software &amp; Extensions</t>
  </si>
  <si>
    <t>F901-1502-0000</t>
  </si>
  <si>
    <t>NV8.6 - NetVault Workgroup Server for Windows 32/64 bit</t>
  </si>
  <si>
    <t>F901-1509-0000</t>
  </si>
  <si>
    <t>NV8.6 - NetVault Workgroup Server for LINUX 32/64 bit</t>
  </si>
  <si>
    <t>F901-1512-0000</t>
  </si>
  <si>
    <t>NV8.6 - NetVault DataCenter Server for Windows 32/64 bit</t>
  </si>
  <si>
    <t>F901-1519-0000</t>
  </si>
  <si>
    <t>NV8.6 - NetVault DataCenter Server for LINUX 32/64 bit</t>
  </si>
  <si>
    <t>F901-1522-0000</t>
  </si>
  <si>
    <t>NV8.6 - NetVault Enterprise Server for Windows 32/64 bit</t>
  </si>
  <si>
    <t>F901-1530-0000</t>
  </si>
  <si>
    <t>NV8.6 - Heterogeneous Client - Single</t>
  </si>
  <si>
    <t>F901-1531-0000</t>
  </si>
  <si>
    <t>NV8.6 - Heterogeneous Client - 3 Pack</t>
  </si>
  <si>
    <t>F901-1532-0000</t>
  </si>
  <si>
    <t>NV8.6 - Heterogeneous Client - 5 Pack</t>
  </si>
  <si>
    <t>F901-1533-0000</t>
  </si>
  <si>
    <t>NV8.6 - Heterogeneous Client - 25 Pack</t>
  </si>
  <si>
    <t>F901-1534-0000</t>
  </si>
  <si>
    <t>NV8.6 - Heterogeneous Client - 100 Pack</t>
  </si>
  <si>
    <t>F901-1548-0000</t>
  </si>
  <si>
    <t>NV8.6 - Dynamically Shared Devices (DSD)</t>
  </si>
  <si>
    <t>F901-1549-0000</t>
  </si>
  <si>
    <t>NV8.6 - VaultShare ACSLS Drive-Connection License</t>
  </si>
  <si>
    <t>F901-1551-0000</t>
  </si>
  <si>
    <t>NV8.6 - VaultShare DataCenter Server - Windows 32/64 bit</t>
  </si>
  <si>
    <t>F901-1558-0000</t>
  </si>
  <si>
    <t>NV8.6 - VaultShare DataCenter Server - LINUX 32/64 bit</t>
  </si>
  <si>
    <t>F901-1561-0000</t>
  </si>
  <si>
    <t>NV8.6 - VaultShare Enterprise Server - Windows 32/64 bit</t>
  </si>
  <si>
    <t>F901-1568-0000</t>
  </si>
  <si>
    <t>NV8.6 - VaultShare Enterprise Server - LINUX 32/64 bit</t>
  </si>
  <si>
    <t>F901-U602-0000</t>
  </si>
  <si>
    <t>NV8.6 - Workgroup to DataCenter Upgrade for Windows 32/64 bit</t>
  </si>
  <si>
    <t>F901-U609-0000</t>
  </si>
  <si>
    <t>NV8.6 - Workgroup to DataCenter Upgrade for LINUX 32/64 bit</t>
  </si>
  <si>
    <t>F901-U612-0000</t>
  </si>
  <si>
    <t>NV8.6 - Workgroup to Enterprise Upgrade for Windows 32/64 bit</t>
  </si>
  <si>
    <t>F901-U619-0000</t>
  </si>
  <si>
    <t>NV8.6 - Workgroup to Enterprise Upgrade for LINUX 32/64 bit</t>
  </si>
  <si>
    <t>F901-U622-0000</t>
  </si>
  <si>
    <t>NV8.6 - DataCenter to Enterprise Upgrade for Windows 32/64 bit</t>
  </si>
  <si>
    <t>F901-U629-0000</t>
  </si>
  <si>
    <t>NV8.6 - DataCenter to Enterprise Upgrade for LINUX 32/64 bit</t>
  </si>
  <si>
    <t>F901-U700-0000</t>
  </si>
  <si>
    <t>NV8.6 - VaultShare DataCenter to Enterprise Upgrade (Heterogeneous)</t>
  </si>
  <si>
    <t>F901-1700-0000</t>
  </si>
  <si>
    <t xml:space="preserve">NV8.6 - Virtual Library Capacity Upgrade - 250GB </t>
  </si>
  <si>
    <t>F901-1701-0000</t>
  </si>
  <si>
    <t xml:space="preserve">NV8.6 - Virtual Library Capacity Upgrade - 500GB </t>
  </si>
  <si>
    <t>F901-1702-0000</t>
  </si>
  <si>
    <t xml:space="preserve">NV8.6 - Virtual Library Capacity Upgrade - 1TB </t>
  </si>
  <si>
    <t>F901-1703-0000</t>
  </si>
  <si>
    <t xml:space="preserve">NV8.6 - Virtual Library Capacity Upgrade - 5TB </t>
  </si>
  <si>
    <t>F901-1704-0000</t>
  </si>
  <si>
    <t xml:space="preserve">NV8.6 - Virtual Library Capacity Upgrade - 10TB </t>
  </si>
  <si>
    <t>F901-1705-0000</t>
  </si>
  <si>
    <t>NV8.6 - Virtual Library Capacity Upgrade - 32TB</t>
  </si>
  <si>
    <t>F901-1706-0000</t>
  </si>
  <si>
    <t xml:space="preserve">NV8.6 - Virtual Library Capacity Upgrade - 64TB </t>
  </si>
  <si>
    <t>F901-6ADD-0000</t>
  </si>
  <si>
    <t>NV8.6 - NetVault - Add to Existing System</t>
  </si>
  <si>
    <t>F901-6MGR-0000</t>
  </si>
  <si>
    <t>NV8.6 - NetVault - Approved Gratis Migration Order</t>
  </si>
  <si>
    <t>F901-6NEW-0000</t>
  </si>
  <si>
    <t>NV8.6 - NetVault - New Order</t>
  </si>
  <si>
    <t>TSM (Supported Versions in Comments) - WOT Wizard must be run separately for each Software group listed below</t>
  </si>
  <si>
    <t>TSM</t>
  </si>
  <si>
    <t>TSM (Supported Versions in Comments)</t>
  </si>
  <si>
    <t>F903-0020-0000</t>
  </si>
  <si>
    <t>Teradata Extension 15.10 for Tivoli Storage Manager - Windows (Enterprise Fit)</t>
  </si>
  <si>
    <t>Teradata Extension   (1 required per Teradata node)
[ TSM 6.3, 6.4, 7.1 ]</t>
  </si>
  <si>
    <t>F903-0021-0000</t>
  </si>
  <si>
    <t>Teradata Extension 15.10 for Tivoli Storage Manager - Linux (Enterprise Fit)</t>
  </si>
  <si>
    <t>F903-0018-0000</t>
  </si>
  <si>
    <t>Teradata Extension 15.00 for Tivoli Storage Manager - Windows (Enterprise Fit)</t>
  </si>
  <si>
    <t>F903-0019-0000</t>
  </si>
  <si>
    <t>Teradata Extension 15.00 for Tivoli Storage Manager - Linux (Enterprise Fit)</t>
  </si>
  <si>
    <t>F903-0016-0000</t>
  </si>
  <si>
    <t>Teradata Extension 14.10 for Tivoli Storage Manager - Windows (Enterprise Fit)</t>
  </si>
  <si>
    <t>Teradata Extension   (1 required per Teradata node)
[ TSM 6.2, 6.3 ]</t>
  </si>
  <si>
    <t>F903-0017-0000</t>
  </si>
  <si>
    <t>Teradata Extension 14.10 for Tivoli Storage Manager - Linux (Enterprise Fit)</t>
  </si>
  <si>
    <t>F903-0014-0000</t>
  </si>
  <si>
    <t>Teradata Extension 14.00 for Tivoli Storage Manager - Windows (Enterprise Fit)</t>
  </si>
  <si>
    <t>F903-0015-0000</t>
  </si>
  <si>
    <t>Teradata Extension 14.00 for Tivoli Storage Manager - Linux (Enterprise Fit)</t>
  </si>
  <si>
    <t>F903-0012-0000</t>
  </si>
  <si>
    <t>Teradata Extension 13.10 for Tivoli Storage Manager - Windows (Enterprise Fit)</t>
  </si>
  <si>
    <t>Teradata Extension   (1 required per Teradata node)
[ TSM 6.1, 6.2 ]</t>
  </si>
  <si>
    <t>F903-0013-0000</t>
  </si>
  <si>
    <t>Teradata Extension 13.10 for Tivoli Storage Manager - Linux (Enterprise Fit)</t>
  </si>
  <si>
    <t>F903-0010-0000</t>
  </si>
  <si>
    <t>Teradata Extension 13.01 for Tivoli Storage Manager - Windows (Enterprise Fit)</t>
  </si>
  <si>
    <t>F903-0011-0000</t>
  </si>
  <si>
    <t>Teradata Extension 13.01 for Tivoli Storage Manager - Linux (Enterprise Fit)</t>
  </si>
  <si>
    <t>F903-1ADD-0000</t>
  </si>
  <si>
    <t xml:space="preserve">TDE 15.10 for TSM – Add to Existing System Order         </t>
  </si>
  <si>
    <t>F903-1NEW-0000</t>
  </si>
  <si>
    <t>TDE 15.10 for TSM – New Order</t>
  </si>
  <si>
    <t>F903-1MGR-0000</t>
  </si>
  <si>
    <t>TDE 15.10 for TSM – Tivoli Gratis Migration</t>
  </si>
  <si>
    <t>F903-1UPG-0000</t>
  </si>
  <si>
    <t>TDE 15.10 for TSM – Approved Gratis Upgrade Order</t>
  </si>
  <si>
    <t>F903-0ADD-0000</t>
  </si>
  <si>
    <t xml:space="preserve">TDE 14.xx / 15.00 for TSM – Add to Existing System Order               </t>
  </si>
  <si>
    <t>F903-0NEW-0000</t>
  </si>
  <si>
    <t>TDE 14.xx / 15.00 for TSM – New Order</t>
  </si>
  <si>
    <t>F903-0MGR-0000</t>
  </si>
  <si>
    <t>TDE 14.xx / 15.00 for TSM – Tivoli Gratis Migration</t>
  </si>
  <si>
    <t>make language consistent</t>
  </si>
  <si>
    <t>F903-0UPG-0000</t>
  </si>
  <si>
    <t>TDE 14.xx / 15.00 for TSM – Approved Gratis Upgrade Order</t>
  </si>
  <si>
    <t>OS only</t>
  </si>
  <si>
    <t>CS Sevices</t>
  </si>
  <si>
    <r>
      <t xml:space="preserve">TSC has </t>
    </r>
    <r>
      <rPr>
        <b/>
        <u/>
        <sz val="14"/>
        <color indexed="9"/>
        <rFont val="Arial Unicode MS"/>
        <family val="2"/>
      </rPr>
      <t>FINAL SAY</t>
    </r>
    <r>
      <rPr>
        <b/>
        <sz val="14"/>
        <color indexed="9"/>
        <rFont val="Arial Unicode MS"/>
        <family val="2"/>
      </rPr>
      <t xml:space="preserve"> </t>
    </r>
    <r>
      <rPr>
        <sz val="14"/>
        <color indexed="9"/>
        <rFont val="Arial Unicode MS"/>
        <family val="2"/>
      </rPr>
      <t xml:space="preserve">on all services offers and pricing. </t>
    </r>
    <r>
      <rPr>
        <b/>
        <sz val="14"/>
        <color indexed="9"/>
        <rFont val="Arial Unicode MS"/>
        <family val="2"/>
      </rPr>
      <t xml:space="preserve">
</t>
    </r>
    <r>
      <rPr>
        <sz val="14"/>
        <color indexed="9"/>
        <rFont val="Arial Unicode MS"/>
        <family val="2"/>
      </rPr>
      <t>Contact PDMS BAR for questions on service offers.</t>
    </r>
  </si>
  <si>
    <t>9668-9018-0000</t>
  </si>
  <si>
    <t>Disaster Recovery  In-House</t>
  </si>
  <si>
    <t>Teradata Data Stream Architecture (DSA) Self-Paced Training</t>
  </si>
  <si>
    <t>9672-0044-0000</t>
  </si>
  <si>
    <t>Advocated: BAR Implementation Service (1 &amp; 2 Node Special)</t>
  </si>
  <si>
    <t>Includes new installations and SW migration</t>
  </si>
  <si>
    <t>Advocated: BAR Implementation Service (&gt; 2 Nodes)</t>
  </si>
  <si>
    <t>9687-2000-0070</t>
  </si>
  <si>
    <t>Certified: BAR Implementation Service (1 &amp; 2 Node Special)</t>
  </si>
  <si>
    <t>Certified: BAR Implementation Service (&gt; 2 Nodes)</t>
  </si>
  <si>
    <t>9687-2000-0080</t>
  </si>
  <si>
    <t>Enterprise-Fit: BAR Implementation Service (1 &amp; 2 Node Special)</t>
  </si>
  <si>
    <t>Enterprise-Fit: BAR Implementation Service (&gt; 2 Nodes)</t>
  </si>
  <si>
    <t>9687-2000-0050</t>
  </si>
  <si>
    <t xml:space="preserve">Appliance BAR Implementation </t>
  </si>
  <si>
    <t>9687-2000-0026</t>
  </si>
  <si>
    <t>Tier 1 Bar Implementation Service APAC Only</t>
  </si>
  <si>
    <t>APAC Only</t>
  </si>
  <si>
    <t>9687-2000-0012</t>
  </si>
  <si>
    <t>BAR Expansion Services</t>
  </si>
  <si>
    <t>Expand/Replace Existing BAR Infrastructure</t>
  </si>
  <si>
    <t>9687-2000-0021</t>
  </si>
  <si>
    <t>Teradata Node BAR Expansion 1 (Nodes connected to Network)</t>
  </si>
  <si>
    <t>Adding nodes to an existing system.  No new bar h/w.</t>
  </si>
  <si>
    <t>9687-2000-0023</t>
  </si>
  <si>
    <t>Teradata System Floorsweep</t>
  </si>
  <si>
    <t>Uses same BAR infrastructure</t>
  </si>
  <si>
    <t>9687-2000-0030</t>
  </si>
  <si>
    <t>BAR Tape Vaulting Implementation</t>
  </si>
  <si>
    <t>Offiste Tape Vaulting Implementation</t>
  </si>
  <si>
    <t>9687-2000-0035</t>
  </si>
  <si>
    <t>TARA Implementation</t>
  </si>
  <si>
    <t>Discontinued</t>
  </si>
  <si>
    <t>9687-2000-0036</t>
  </si>
  <si>
    <t>ACSLS</t>
  </si>
  <si>
    <t>Install/Implement ACSLS</t>
  </si>
  <si>
    <t>9687-2000-0014</t>
  </si>
  <si>
    <t>Custom Engagement</t>
  </si>
  <si>
    <t>Effort based off of SOW</t>
  </si>
  <si>
    <t>9672-0044-0012</t>
  </si>
  <si>
    <t>EMC Disk Setup/Implementation</t>
  </si>
  <si>
    <t>DISCONTINUED
Enterprise Data Library (Not Data Domain) Implementation</t>
  </si>
  <si>
    <t>9687-2000-0075</t>
  </si>
  <si>
    <t>BAR Tape Encryption</t>
  </si>
  <si>
    <t>Install/Implement Oracle Appliances (2), 1st site</t>
  </si>
  <si>
    <t>9672-0063-0000</t>
  </si>
  <si>
    <t>BAR Optimization Service (BOS)</t>
  </si>
  <si>
    <t>Event Based Optimization Service</t>
  </si>
  <si>
    <t>9672-0065-0000</t>
  </si>
  <si>
    <t>Annual Contract Optimization Service</t>
  </si>
  <si>
    <t>9672-0043-0029</t>
  </si>
  <si>
    <t xml:space="preserve">BAR SW Implementation </t>
  </si>
  <si>
    <t>Install/Implement TARA/Backup Software
BAR SWI is the combination of change control and remote installation and upgrade of BAR software releases &amp; Teradata extensions.</t>
  </si>
  <si>
    <t>9687-2000-0040</t>
  </si>
  <si>
    <t>BAR Additional Systems implementation</t>
  </si>
  <si>
    <t>Implementation on 2,3 etc. systems, same time, place, audience
[PID NOT IN WOT SOLUTION – USE “ADD ITEM” TO ENTER MANUALLY]</t>
  </si>
  <si>
    <t>9672-0062-0000</t>
  </si>
  <si>
    <t>Protegrity/Defiance BAR Encryption Implementation</t>
  </si>
  <si>
    <t>DISCONTINUED
Install/Implement</t>
  </si>
  <si>
    <t>9687-2000-0046</t>
  </si>
  <si>
    <t xml:space="preserve">BAR Tape Encryption - Multiple System Pricing </t>
  </si>
  <si>
    <t>Install/Implement Oracle Appliances (2), 2 or more sites
[PID NOT IN WOT SOLUTION – USE “ADD ITEM” TO ENTER MANUALLY]</t>
  </si>
  <si>
    <t>9672-0044-0011</t>
  </si>
  <si>
    <t>BAR HW Installation</t>
  </si>
  <si>
    <t>Quantum Library Installation
[PID NOT IN WOT SOLUTION – USE “ADD ITEM” TO ENTER MANUALLY]</t>
  </si>
  <si>
    <t>9687-2000-0039</t>
  </si>
  <si>
    <t>BAR: Quantum Tape Library Installation and Configuration</t>
  </si>
  <si>
    <t>Quantum Library Implementation
[PID NOT IN WOT SOLUTION – USE “ADD ITEM” TO ENTER MANUALLY]</t>
  </si>
  <si>
    <t>9687-2000-0037</t>
  </si>
  <si>
    <t>BAR Encryption Implementation - Quantum Scalar Key Manager</t>
  </si>
  <si>
    <t>Quantum Encryption Appliance Implementation (2)
[PID NOT IN WOT SOLUTION – USE “ADD ITEM” TO ENTER MANUALLY]</t>
  </si>
  <si>
    <t>Data Domain Hardware Installation
[PID NOT IN WOT SOLUTION – USE “ADD ITEM” TO ENTER MANUALLY]</t>
  </si>
  <si>
    <t>Data Domain OST (Boost) Implementation
[PID NOT IN WOT SOLUTION – USE “ADD ITEM” TO ENTER MANUALLY]</t>
  </si>
  <si>
    <t>Data Domain VTL Implementation
[PID NOT IN WOT SOLUTION – USE “ADD ITEM” TO ENTER MANUALLY]</t>
  </si>
  <si>
    <t>9687-2000-0083</t>
  </si>
  <si>
    <t>Appliance Backup Utility Implementation
(Controlled Americas Only)</t>
  </si>
  <si>
    <t>PS</t>
  </si>
  <si>
    <t>Project Management (PS estimate)</t>
  </si>
  <si>
    <t>CS</t>
  </si>
  <si>
    <r>
      <t>Hardware Installation  (</t>
    </r>
    <r>
      <rPr>
        <b/>
        <sz val="12"/>
        <rFont val="Arial Unicode MS"/>
        <family val="2"/>
      </rPr>
      <t># BAR Servers</t>
    </r>
    <r>
      <rPr>
        <sz val="12"/>
        <rFont val="Arial Unicode MS"/>
        <family val="2"/>
      </rPr>
      <t>) (CS estimate)</t>
    </r>
  </si>
  <si>
    <r>
      <t>Hardware Installation  (</t>
    </r>
    <r>
      <rPr>
        <b/>
        <sz val="12"/>
        <rFont val="Arial Unicode MS"/>
        <family val="2"/>
      </rPr>
      <t>TD node adapters</t>
    </r>
    <r>
      <rPr>
        <sz val="12"/>
        <rFont val="Arial Unicode MS"/>
        <family val="2"/>
      </rPr>
      <t>) (CS estimate)</t>
    </r>
  </si>
  <si>
    <r>
      <t>Hardware Installation  (</t>
    </r>
    <r>
      <rPr>
        <b/>
        <sz val="12"/>
        <rFont val="Arial Unicode MS"/>
        <family val="2"/>
      </rPr>
      <t>switches</t>
    </r>
    <r>
      <rPr>
        <sz val="12"/>
        <rFont val="Arial Unicode MS"/>
        <family val="2"/>
      </rPr>
      <t>) (CS estimate)</t>
    </r>
  </si>
  <si>
    <t xml:space="preserve">Implementation of disk library (CS/STK/EMC estimate)  </t>
  </si>
  <si>
    <t xml:space="preserve">Implementation of library, drives, (CS/STK estimate)  </t>
  </si>
  <si>
    <t xml:space="preserve">Implementation of ACSLS (CS/STK estimate)   </t>
  </si>
  <si>
    <t>T&amp;E</t>
  </si>
  <si>
    <t>Expenses (estimate)</t>
  </si>
  <si>
    <t>Misc. BAR Components - Manually create Product Group and Add Items listed</t>
  </si>
  <si>
    <t>Only include if NOT already installed in Node</t>
  </si>
  <si>
    <t>9175-K237</t>
  </si>
  <si>
    <t>Recommended BAR Adapter for 6700
[PID NOT IN WOT SOLUTION – USE “ADD ITEM” TO ENTER MANUALLY]</t>
  </si>
  <si>
    <t>9175-K251</t>
  </si>
  <si>
    <t>9175-K250</t>
  </si>
  <si>
    <t>9175-K081</t>
  </si>
  <si>
    <t>I/O Module, 10Gb Ethernet, 2 Channel, Fiber</t>
  </si>
  <si>
    <t>Recommended BAR I/O Module for 6700
[PID NOT IN WOT SOLUTION – USE “ADD ITEM” TO ENTER MANUALLY]</t>
  </si>
  <si>
    <t>9175-K082</t>
  </si>
  <si>
    <t>I/O Module, 1Gb Ethernet, 4 Channel, Copper</t>
  </si>
  <si>
    <t>9170-K237</t>
  </si>
  <si>
    <t>Recommended BAR Adapter for 2700
[PID NOT IN WOT SOLUTION – USE “ADD ITEM” TO ENTER MANUALLY]</t>
  </si>
  <si>
    <t>9170-K251</t>
  </si>
  <si>
    <t>9170-K250</t>
  </si>
  <si>
    <t>9170-K081</t>
  </si>
  <si>
    <t>Recommended BAR I/O Module for 2700
[PID NOT IN WOT SOLUTION – USE “ADD ITEM” TO ENTER MANUALLY]</t>
  </si>
  <si>
    <t>9170-K082</t>
  </si>
  <si>
    <t>4485-K235</t>
  </si>
  <si>
    <t>Ethernet 1Gb Dual Copper (Pro-1000MT)</t>
  </si>
  <si>
    <t>4486-K235</t>
  </si>
  <si>
    <t>Ethernet 1Gb Dual Copper (Pro-1000MT) (540S)</t>
  </si>
  <si>
    <t>4487-K230</t>
  </si>
  <si>
    <t xml:space="preserve">Ethernet PCIe 1Gb Dual Copper, LP (Pro-1000MT) (550S) </t>
  </si>
  <si>
    <t>4488-K232</t>
  </si>
  <si>
    <t>9143-K234</t>
  </si>
  <si>
    <t>Ethernet 1Gb Dual Copper (Pro-1000MT)  (5400 &amp; 5450 nodes)</t>
  </si>
  <si>
    <t>9150-K230</t>
  </si>
  <si>
    <t>Ethernet 1Gb Copper Dual Port (Pro-1000PT) (5500) PCIe Low Profile</t>
  </si>
  <si>
    <t>9150-K235</t>
  </si>
  <si>
    <t xml:space="preserve">Ethernet 1Gb Copper Dual Port (Pro-1000PT) (5500) PCIx High Profile </t>
  </si>
  <si>
    <t>9150-K237</t>
  </si>
  <si>
    <t>Ethernet 1Gb Copper Quad Port (Pro-1000PT) (5500)</t>
  </si>
  <si>
    <t>Recommended BAR Adapter for 5500</t>
  </si>
  <si>
    <t>9155-K230</t>
  </si>
  <si>
    <t>Ethernet 1Gb Copper Dual Port (Pro-1000PT) (555X)</t>
  </si>
  <si>
    <t>9155-K237</t>
  </si>
  <si>
    <t>Recommended BAR Adapter for 5550, 5555, and 1550</t>
  </si>
  <si>
    <t>9155-K250</t>
  </si>
  <si>
    <t>Ethernet 10Gb Fiber, Dual-port</t>
  </si>
  <si>
    <t>Recommended BAR 10GbE Fiber Adapter for 5550 and 5555</t>
  </si>
  <si>
    <t>9155-K251</t>
  </si>
  <si>
    <t>Ethernet 10Gb Copper, Dual-port</t>
  </si>
  <si>
    <t>Recommended BAR 10GbE Copper Adapter for 5550 and 5555</t>
  </si>
  <si>
    <t>9157-K230</t>
  </si>
  <si>
    <t>Ethernet 1Gb Copper, dual-port (25XX)</t>
  </si>
  <si>
    <t>Not supported with 2580</t>
  </si>
  <si>
    <t>9157-K237</t>
  </si>
  <si>
    <t>25xx and 1600 only.  No open slot for this adapter</t>
  </si>
  <si>
    <t>9157-K250</t>
  </si>
  <si>
    <t>Recommended BAR 10GbE Fiber Adapter for 2550 and 2580</t>
  </si>
  <si>
    <t>9157-K251</t>
  </si>
  <si>
    <t>Recommended BAR 10GbE Copper Adapter for 2550 and 2580</t>
  </si>
  <si>
    <t>9160-K237</t>
  </si>
  <si>
    <t>Recommended BAR Adapter for 5600</t>
  </si>
  <si>
    <t>9160-K250</t>
  </si>
  <si>
    <t>TMS, Adapter, PCIe, 10GbE Fiber Optic, 2-port</t>
  </si>
  <si>
    <t>Applicable for any R710 Platform</t>
  </si>
  <si>
    <t>9160-K251</t>
  </si>
  <si>
    <t>TMS, Adapter, PCIe, 10GbE Copper, 2-port</t>
  </si>
  <si>
    <t>9162-K250</t>
  </si>
  <si>
    <t>9162-K251</t>
  </si>
  <si>
    <t>9163-K250</t>
  </si>
  <si>
    <t>9163-K251</t>
  </si>
  <si>
    <t>9165-K250</t>
  </si>
  <si>
    <t>9165-K251</t>
  </si>
  <si>
    <t>Applicable for R710 based TMS</t>
  </si>
  <si>
    <t>Applicable for any R710 Platform
[PID NOT IN WOT SOLUTION – USE “ADD ITEM” TO ENTER MANUALLY]</t>
  </si>
  <si>
    <t>MF</t>
  </si>
  <si>
    <t>ARC Main for Mainframes</t>
  </si>
  <si>
    <t>F7A4-1370-0000</t>
  </si>
  <si>
    <t xml:space="preserve">ARC For IBM MVS CPC License                                 </t>
  </si>
  <si>
    <t>1 per mainframe CPC (Central Processing Complex).</t>
  </si>
  <si>
    <t>F861-9370-0000</t>
  </si>
  <si>
    <t xml:space="preserve">TTU 14.00 - ARC For IBM MVS CPC License                      </t>
  </si>
  <si>
    <t>F872-9370-0000</t>
  </si>
  <si>
    <t>TTU 14.10 Mainframe - Teradata ARC for IBM - MVS CPC License</t>
  </si>
  <si>
    <t>F873-9370-0000</t>
  </si>
  <si>
    <t xml:space="preserve">TTU 15.0 Mainframe - Teradata ARC for IBM - MVS CPC License </t>
  </si>
  <si>
    <t>F7A4-5740-0000</t>
  </si>
  <si>
    <t>TAPE STORAGE Management Enablers</t>
  </si>
  <si>
    <t>NV 8.5</t>
  </si>
  <si>
    <t>NetVault 8.5 Software for MPRAS</t>
  </si>
  <si>
    <t>New BAR Configuration</t>
  </si>
  <si>
    <t>F901-1003-0000</t>
  </si>
  <si>
    <t>NV8.5 -  Workgroup Server for MPRAS</t>
  </si>
  <si>
    <t>F901-1013-0000</t>
  </si>
  <si>
    <t>NV8.5 -   DataCenter Server for MPRAS</t>
  </si>
  <si>
    <t>F901-1023-0000</t>
  </si>
  <si>
    <t>NV8.5 -  Enterprise Server for MPRAS</t>
  </si>
  <si>
    <t>F901-1030-0000</t>
  </si>
  <si>
    <t>NV8.5 -  Heterogeneous Client - Single</t>
  </si>
  <si>
    <t>F901-1031-0000</t>
  </si>
  <si>
    <t>NV8.5 -  Heterogeneous Client - 3 Pack</t>
  </si>
  <si>
    <t>F901-1032-0000</t>
  </si>
  <si>
    <t>NV8.5 -  Heterogeneous Client - 5 Pack</t>
  </si>
  <si>
    <t>F901-1033-0000</t>
  </si>
  <si>
    <t>NV8.5 -  Heterogeneous Client - 25 Pack</t>
  </si>
  <si>
    <t>F901-1034-0000</t>
  </si>
  <si>
    <t>NV8.5 -  Heterogeneous Client - 100 Pack</t>
  </si>
  <si>
    <t>F901-1201-0000</t>
  </si>
  <si>
    <t>NV8.5 -  Heterogeneous SmartClient - Single</t>
  </si>
  <si>
    <t>F901-1048-0000</t>
  </si>
  <si>
    <t>NV8.5 -  Dynamically Shared Devices (DSD)</t>
  </si>
  <si>
    <t>F901-S001-0000</t>
  </si>
  <si>
    <t>Media Slot Support - 1</t>
  </si>
  <si>
    <t>F901-S002-0000</t>
  </si>
  <si>
    <t>Media Slot Support - 5</t>
  </si>
  <si>
    <t>F901-S003-0000</t>
  </si>
  <si>
    <t>Media Slot Support - 10</t>
  </si>
  <si>
    <t>F901-S004-0000</t>
  </si>
  <si>
    <t>Media Slot Support - 20</t>
  </si>
  <si>
    <t>F901-S005-0000</t>
  </si>
  <si>
    <t>Media Slot Support - 30</t>
  </si>
  <si>
    <t>F901-S006-0000</t>
  </si>
  <si>
    <t>Media Slot Support - 40</t>
  </si>
  <si>
    <t>F901-S007-0000</t>
  </si>
  <si>
    <t>Media Slot Support - 50</t>
  </si>
  <si>
    <t>F901-S008-0000</t>
  </si>
  <si>
    <t>Media Slot Support - 75</t>
  </si>
  <si>
    <t>F901-S009-0000</t>
  </si>
  <si>
    <t>Media Slot Support - 100</t>
  </si>
  <si>
    <t>F901-S015-0000</t>
  </si>
  <si>
    <t>Media Slot Support - 150</t>
  </si>
  <si>
    <t>F901-S016-0000</t>
  </si>
  <si>
    <t>Media Slot Support - 200</t>
  </si>
  <si>
    <t>F901-S010-0000</t>
  </si>
  <si>
    <t>Media Slot Support - 250</t>
  </si>
  <si>
    <t>F901-S017-0000</t>
  </si>
  <si>
    <t>Media Slot Support - 350</t>
  </si>
  <si>
    <t>F901-S011-0000</t>
  </si>
  <si>
    <t>Media Slot Support - 400</t>
  </si>
  <si>
    <t>F901-S012-0000</t>
  </si>
  <si>
    <t>Media Slot Support - 500</t>
  </si>
  <si>
    <t>F901-S018-0000</t>
  </si>
  <si>
    <t>Media Slot Support - 650</t>
  </si>
  <si>
    <t>F901-S013-0000</t>
  </si>
  <si>
    <t>Media Slot Support - 750</t>
  </si>
  <si>
    <t>F901-S019-0000</t>
  </si>
  <si>
    <t>Media Slot Support - 1200</t>
  </si>
  <si>
    <t>F901-S014-0000</t>
  </si>
  <si>
    <t>Media Slot Support - Unlimited</t>
  </si>
  <si>
    <t>F901-1049-0000</t>
  </si>
  <si>
    <t>NV8.5 -  VaultShare ACSLS Drive-Connection License</t>
  </si>
  <si>
    <t>F901-1082-0000</t>
  </si>
  <si>
    <t>NV8.5 -  VaultShare DataCenter Server - MPRAS</t>
  </si>
  <si>
    <t>F901-1092-0000</t>
  </si>
  <si>
    <t>NV8.5 -  VaultShare Enterprise Server - MPRAS</t>
  </si>
  <si>
    <t>F901-5002-0000</t>
  </si>
  <si>
    <t>NV8.5 -  Teradata Extension for NetVault - MPRAS (Certified)</t>
  </si>
  <si>
    <t>F901-5007-0000</t>
  </si>
  <si>
    <t>NV8.5 -  Teradata Extension for NetVault - MPRAS (Enterprise Fit)</t>
  </si>
  <si>
    <t>F901-U103-0000</t>
  </si>
  <si>
    <t>NV8.5 -  Workgroup to DataCenter Upgrade for MPRAS</t>
  </si>
  <si>
    <t>F901-U113-0000</t>
  </si>
  <si>
    <t>NV8.5 -  Workgroup to Enterprise Upgrade for MPRAS</t>
  </si>
  <si>
    <t>F901-U123-0000</t>
  </si>
  <si>
    <t>NV8.5 -  DataCenter to Enterprise Upgrade for MPRAS</t>
  </si>
  <si>
    <t>F901-U200-0000</t>
  </si>
  <si>
    <t>NV8.5 -  aultShare DataCenter to Enterprise Upgrade (Heterogeneous)</t>
  </si>
  <si>
    <t>F901-1380-0000</t>
  </si>
  <si>
    <t>Vertices Teradata Edition w/ 1 User</t>
  </si>
  <si>
    <t>F901-1381-0000</t>
  </si>
  <si>
    <t>Vertices Teradata Edition w/ 3 Concurrent Users</t>
  </si>
  <si>
    <t>F901-1400-0000</t>
  </si>
  <si>
    <t>NV8.5 -  Virtual Library Capacity Upgrade - 250GB</t>
  </si>
  <si>
    <t>F901-1401-0000</t>
  </si>
  <si>
    <t>NV8.5 -  Virtual Library Capacity Upgrade - 500GB</t>
  </si>
  <si>
    <t>F901-1402-0000</t>
  </si>
  <si>
    <t>NV8.5 -  Virtual Library Capacity Upgrade - 1TB</t>
  </si>
  <si>
    <t>F901-1403-0000</t>
  </si>
  <si>
    <t>NV8.5 -  Virtual Library Capacity Upgrade - 5TB</t>
  </si>
  <si>
    <t>F901-1404-0000</t>
  </si>
  <si>
    <t>NV8.5 -  Virtual Library Capacity Upgrade - 10TB</t>
  </si>
  <si>
    <t>F901-1405-0000</t>
  </si>
  <si>
    <t>NV8.5 -  Virtual Library Capacity Upgrade - 32TB</t>
  </si>
  <si>
    <t>F901-1406-0000</t>
  </si>
  <si>
    <t>NV8.5 -  Virtual Library Capacity Upgrade - 64TB</t>
  </si>
  <si>
    <t>F901-1ADD-0000</t>
  </si>
  <si>
    <t>NV8.5 - Add to existing system</t>
  </si>
  <si>
    <t>Order Type Identifier - Required -one per software group</t>
  </si>
  <si>
    <t>F901-1MGR-0000</t>
  </si>
  <si>
    <t>NV8.5 - Approved Gratis Migration order</t>
  </si>
  <si>
    <t>F901-1UPG-0000</t>
  </si>
  <si>
    <t>NV8.5 Approved Gratis Upgrade Order</t>
  </si>
  <si>
    <t>NOT used for NetVault</t>
  </si>
  <si>
    <t>NV 8.0/8.2</t>
  </si>
  <si>
    <t>NetVault 8.2 Software  for MPRAS</t>
  </si>
  <si>
    <t>F901-0003-8000</t>
  </si>
  <si>
    <t>NetVault Workgroup Server for MPRAS</t>
  </si>
  <si>
    <t>F901-0013-8000</t>
  </si>
  <si>
    <t>NetVault DataCenter Server for MPRAS</t>
  </si>
  <si>
    <t>F901-0023-8000</t>
  </si>
  <si>
    <t>NetVault Enterprise Server for MPRAS</t>
  </si>
  <si>
    <t>F901-0030-8000</t>
  </si>
  <si>
    <t>Heterogeneous Client - Single</t>
  </si>
  <si>
    <t>F901-0031-8000</t>
  </si>
  <si>
    <t>Heterogeneous Client - 3 Pack</t>
  </si>
  <si>
    <t>F901-0032-8000</t>
  </si>
  <si>
    <t>Heterogeneous Client - 5 Pack</t>
  </si>
  <si>
    <t>F901-0033-8000</t>
  </si>
  <si>
    <t>Heterogeneous Client - 25 Pack</t>
  </si>
  <si>
    <t>F901-0034-8000</t>
  </si>
  <si>
    <t>Heterogeneous Client - 100 Pack</t>
  </si>
  <si>
    <t>F901-0201-8000</t>
  </si>
  <si>
    <t>Heterogeneous SmartClient - Single</t>
  </si>
  <si>
    <t>F901-0048-8000</t>
  </si>
  <si>
    <t>Dynamically Shared Devices (DSD)</t>
  </si>
  <si>
    <t>F901-S001-8000</t>
  </si>
  <si>
    <t>F901-S002-8000</t>
  </si>
  <si>
    <t>F901-S003-8000</t>
  </si>
  <si>
    <t>F901-S004-8000</t>
  </si>
  <si>
    <t>F901-S005-8000</t>
  </si>
  <si>
    <t>F901-S006-8000</t>
  </si>
  <si>
    <t>F901-S007-8000</t>
  </si>
  <si>
    <t>F901-S008-8000</t>
  </si>
  <si>
    <t>F901-S009-8000</t>
  </si>
  <si>
    <t>F901-S015-8000</t>
  </si>
  <si>
    <t>F901-S016-8000</t>
  </si>
  <si>
    <t>F901-S010-8000</t>
  </si>
  <si>
    <t>F901-S017-8000</t>
  </si>
  <si>
    <t>F901-S011-8000</t>
  </si>
  <si>
    <t>F901-S012-8000</t>
  </si>
  <si>
    <t>F901-S018-8000</t>
  </si>
  <si>
    <t>F901-S013-8000</t>
  </si>
  <si>
    <t>F901-S019-8000</t>
  </si>
  <si>
    <t>F901-S014-8000</t>
  </si>
  <si>
    <t>F901-0049-8000</t>
  </si>
  <si>
    <t>VaultShare ACSLS Drive-Connection License</t>
  </si>
  <si>
    <t>F901-0082-8000</t>
  </si>
  <si>
    <t>VaultShare DataCenter Server - MPRAS</t>
  </si>
  <si>
    <t>F901-0092-8000</t>
  </si>
  <si>
    <t>VaultShare Enterprise Server - MPRAS</t>
  </si>
  <si>
    <t>F901-5002-8000</t>
  </si>
  <si>
    <t>Teradata Extension for NetVault - MPRAS (Certified)</t>
  </si>
  <si>
    <t>F901-5007-8000</t>
  </si>
  <si>
    <t>Teradata Extension for NetVault - MPRAS (Enterprise Fit)</t>
  </si>
  <si>
    <t>F901-U003-8000</t>
  </si>
  <si>
    <t>Workgroup to DataCenter Upgrade for MPRAS</t>
  </si>
  <si>
    <t>F901-U013-8000</t>
  </si>
  <si>
    <t>Workgroup to Enterprise Upgrade for MPRAS</t>
  </si>
  <si>
    <t>F901-U023-8000</t>
  </si>
  <si>
    <t>DataCenter to Enterprise Upgrade for MPRAS</t>
  </si>
  <si>
    <t>F901-U100-8000</t>
  </si>
  <si>
    <t>VaultShare DataCenter to Enterprise Upgrade (Heterogeneous)</t>
  </si>
  <si>
    <t>F901-0380-4500</t>
  </si>
  <si>
    <t>F901-0381-4500</t>
  </si>
  <si>
    <t>F901-0400-8000</t>
  </si>
  <si>
    <t>Virtual Library Capacity Upgrade - 250GB</t>
  </si>
  <si>
    <t>F901-0401-8000</t>
  </si>
  <si>
    <t>Virtual Library Capacity Upgrade - 500GB</t>
  </si>
  <si>
    <t>F901-0402-8000</t>
  </si>
  <si>
    <t>Virtual Library Capacity Upgrade - 1TB</t>
  </si>
  <si>
    <t>F901-0403-8000</t>
  </si>
  <si>
    <t>Virtual Library Capacity Upgrade - 5TB</t>
  </si>
  <si>
    <t>F901-0404-8000</t>
  </si>
  <si>
    <t>Virtual Library Capacity Upgrade - 10TB</t>
  </si>
  <si>
    <t>F901-0405-8000</t>
  </si>
  <si>
    <t>Virtual Library Capacity Upgrade - 32TB</t>
  </si>
  <si>
    <t>F901-0406-8000</t>
  </si>
  <si>
    <t>Virtual Library Capacity Upgrade - 64TB</t>
  </si>
  <si>
    <t>F901-0ADD-8000</t>
  </si>
  <si>
    <t>NetVault Add to Existing Order</t>
  </si>
  <si>
    <t>Order Type Identifier - Required</t>
  </si>
  <si>
    <t>F901-0UPG-8000</t>
  </si>
  <si>
    <t>NetVault Approved Gratis Upgrade (gratis per entitlement)</t>
  </si>
  <si>
    <t>F901-0MGR-8000</t>
  </si>
  <si>
    <t>NetVault Approved Gratis Migration Order (gratis per entitlement)</t>
  </si>
  <si>
    <t xml:space="preserve">NetVault 8.2 Software </t>
  </si>
  <si>
    <t>F901-0002-8000</t>
  </si>
  <si>
    <t>NetVault Workgroup Server for Windows 32/64 bit</t>
  </si>
  <si>
    <t>F901-0009-8000</t>
  </si>
  <si>
    <t>NetVault Workgroup Server for LINUX 32/64 bit</t>
  </si>
  <si>
    <t>F901-0012-8000</t>
  </si>
  <si>
    <t>NetVault DataCenter Server for Windows 32/64 bit</t>
  </si>
  <si>
    <t>F901-0019-8000</t>
  </si>
  <si>
    <t>NetVault DataCenter Server for LINUX 32/64 bit</t>
  </si>
  <si>
    <t>F901-0022-8000</t>
  </si>
  <si>
    <t>NetVault Enterprise Server for Windows 32/64 bit</t>
  </si>
  <si>
    <t>F901-0029-8000</t>
  </si>
  <si>
    <t>NetVault Enterprise Server for LINUX 32/64 bit</t>
  </si>
  <si>
    <t>F901-0081-8000</t>
  </si>
  <si>
    <t>VaultShare DataCenter Server - Windows</t>
  </si>
  <si>
    <t>F901-0088-8000</t>
  </si>
  <si>
    <t>VaultShare DataCenter Server - Linux</t>
  </si>
  <si>
    <t>F901-0091-8000</t>
  </si>
  <si>
    <t>VaultShare Enterprise Server - Windows</t>
  </si>
  <si>
    <t>F901-0098-8000</t>
  </si>
  <si>
    <t>VaultShare Enterprise Server– Linux</t>
  </si>
  <si>
    <t>F901-5004-8000</t>
  </si>
  <si>
    <t>Teradata Extension for NetVault - Linux (Advocated)</t>
  </si>
  <si>
    <t>F901-5009-8000</t>
  </si>
  <si>
    <t xml:space="preserve">Teradata Extension for NetVault - Linux (Advocated - ELDW) </t>
  </si>
  <si>
    <t>F901-5003-8000</t>
  </si>
  <si>
    <t>Teradata Extension for NetVault – Linux (Certified)</t>
  </si>
  <si>
    <t>F901-5001-8000</t>
  </si>
  <si>
    <t>Teradata Extension for NetVault - Windows (Certified)</t>
  </si>
  <si>
    <t>F901-5006-8000</t>
  </si>
  <si>
    <t>Teradata Extension for NetVault - Linux (Enterprise Fit)</t>
  </si>
  <si>
    <t>F901-5008-8000</t>
  </si>
  <si>
    <t>Teradata Extension for NetVault - Windows (Enterprise Fit)</t>
  </si>
  <si>
    <t>F901-U002-8000</t>
  </si>
  <si>
    <t>Workgroup to DataCenter Upgrade for Windows 32/64 bit</t>
  </si>
  <si>
    <t>F901-U009-8000</t>
  </si>
  <si>
    <t>Workgroup to DataCenter Upgrade for LINUX 32/64 bit</t>
  </si>
  <si>
    <t>F901-U012-8000</t>
  </si>
  <si>
    <t>Workgroup to Enterprise Upgrade for Windows 32/64 bit</t>
  </si>
  <si>
    <t>F901-U019-8000</t>
  </si>
  <si>
    <t>Workgroup to Enterprise Upgrade for LINUX 32/64 bit</t>
  </si>
  <si>
    <t>F901-U022-8000</t>
  </si>
  <si>
    <t>DataCenter to Enterprise Upgrade for Windows 32/64 bit</t>
  </si>
  <si>
    <t>F901-U029-8000</t>
  </si>
  <si>
    <t>DataCenter to Enterprise Upgrade for LINUX 32/64 bit</t>
  </si>
  <si>
    <t>F901-0NEW-8000</t>
  </si>
  <si>
    <t>NetVault New Order</t>
  </si>
  <si>
    <t>Order Type Identifier - Required  -one per software group</t>
  </si>
  <si>
    <t>BAR Total</t>
  </si>
  <si>
    <t>1. Please use WOT for component pricing and Teradata Service Consultant for annual maintenance and services</t>
  </si>
  <si>
    <t>2. Taxes and freight charges are not included</t>
  </si>
  <si>
    <t xml:space="preserve">3. Teradata backup speed varies due to table size, number of associated rows in the data dictionary, index rows, fallback rows, </t>
  </si>
  <si>
    <t>system activity, I/O bus and Network contention, etc.</t>
  </si>
  <si>
    <t>4. Anything marked in red is provided by customer, or another group, or is existing equipment.</t>
  </si>
  <si>
    <t xml:space="preserve">5. Installation pricing for hardware should come from CS and PS. </t>
  </si>
  <si>
    <t>6. If customer purchases BAR Servers or other items from other vendors, Addendum 1 is required to implement the solution.</t>
  </si>
  <si>
    <t>`</t>
  </si>
  <si>
    <t>UDARef#</t>
  </si>
  <si>
    <t>Number</t>
  </si>
  <si>
    <t>WOT Quote</t>
  </si>
  <si>
    <t>Teradata #</t>
  </si>
  <si>
    <t>Flex #</t>
  </si>
  <si>
    <t>Review for Comment</t>
  </si>
  <si>
    <t>UDA Network picture goes here!</t>
  </si>
  <si>
    <t>Pat Yates</t>
  </si>
  <si>
    <t>py180000@teradata.com</t>
  </si>
  <si>
    <t>858-485-3328</t>
  </si>
  <si>
    <t>Uncategorized</t>
  </si>
  <si>
    <t>Grand Total</t>
  </si>
  <si>
    <t>Quote Name:</t>
  </si>
  <si>
    <t>SHANGHAI STOCK EXCHANGE / 4122167 / SSE-NV8.6 (PROD A)</t>
  </si>
  <si>
    <t>Quote #:</t>
  </si>
  <si>
    <t>Warning: if your sale is dependent on the compressibility of customer data, please use actual customer compression results to size a configuration.   In the absence of actual compression data, be aware that compression ratios are highly variable based on data type, workload, and the Teradata platform.  Account team is responsible for ensuring sufficient system size based on customer requirements.</t>
  </si>
  <si>
    <t>Cautions and Warnings</t>
  </si>
  <si>
    <t>Customers have been experiencing workload and/or performance issues during and after Teradata platform changes.  These changes could be described as upgrades, migrations, or expansions of the customer Teradata system.</t>
  </si>
  <si>
    <t>The issues could arise from a change in software or hardware.  These issues are troubling because often times they lead to “crisis situations” at the customer site.  This can lead to lost revenue and increased cost. </t>
  </si>
  <si>
    <t>Resources are required onsite to provide issue fixes, occasionally hardware is provided to the customer to mitigate performance problems, and an overall reduction in customer confidence can inhibit future growth opportunities.</t>
  </si>
  <si>
    <t>On many occasions valid performance data has not been captured before and after an upgrade to “prove out” customer concerns.  Performance problems are unable to be described in quantitative terms. </t>
  </si>
  <si>
    <t>Instead, qualitative measurements are used, which are very difficult to prove. A Pre-Upgrade Assessment Service is recommended.  </t>
  </si>
  <si>
    <t>This pre-upgrade assessment surveys for the conditions that are likely to lead to workload and/or performance issues as a result of the system change event.  </t>
  </si>
  <si>
    <t>One common outcome of the pre-upgrade assessment is a recommendation for a Comprehensive Workload Management Engagement before, during, and after the system change.</t>
  </si>
  <si>
    <t>For more information see these Teradata University courses:</t>
  </si>
  <si>
    <r>
      <t xml:space="preserve">Teradata Pre-Upgrade Assessment Service Overview – </t>
    </r>
    <r>
      <rPr>
        <b/>
        <sz val="10"/>
        <color indexed="8"/>
        <rFont val="Arial"/>
        <family val="2"/>
      </rPr>
      <t>Course Number 48146</t>
    </r>
    <r>
      <rPr>
        <sz val="10"/>
        <color indexed="8"/>
        <rFont val="Arial"/>
        <family val="2"/>
      </rPr>
      <t> </t>
    </r>
  </si>
  <si>
    <r>
      <t xml:space="preserve">Introduction to the Teradata Pre-Upgrade Assessment Service for Presales and PS – </t>
    </r>
    <r>
      <rPr>
        <b/>
        <sz val="10"/>
        <color indexed="8"/>
        <rFont val="Arial"/>
        <family val="2"/>
      </rPr>
      <t>Course Number 48128</t>
    </r>
  </si>
  <si>
    <t>SSD Wear Out Policy</t>
  </si>
  <si>
    <t xml:space="preserve">Account teams – You must ensure that the following support policy statement is included in each 6690 order, 6650 upgrade order, or master contract and is then signed by the customer.  </t>
  </si>
  <si>
    <t xml:space="preserve">Teradata will provide support for the Active Data Warehouse 2.5” Solid State Disks for the longer of five years from installation or when the Solid State Disks reach their endurance threshold limit*. </t>
  </si>
  <si>
    <t>When the endurance thresholds are reached the customer is responsible for purchasing a replacement solution for continued support.</t>
  </si>
  <si>
    <t>*Note:  Endurance threshold limit is reached when the SSD unit drops to 0% endurance remaining or 20% spare blocks remaining.</t>
  </si>
  <si>
    <t>DSS Unleashed</t>
  </si>
  <si>
    <t>DSS Unleashed is a term describing situations where DSS queries are enabled to consume resources at a faster rate on a new configuration than they did on a previous configuration.</t>
  </si>
  <si>
    <t>One scenario is floor sweeps when the number of drives behind an amp significantly drops, for instance, from 8 drives per amp to 4 drives per amp, or from 4 drives per amp to 2 drives per amp. It can also occur when using systems with SSDs.</t>
  </si>
  <si>
    <t>In general it can occur any time there is a significant change in system design that allows DSS to consume resources at a faster rate.  It is good to enable faster DSS, but it also causes workload management control challenges.</t>
  </si>
  <si>
    <t>While DSS queries benefit from the improved throughput of the new platform, improved DSS consumption may negatively impact tactical query performance.</t>
  </si>
  <si>
    <t>When DSS queries are constrained by some physical system characteristics such as lower amp to drive ratios or HDD IO rates, tactical queries can freely use the excess CPU cycles unconsumed by DSS queries.</t>
  </si>
  <si>
    <t>This may allow tactical queries to meet their SLG expectations with basic workload management practices.</t>
  </si>
  <si>
    <t>In DSS Unleashed situations, the tactical queries now compete with more consumptive DSS workload.</t>
  </si>
  <si>
    <t>The tactical workload waits in longer queues to get serviced and may not meet expected response times.</t>
  </si>
  <si>
    <t>It is recommended that comprehensive workload management engagements be used to apply tools and techniques that can assure appropriate resource priority for tactical work so that they meet their SLG response times. </t>
  </si>
  <si>
    <t>For any possible DSS Unleashed situation, it is highly recommended that the account team engage Professional Services for a comprehensive workload management engagement with the customer. Expectations should be properly set with the customer.</t>
  </si>
  <si>
    <t>DSS Unleashed is not a bad thing. Users will see benefits of increased DSS throughput. But more attention and priority setting must be undertaken to assure tactical queries still meet SLG expectations.</t>
  </si>
  <si>
    <t>Other factors that can exacerbate DSS Unleashed situations on new configurations are increased efficiency of the Teradata system due to moving from small memory systems (MP-RAS) to large memory systems (Linux), moving from</t>
  </si>
  <si>
    <t>small data blocks to large data blocks, moving from the EDW platforms to the Appliance platforms, which have their configurations specifically tuned for DSS workload, moving from EMC to LSI storage, and the use of SSD in a mixed SSD/HDD configuration.</t>
  </si>
  <si>
    <t>A pre-upgrade performance assessment from PS is strongly recommended on any major change to a Teradata system.  A comprehensive workload management engagement before, during and after the upgrade is recommended.</t>
  </si>
  <si>
    <t>Reduced Number of AMPs and/or PEs</t>
  </si>
  <si>
    <t>User Sessions</t>
  </si>
  <si>
    <t>Reduction in PEs may also mean a reduction in User Sessions.  Typically, two PEs are assigned per node.</t>
  </si>
  <si>
    <t>Sessions can be increased by increasing the number of PEs per node. This can be done during manufacturing or in the Field by Customer Services. </t>
  </si>
  <si>
    <t>Nodes should be configured with sufficient memory to accommodate PEs.  Prior to a system upgrade, the account team is encouraged to review the average and maximum Sessions used, so an appropriate number of PEs can be established.</t>
  </si>
  <si>
    <t>Note there are limits to the number of PEs that can be assigned per node (typically 10) due to processing overhead created by each PE.  A Network attached node (AKA PE-Only Node) can be used to augment additional PEs. </t>
  </si>
  <si>
    <t>PE-Only Nodes have a limit of 16 PEs. Each PE provides 120 sessions for a maximum of 1200 LAN sessions/node (Teradata 13.10) and limit of 1024 PEs per system and 2048 concurrent transactions.</t>
  </si>
  <si>
    <t>Performance Of Load Jobs and Reduction in AMP Count.</t>
  </si>
  <si>
    <t>Performance of Load-type jobs may be impacted by a reduction in AMP-count.  Ensure that the system is designed to meet load requirements.</t>
  </si>
  <si>
    <t>Low Performance per Terabyte of Larger Drive Size and/or High Compression Configurations</t>
  </si>
  <si>
    <t>Availability outage and data maintenance durations for large disks or high compression or high capacity per node may be significantly longer than systems with small disks and low compression.</t>
  </si>
  <si>
    <t>As disk manufactures discontinue the production of smaller drives (capacity) this forces Teradata to incorporate larger drives into our customer's configurations.  Larger drives place larger amounts of data.</t>
  </si>
  <si>
    <t>With the modern technologies of large disks and compression it is possible to build systems with an incredible range of performance per terabyte.</t>
  </si>
  <si>
    <t>As seen in the "Incredible Shrinking Petabyte" presentation (available on the GSS Assets Wiki Gtubes) that even with a 5650 it is possible to easily span a range of 40X in performance per Petabyte in going from an uncompressed system with</t>
  </si>
  <si>
    <t>142 nodes to a BLC compressed system with 12 nodes and 75% of the CPU doing BLC -- All for a petabyte of data.</t>
  </si>
  <si>
    <t>If even larger disks are included in this mix on the low end, and SSD on the high end, the range of performance per terabyte, can I think span a range of about 500X, or maybe 1000X.</t>
  </si>
  <si>
    <t>The problem then becomes complex:</t>
  </si>
  <si>
    <t>1. What performance per terabyte is required for a system?  This is a field responsibility to determine what is acceptable and/or desirable and relate that to decision factors like price/TB or ROI.</t>
  </si>
  <si>
    <t>2. When we talk about performance per terabyte -- we need to also consider performance on loading, queries, and data maintenance and availability operations.</t>
  </si>
  <si>
    <t>3. The field must determine what is acceptable for loading, querying, data maintenance and availability performance on a system -- and these are highly correlated to performance/TB.</t>
  </si>
  <si>
    <t>4. CS/GSC also have a stake and say in the data maintenance and availability durations -- as their operations performed under change control or during P1 incidents must complete in acceptable windows.</t>
  </si>
  <si>
    <t>Currently we are at a stage of maturity with large disks and compression where, unfortunately, customers often drive to very low price/TB without completely understanding the implications of performance/TB.  </t>
  </si>
  <si>
    <t>This can lead to customer dissatisfaction.  Still it remains a field responsibility to work with the customer to determine what is acceptable.</t>
  </si>
  <si>
    <t>However, for CS/GSC, we are starting to see some pain points on large disks in the appliance space -- 1xxx and 2xxx.  We have seen reconfigs on systems with 1 and 2 TB disks that can take a week or two to complete.</t>
  </si>
  <si>
    <t>In some cases this might be an acceptable tradeoff for the price/TB -- if the expectations are set properly in advance.    We have seen cold restarts on node failure take tens of minutes.  Most of the observations so far have been only with large disks.</t>
  </si>
  <si>
    <t>We anticipate that systems that have high compression may experience lengthier durations for some of these data maintenance and availability operations.</t>
  </si>
  <si>
    <t>Now there are some thing engineering can do to mitigate some of the durations, but then again, disk sizes keep getting larger.</t>
  </si>
  <si>
    <t>At this point, the notion of 900G, 1 TB, or 2TB disks in a two or three tier TVS architecture on the 6xxx space is undergoing evaluation.</t>
  </si>
  <si>
    <t>Product management is working to determine their requirements of acceptability.  Engineering is looking for short and medium term speeds ups for a variety of data maintenance and availability operations.</t>
  </si>
  <si>
    <t>So, unless you can come back and say that your customer can tolerate reconfigs that take a week, and restarts that take up to an hour, and all the other issues that might arise from very low performance/TB  --</t>
  </si>
  <si>
    <t>GSS would not recommend considering those large disks in your EDW proposal.</t>
  </si>
  <si>
    <t>It’s a  similar thought process for the appliances in terms of disk size and compression rate.  We have shown that BLC can give high compression rates.  We have shown that SPOOL can be sized to lower levels on systems with massive COLD data.</t>
  </si>
  <si>
    <t>On appliances  it may be possible that the customer would accept lower service levels that would result from higher capacity disks, more compression, and less spool and less nodes -- but this is something for the field to work out with the customer.</t>
  </si>
  <si>
    <t>Coexistence and Coresidence Systems</t>
  </si>
  <si>
    <t>With newer technology nodes, starting with 5600, customers may observe workload dependent performance advancement.</t>
  </si>
  <si>
    <t>The 5600 TPERF rating is set conservatively and this may result in coexistence systems spanning the 55xx to 56xx transition having the 56xx systems underutilized in coexistence.</t>
  </si>
  <si>
    <t>Rather than being a problem this should be considered a fortunate occurrence as it means that the customer workload performs better on 56xx than its TPERF rating.</t>
  </si>
  <si>
    <t>It creates the opportunity to add more amps and disks to the 5600 and enables what is generally a modest expansion at low cost of adding disks.</t>
  </si>
  <si>
    <t>When a system has 1 or more generations using EMC disk arrays and 1 or more generations using LSI disk arrays, we call that co-residence.  Co-residence is the term for non-optimal coexistence.</t>
  </si>
  <si>
    <t>Co-residence of EMC and LSI arrays in a system may lead to varied behaviour due to the different array performance, including write cache on EMC arrays.</t>
  </si>
  <si>
    <t>Co-residence of EMC and LSI arrays may lead to unusual resusage and viewpoint monitoring observations, and may present unique challenges for workload management.</t>
  </si>
  <si>
    <t>Large Disks - 16xx verses 26xx</t>
  </si>
  <si>
    <t>16xx uses Large Cylinders.  26xx uses Small Cylinders.  So, there are more cylinders in a 26xx configuration...and more cylinders on larger size drives.</t>
  </si>
  <si>
    <t>More cylinders has a negative performance impact in the following areas: Restarts, (Drive) Reconstruct, Reconfigs, ScanDisk, and AlterTable.</t>
  </si>
  <si>
    <t>So, for example, a Restart on a 26xx with 2TB drives may take ~40 minutes (as compared to ~4 minutes on a 16xx with 1TB drives.</t>
  </si>
  <si>
    <t>Memory Sizing</t>
  </si>
  <si>
    <t>Introducing Memory-Consuming features.</t>
  </si>
  <si>
    <t>Be aware that certain features introduced from V2R5.x and beyond may require more memory in order to show their optimal performance benefit. Of particular note are:</t>
  </si>
  <si>
    <t>• LOBs and UDFs (introduced in V2R5.1)</t>
  </si>
  <si>
    <t>• PPI and Value-List Compression (introduced in V2R5.0)</t>
  </si>
  <si>
    <t>• Join Index, Hash-Join, Stored Procedures and 128K data blocks (available prior to V2R5.0)</t>
  </si>
  <si>
    <t>• Cylinder read (introduced in V2R5.0)</t>
  </si>
  <si>
    <t>• External Stored Procedures (introduced in V2R6.0)</t>
  </si>
  <si>
    <t>• Table Functions (introduced in V2R6.0)</t>
  </si>
  <si>
    <t>• Increased Plan Cache size (introduced in V2R6.0)</t>
  </si>
  <si>
    <t>• Array INSERT (introduced in V2R6.0)</t>
  </si>
  <si>
    <t>• 1MB response buffer (introduced in V2R6.0)</t>
  </si>
  <si>
    <t>• JAVA Stored Procedures (Teradata Database 12.0)</t>
  </si>
  <si>
    <t>• Increase join/subquery limits (Teradata Database 13.0)</t>
  </si>
  <si>
    <t>• Increased max AWT (Teradata Database 13.0)</t>
  </si>
  <si>
    <t>• Expanded table header (Teradata Database 13.0)</t>
  </si>
  <si>
    <t>• GLOP (Teradata Database 13.0)</t>
  </si>
  <si>
    <t>• Tunable UDF memory limit (Teradata Database 13.0)</t>
  </si>
  <si>
    <t>• Online archive enhancements (Teradata Database 12.0/13.0)</t>
  </si>
  <si>
    <t>• Teradata Virtual Storage (Teradata Database 13.0)</t>
  </si>
  <si>
    <t>• Large cylinder support (Teradata Database 13.10)</t>
  </si>
  <si>
    <t>• Block level compression (Teradata Database 13.10)</t>
  </si>
  <si>
    <t>• Algorithmic compression (Teradata Database 13.10)</t>
  </si>
  <si>
    <t>• XML DBQL logging (Teradata Database 13.10)</t>
  </si>
  <si>
    <t>• Temporal DBS support (Teradata Database 13.10)</t>
  </si>
  <si>
    <t>Differences between Revision SD45492 and SD45492A01</t>
  </si>
  <si>
    <t>NV9.2 - NetVault Enterprise Server for LINUX 32/64 bit</t>
  </si>
  <si>
    <t>Deleted</t>
  </si>
  <si>
    <t>NV9.2 - Heterogeneous SmartClient - Single</t>
  </si>
  <si>
    <t>Added</t>
  </si>
  <si>
    <t>Revision</t>
  </si>
  <si>
    <t>GSS Consultant</t>
  </si>
  <si>
    <t>Order #</t>
  </si>
  <si>
    <t>Order $</t>
  </si>
  <si>
    <t>Diff $</t>
  </si>
  <si>
    <t>Regina Kim</t>
  </si>
  <si>
    <t>SD45492A01</t>
  </si>
  <si>
    <t>SSE (Production A)_(6n2800)NV_15SV1b</t>
  </si>
  <si>
    <t>There is 3 non-Implementation PIDs missing that are identified on the BAR BOM.</t>
  </si>
  <si>
    <t>Qty From</t>
  </si>
  <si>
    <t>BAR worksheet</t>
  </si>
  <si>
    <t>Opportunity</t>
  </si>
  <si>
    <t>42U:</t>
  </si>
  <si>
    <t>New Customer</t>
  </si>
  <si>
    <t>Approved</t>
  </si>
  <si>
    <t>Advocated</t>
  </si>
  <si>
    <t>Development</t>
  </si>
  <si>
    <t>New Footprint or AP</t>
  </si>
  <si>
    <t>Required</t>
  </si>
  <si>
    <t>Certified</t>
  </si>
  <si>
    <t>Review for Pricing</t>
  </si>
  <si>
    <t>Testing</t>
  </si>
  <si>
    <t>O/S Migration</t>
  </si>
  <si>
    <t>Received</t>
  </si>
  <si>
    <t>BC/Dual Active</t>
  </si>
  <si>
    <t>Floorsweep</t>
  </si>
  <si>
    <t>Pre-approved</t>
  </si>
  <si>
    <t>POC</t>
  </si>
  <si>
    <t>Upgrade/Expansion</t>
  </si>
  <si>
    <t>QA</t>
  </si>
  <si>
    <t>Reconfiguration</t>
  </si>
  <si>
    <t>DR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</si>
</sst>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7" formatCode="&quot;$&quot;#,##0.00_);\(&quot;$&quot;#,##0.00\)"/>
    <numFmt numFmtId="44" formatCode="_(&quot;$&quot;* #,##0.00_);_(&quot;$&quot;* \(#,##0.00\);_(&quot;$&quot;* &quot;-&quot;??_);_(@_)"/>
    <numFmt numFmtId="164" formatCode="###,###,###,##0"/>
    <numFmt numFmtId="165" formatCode="mm/dd/yyyy"/>
    <numFmt numFmtId="166" formatCode="&quot;$&quot;\ #,##0_);\(&quot;$&quot;\ #,##0.0\);"/>
    <numFmt numFmtId="167" formatCode="[$-F800]dddd\,\ mmmm\ dd\,\ yyyy"/>
    <numFmt numFmtId="168" formatCode="m/d/yy;@"/>
    <numFmt numFmtId="169" formatCode="&quot;Yes&quot;;&quot;Yes&quot;;&quot;No&quot;"/>
    <numFmt numFmtId="170" formatCode="&quot;$&quot;#,##0"/>
    <numFmt numFmtId="171" formatCode="&quot;$&quot;\ #,##0_);\(&quot;$&quot;\ #,##0\);"/>
    <numFmt numFmtId="172" formatCode="_-* #,##0.00\ &quot;DM&quot;_-;\-* #,##0.00\ &quot;DM&quot;_-;_-* &quot;-&quot;??\ &quot;DM&quot;_-;_-@_-"/>
  </numFmts>
  <fonts count="86" x14ac:knownFonts="1">
    <font>
      <sz val="11"/>
      <color theme="1"/>
      <name val="Calibri"/>
      <family val="2"/>
      <scheme val="minor"/>
    </font>
    <font>
      <sz val="11"/>
      <color theme="1"/>
      <name val="Calibri"/>
      <family val="2"/>
      <scheme val="minor"/>
    </font>
    <font>
      <b/>
      <sz val="11"/>
      <color theme="0"/>
      <name val="Calibri"/>
      <family val="2"/>
      <scheme val="minor"/>
    </font>
    <font>
      <sz val="11"/>
      <color indexed="8"/>
      <name val="Calibri"/>
      <family val="2"/>
      <scheme val="minor"/>
    </font>
    <font>
      <b/>
      <sz val="11"/>
      <color rgb="FF000000"/>
      <name val="Calibri"/>
      <family val="2"/>
    </font>
    <font>
      <b/>
      <sz val="11"/>
      <color rgb="FFFFFFFF"/>
      <name val="Calibri"/>
      <family val="2"/>
    </font>
    <font>
      <sz val="8"/>
      <color theme="1"/>
      <name val="Arial"/>
      <family val="2"/>
    </font>
    <font>
      <sz val="9"/>
      <color theme="1"/>
      <name val="Arial"/>
      <family val="2"/>
    </font>
    <font>
      <sz val="9"/>
      <color indexed="10"/>
      <name val="Arial"/>
      <family val="2"/>
    </font>
    <font>
      <b/>
      <sz val="9"/>
      <color indexed="12"/>
      <name val="Arial"/>
      <family val="2"/>
    </font>
    <font>
      <b/>
      <sz val="9"/>
      <color indexed="10"/>
      <name val="Arial"/>
      <family val="2"/>
    </font>
    <font>
      <sz val="6"/>
      <color theme="1"/>
      <name val="Arial Narrow"/>
      <family val="2"/>
    </font>
    <font>
      <sz val="9"/>
      <color indexed="12"/>
      <name val="Arial"/>
      <family val="2"/>
    </font>
    <font>
      <b/>
      <sz val="9"/>
      <color theme="1"/>
      <name val="Arial"/>
      <family val="2"/>
    </font>
    <font>
      <sz val="9"/>
      <color indexed="12"/>
      <name val="Arial Narrow"/>
      <family val="2"/>
    </font>
    <font>
      <b/>
      <sz val="9"/>
      <color indexed="12"/>
      <name val="Arial Narrow"/>
      <family val="2"/>
    </font>
    <font>
      <b/>
      <sz val="16"/>
      <color theme="1"/>
      <name val="Arial"/>
      <family val="2"/>
    </font>
    <font>
      <sz val="10"/>
      <name val="Arial"/>
      <family val="2"/>
    </font>
    <font>
      <b/>
      <sz val="18"/>
      <color indexed="8"/>
      <name val="Arial Unicode MS"/>
      <family val="2"/>
    </font>
    <font>
      <b/>
      <sz val="14"/>
      <name val="Arial Unicode MS"/>
      <family val="2"/>
    </font>
    <font>
      <sz val="10"/>
      <color indexed="10"/>
      <name val="Arial Unicode MS"/>
      <family val="2"/>
    </font>
    <font>
      <sz val="10"/>
      <name val="Arial Unicode MS"/>
      <family val="2"/>
    </font>
    <font>
      <b/>
      <sz val="14"/>
      <color rgb="FFFF0000"/>
      <name val="Calibri"/>
      <family val="2"/>
    </font>
    <font>
      <b/>
      <sz val="12"/>
      <color indexed="12"/>
      <name val="Arial Unicode MS"/>
      <family val="2"/>
    </font>
    <font>
      <sz val="10"/>
      <color indexed="12"/>
      <name val="Arial Unicode MS"/>
      <family val="2"/>
    </font>
    <font>
      <b/>
      <sz val="12"/>
      <name val="Arial Unicode MS"/>
      <family val="2"/>
    </font>
    <font>
      <sz val="12"/>
      <color indexed="12"/>
      <name val="Arial Unicode MS"/>
      <family val="2"/>
    </font>
    <font>
      <sz val="12"/>
      <name val="Arial Unicode MS"/>
      <family val="2"/>
    </font>
    <font>
      <sz val="10"/>
      <color rgb="FFFF0000"/>
      <name val="Arial Unicode MS"/>
      <family val="2"/>
    </font>
    <font>
      <sz val="10"/>
      <color rgb="FFFF0000"/>
      <name val="Arial"/>
      <family val="2"/>
    </font>
    <font>
      <b/>
      <sz val="10"/>
      <name val="Arial Unicode MS"/>
      <family val="2"/>
    </font>
    <font>
      <sz val="16"/>
      <name val="Arial Unicode MS"/>
      <family val="2"/>
    </font>
    <font>
      <sz val="11"/>
      <color indexed="9"/>
      <name val="Calibri"/>
      <family val="2"/>
      <scheme val="minor"/>
    </font>
    <font>
      <i/>
      <sz val="12"/>
      <color rgb="FFFF0000"/>
      <name val="Arial Unicode MS"/>
      <family val="2"/>
    </font>
    <font>
      <sz val="12"/>
      <color indexed="10"/>
      <name val="Arial Unicode MS"/>
      <family val="2"/>
    </font>
    <font>
      <b/>
      <sz val="16"/>
      <name val="Arial Unicode MS"/>
      <family val="2"/>
    </font>
    <font>
      <i/>
      <sz val="12"/>
      <name val="Arial Unicode MS"/>
      <family val="2"/>
    </font>
    <font>
      <b/>
      <sz val="12"/>
      <color indexed="10"/>
      <name val="Arial Unicode MS"/>
      <family val="2"/>
    </font>
    <font>
      <sz val="12"/>
      <color theme="1"/>
      <name val="Arial Unicode MS"/>
      <family val="2"/>
    </font>
    <font>
      <sz val="10"/>
      <color indexed="10"/>
      <name val="Arial"/>
      <family val="2"/>
    </font>
    <font>
      <sz val="12"/>
      <color indexed="8"/>
      <name val="Arial Unicode MS"/>
      <family val="2"/>
    </font>
    <font>
      <sz val="12"/>
      <name val="Arial"/>
      <family val="2"/>
    </font>
    <font>
      <b/>
      <sz val="14"/>
      <name val="Arial"/>
      <family val="2"/>
    </font>
    <font>
      <b/>
      <sz val="12"/>
      <name val="Arial"/>
      <family val="2"/>
    </font>
    <font>
      <sz val="10"/>
      <color theme="0"/>
      <name val="Arial"/>
      <family val="2"/>
    </font>
    <font>
      <sz val="12"/>
      <color theme="0"/>
      <name val="Arial Unicode MS"/>
      <family val="2"/>
    </font>
    <font>
      <b/>
      <sz val="12"/>
      <color rgb="FFFF0000"/>
      <name val="Arial Unicode MS"/>
      <family val="2"/>
    </font>
    <font>
      <i/>
      <sz val="12"/>
      <color indexed="10"/>
      <name val="Arial Unicode MS"/>
      <family val="2"/>
    </font>
    <font>
      <sz val="12"/>
      <color rgb="FFFF0000"/>
      <name val="Arial Unicode MS"/>
      <family val="2"/>
    </font>
    <font>
      <strike/>
      <sz val="12"/>
      <name val="Arial Unicode MS"/>
      <family val="2"/>
    </font>
    <font>
      <b/>
      <strike/>
      <sz val="12"/>
      <name val="Arial Unicode MS"/>
      <family val="2"/>
    </font>
    <font>
      <b/>
      <i/>
      <sz val="12"/>
      <name val="Arial Unicode MS"/>
      <family val="2"/>
    </font>
    <font>
      <b/>
      <i/>
      <strike/>
      <sz val="12"/>
      <name val="Arial Unicode MS"/>
      <family val="2"/>
    </font>
    <font>
      <b/>
      <sz val="14"/>
      <color rgb="FFFFFFFF"/>
      <name val="Arial Unicode MS"/>
      <family val="2"/>
    </font>
    <font>
      <b/>
      <u/>
      <sz val="14"/>
      <color indexed="9"/>
      <name val="Arial Unicode MS"/>
      <family val="2"/>
    </font>
    <font>
      <b/>
      <sz val="14"/>
      <color indexed="9"/>
      <name val="Arial Unicode MS"/>
      <family val="2"/>
    </font>
    <font>
      <sz val="14"/>
      <color indexed="9"/>
      <name val="Arial Unicode MS"/>
      <family val="2"/>
    </font>
    <font>
      <sz val="12"/>
      <color indexed="20"/>
      <name val="Arial Unicode MS"/>
      <family val="2"/>
    </font>
    <font>
      <i/>
      <sz val="12"/>
      <color indexed="20"/>
      <name val="Arial Unicode MS"/>
      <family val="2"/>
    </font>
    <font>
      <sz val="12"/>
      <color indexed="18"/>
      <name val="Arial Unicode MS"/>
      <family val="2"/>
    </font>
    <font>
      <sz val="9"/>
      <name val="Arial"/>
      <family val="2"/>
    </font>
    <font>
      <b/>
      <sz val="11"/>
      <color indexed="9"/>
      <name val="Calibri"/>
      <family val="2"/>
      <scheme val="minor"/>
    </font>
    <font>
      <b/>
      <sz val="9"/>
      <color indexed="9"/>
      <name val="Arial"/>
      <family val="2"/>
    </font>
    <font>
      <sz val="9"/>
      <color indexed="9"/>
      <name val="Arial"/>
      <family val="2"/>
    </font>
    <font>
      <b/>
      <sz val="9"/>
      <name val="Arial"/>
      <family val="2"/>
    </font>
    <font>
      <b/>
      <sz val="8"/>
      <color indexed="9"/>
      <name val="Arial"/>
      <family val="2"/>
    </font>
    <font>
      <b/>
      <sz val="9"/>
      <color indexed="10"/>
      <name val="Tahoma"/>
      <family val="2"/>
    </font>
    <font>
      <b/>
      <sz val="9"/>
      <color indexed="10"/>
      <name val="Calibri"/>
      <family val="2"/>
      <scheme val="minor"/>
    </font>
    <font>
      <b/>
      <sz val="21"/>
      <color indexed="8"/>
      <name val="Arial"/>
      <family val="2"/>
    </font>
    <font>
      <sz val="10"/>
      <color indexed="8"/>
      <name val="Arial"/>
      <family val="2"/>
    </font>
    <font>
      <b/>
      <sz val="10"/>
      <color indexed="8"/>
      <name val="Arial"/>
      <family val="2"/>
    </font>
    <font>
      <i/>
      <sz val="10"/>
      <color indexed="8"/>
      <name val="Arial"/>
      <family val="2"/>
    </font>
    <font>
      <i/>
      <sz val="10"/>
      <name val="Calibri"/>
      <family val="2"/>
    </font>
    <font>
      <b/>
      <sz val="15"/>
      <color indexed="8"/>
      <name val="Arial"/>
      <family val="2"/>
    </font>
    <font>
      <b/>
      <sz val="21"/>
      <name val="Arial"/>
      <family val="2"/>
    </font>
    <font>
      <b/>
      <sz val="8"/>
      <color indexed="10"/>
      <name val="Arial Narrow"/>
      <family val="2"/>
    </font>
    <font>
      <sz val="8"/>
      <color theme="1"/>
      <name val="Arial Narrow"/>
      <family val="2"/>
    </font>
    <font>
      <sz val="8"/>
      <color indexed="12"/>
      <name val="Arial Narrow"/>
      <family val="2"/>
    </font>
    <font>
      <b/>
      <sz val="8"/>
      <color theme="1"/>
      <name val="Arial Narrow"/>
      <family val="2"/>
    </font>
    <font>
      <b/>
      <sz val="8"/>
      <color indexed="12"/>
      <name val="Arial Narrow"/>
      <family val="2"/>
    </font>
    <font>
      <sz val="8"/>
      <color indexed="10"/>
      <name val="Arial Narrow"/>
      <family val="2"/>
    </font>
    <font>
      <sz val="9"/>
      <color indexed="8"/>
      <name val="Arial"/>
      <family val="2"/>
    </font>
    <font>
      <b/>
      <sz val="9"/>
      <color indexed="8"/>
      <name val="Arial"/>
      <family val="2"/>
    </font>
    <font>
      <sz val="10"/>
      <name val="Arial"/>
    </font>
    <font>
      <sz val="8"/>
      <color indexed="8"/>
      <name val="Arial Narrow"/>
      <family val="2"/>
    </font>
    <font>
      <b/>
      <sz val="8"/>
      <color indexed="8"/>
      <name val="Arial Narrow"/>
      <family val="2"/>
    </font>
  </fonts>
  <fills count="30">
    <fill>
      <patternFill patternType="none"/>
    </fill>
    <fill>
      <patternFill patternType="gray125"/>
    </fill>
    <fill>
      <patternFill patternType="solid">
        <fgColor rgb="FFD2F6F8"/>
      </patternFill>
    </fill>
    <fill>
      <patternFill patternType="solid">
        <fgColor rgb="FF3E606F"/>
      </patternFill>
    </fill>
    <fill>
      <patternFill patternType="solid">
        <fgColor rgb="FF91AA9D"/>
      </patternFill>
    </fill>
    <fill>
      <patternFill patternType="solid">
        <fgColor rgb="FFD1DBBD"/>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5"/>
        <bgColor indexed="64"/>
      </patternFill>
    </fill>
    <fill>
      <patternFill patternType="solid">
        <fgColor indexed="14"/>
        <bgColor indexed="64"/>
      </patternFill>
    </fill>
    <fill>
      <patternFill patternType="solid">
        <fgColor indexed="23"/>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indexed="44"/>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8" tint="0.59999389629810485"/>
        <bgColor indexed="64"/>
      </patternFill>
    </fill>
    <fill>
      <patternFill patternType="solid">
        <fgColor indexed="41"/>
        <bgColor indexed="64"/>
      </patternFill>
    </fill>
    <fill>
      <patternFill patternType="solid">
        <fgColor rgb="FFFF0000"/>
        <bgColor indexed="64"/>
      </patternFill>
    </fill>
    <fill>
      <patternFill patternType="solid">
        <fgColor indexed="11"/>
        <bgColor indexed="64"/>
      </patternFill>
    </fill>
    <fill>
      <patternFill patternType="solid">
        <fgColor rgb="FF00B050"/>
        <bgColor indexed="64"/>
      </patternFill>
    </fill>
    <fill>
      <patternFill patternType="solid">
        <fgColor indexed="47"/>
        <bgColor indexed="64"/>
      </patternFill>
    </fill>
    <fill>
      <patternFill patternType="solid">
        <fgColor theme="1"/>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s>
  <borders count="65">
    <border>
      <left/>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9"/>
      </left>
      <right style="thin">
        <color indexed="9"/>
      </right>
      <top style="thin">
        <color indexed="9"/>
      </top>
      <bottom style="thin">
        <color indexed="9"/>
      </bottom>
      <diagonal/>
    </border>
    <border>
      <left style="double">
        <color theme="1"/>
      </left>
      <right style="thin">
        <color indexed="9"/>
      </right>
      <top style="thin">
        <color indexed="9"/>
      </top>
      <bottom style="thin">
        <color indexed="9"/>
      </bottom>
      <diagonal/>
    </border>
    <border>
      <left style="double">
        <color theme="1"/>
      </left>
      <right style="thin">
        <color indexed="9"/>
      </right>
      <top style="double">
        <color theme="1"/>
      </top>
      <bottom style="thin">
        <color indexed="9"/>
      </bottom>
      <diagonal/>
    </border>
    <border>
      <left style="thin">
        <color indexed="9"/>
      </left>
      <right style="thin">
        <color indexed="9"/>
      </right>
      <top style="double">
        <color theme="1"/>
      </top>
      <bottom style="thin">
        <color indexed="9"/>
      </bottom>
      <diagonal/>
    </border>
    <border>
      <left style="double">
        <color theme="1"/>
      </left>
      <right style="thin">
        <color indexed="9"/>
      </right>
      <top style="double">
        <color theme="1"/>
      </top>
      <bottom style="double">
        <color theme="1"/>
      </bottom>
      <diagonal/>
    </border>
    <border>
      <left style="thin">
        <color indexed="9"/>
      </left>
      <right style="thin">
        <color indexed="9"/>
      </right>
      <top style="double">
        <color theme="1"/>
      </top>
      <bottom style="double">
        <color theme="1"/>
      </bottom>
      <diagonal/>
    </border>
    <border>
      <left style="thin">
        <color indexed="9"/>
      </left>
      <right style="double">
        <color theme="1"/>
      </right>
      <top style="double">
        <color theme="1"/>
      </top>
      <bottom style="double">
        <color theme="1"/>
      </bottom>
      <diagonal/>
    </border>
    <border>
      <left style="thin">
        <color indexed="9"/>
      </left>
      <right style="double">
        <color theme="1"/>
      </right>
      <top style="double">
        <color theme="1"/>
      </top>
      <bottom style="thin">
        <color indexed="9"/>
      </bottom>
      <diagonal/>
    </border>
    <border>
      <left style="thin">
        <color indexed="9"/>
      </left>
      <right style="double">
        <color theme="1"/>
      </right>
      <top style="thin">
        <color indexed="9"/>
      </top>
      <bottom style="thin">
        <color indexed="9"/>
      </bottom>
      <diagonal/>
    </border>
    <border>
      <left style="double">
        <color theme="1"/>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style="double">
        <color theme="1"/>
      </right>
      <top style="thin">
        <color indexed="9"/>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double">
        <color theme="1"/>
      </left>
      <right style="dotted">
        <color theme="1"/>
      </right>
      <top/>
      <bottom style="double">
        <color theme="1"/>
      </bottom>
      <diagonal/>
    </border>
    <border>
      <left style="dotted">
        <color theme="1"/>
      </left>
      <right style="dotted">
        <color theme="1"/>
      </right>
      <top/>
      <bottom style="double">
        <color theme="1"/>
      </bottom>
      <diagonal/>
    </border>
    <border>
      <left style="dotted">
        <color theme="1"/>
      </left>
      <right style="double">
        <color theme="1"/>
      </right>
      <top/>
      <bottom style="double">
        <color theme="1"/>
      </bottom>
      <diagonal/>
    </border>
  </borders>
  <cellStyleXfs count="10">
    <xf numFmtId="0" fontId="0" fillId="0" borderId="0"/>
    <xf numFmtId="9" fontId="1" fillId="0" borderId="0" applyFont="0" applyFill="0" applyBorder="0" applyAlignment="0" applyProtection="0"/>
    <xf numFmtId="0" fontId="3" fillId="0" borderId="0"/>
    <xf numFmtId="0" fontId="17" fillId="0" borderId="0"/>
    <xf numFmtId="0" fontId="17" fillId="0" borderId="0"/>
    <xf numFmtId="44" fontId="17" fillId="0" borderId="0" applyFont="0" applyFill="0" applyBorder="0" applyAlignment="0" applyProtection="0"/>
    <xf numFmtId="9" fontId="17" fillId="0" borderId="0" applyFont="0" applyFill="0" applyBorder="0" applyAlignment="0" applyProtection="0"/>
    <xf numFmtId="172" fontId="17" fillId="0" borderId="0" applyFont="0" applyFill="0" applyBorder="0" applyAlignment="0" applyProtection="0"/>
    <xf numFmtId="0" fontId="60" fillId="0" borderId="0"/>
    <xf numFmtId="0" fontId="83" fillId="0" borderId="0"/>
  </cellStyleXfs>
  <cellXfs count="745">
    <xf numFmtId="0" fontId="0" fillId="0" borderId="0" xfId="0"/>
    <xf numFmtId="0" fontId="3" fillId="2" borderId="0" xfId="2" applyFill="1"/>
    <xf numFmtId="0" fontId="4" fillId="2" borderId="0" xfId="2" applyFont="1" applyFill="1"/>
    <xf numFmtId="0" fontId="3" fillId="0" borderId="0" xfId="2"/>
    <xf numFmtId="0" fontId="5" fillId="3" borderId="0" xfId="2" applyFont="1" applyFill="1" applyAlignment="1">
      <alignment horizontal="center"/>
    </xf>
    <xf numFmtId="0" fontId="3" fillId="4" borderId="0" xfId="2" applyFill="1"/>
    <xf numFmtId="2" fontId="3" fillId="4" borderId="0" xfId="2" applyNumberFormat="1" applyFill="1"/>
    <xf numFmtId="10" fontId="3" fillId="4" borderId="0" xfId="2" applyNumberFormat="1" applyFill="1"/>
    <xf numFmtId="0" fontId="3" fillId="5" borderId="0" xfId="2" applyFill="1"/>
    <xf numFmtId="2" fontId="3" fillId="5" borderId="0" xfId="2" applyNumberFormat="1" applyFill="1"/>
    <xf numFmtId="10" fontId="3" fillId="5" borderId="0" xfId="2" applyNumberFormat="1" applyFill="1"/>
    <xf numFmtId="0" fontId="5" fillId="3" borderId="0" xfId="2" applyFont="1" applyFill="1"/>
    <xf numFmtId="2" fontId="5" fillId="3" borderId="0" xfId="2" applyNumberFormat="1" applyFont="1" applyFill="1"/>
    <xf numFmtId="10" fontId="5" fillId="3" borderId="0" xfId="2" applyNumberFormat="1" applyFont="1" applyFill="1"/>
    <xf numFmtId="0" fontId="7" fillId="0" borderId="1" xfId="0" applyFont="1" applyBorder="1" applyAlignment="1" applyProtection="1">
      <alignment vertical="center"/>
      <protection locked="0"/>
    </xf>
    <xf numFmtId="0" fontId="7" fillId="0" borderId="2" xfId="0" applyFont="1" applyBorder="1" applyProtection="1">
      <protection locked="0"/>
    </xf>
    <xf numFmtId="0" fontId="7" fillId="0" borderId="3" xfId="0" applyFont="1" applyBorder="1" applyProtection="1">
      <protection locked="0"/>
    </xf>
    <xf numFmtId="0" fontId="11" fillId="0" borderId="3" xfId="0" applyFont="1" applyBorder="1" applyProtection="1">
      <protection locked="0"/>
    </xf>
    <xf numFmtId="0" fontId="10" fillId="0" borderId="3" xfId="0" applyFont="1" applyBorder="1" applyProtection="1">
      <protection locked="0"/>
    </xf>
    <xf numFmtId="0" fontId="8" fillId="0" borderId="3" xfId="0" applyFont="1" applyBorder="1" applyProtection="1">
      <protection locked="0"/>
    </xf>
    <xf numFmtId="0" fontId="9" fillId="0" borderId="3" xfId="0" applyFont="1" applyBorder="1" applyProtection="1">
      <protection locked="0"/>
    </xf>
    <xf numFmtId="164" fontId="7" fillId="0" borderId="3" xfId="0" applyNumberFormat="1" applyFont="1" applyBorder="1" applyProtection="1">
      <protection locked="0"/>
    </xf>
    <xf numFmtId="0" fontId="11" fillId="0" borderId="4" xfId="0" applyFont="1" applyBorder="1" applyProtection="1">
      <protection locked="0"/>
    </xf>
    <xf numFmtId="0" fontId="7" fillId="0" borderId="5" xfId="0" applyFont="1" applyBorder="1" applyProtection="1">
      <protection locked="0"/>
    </xf>
    <xf numFmtId="0" fontId="7" fillId="0" borderId="6" xfId="0" applyFont="1" applyBorder="1" applyProtection="1">
      <protection locked="0"/>
    </xf>
    <xf numFmtId="0" fontId="11" fillId="0" borderId="4" xfId="0" applyFont="1" applyBorder="1" applyAlignment="1" applyProtection="1">
      <alignment vertical="center"/>
      <protection locked="0"/>
    </xf>
    <xf numFmtId="0" fontId="12" fillId="0" borderId="9" xfId="0" applyFont="1" applyBorder="1" applyAlignment="1" applyProtection="1">
      <alignment horizontal="left" vertical="center"/>
      <protection locked="0"/>
    </xf>
    <xf numFmtId="0" fontId="7" fillId="0" borderId="10" xfId="0" applyFont="1" applyBorder="1" applyAlignment="1" applyProtection="1">
      <alignment vertical="center"/>
      <protection locked="0"/>
    </xf>
    <xf numFmtId="0" fontId="16" fillId="0" borderId="10" xfId="0" applyFont="1" applyBorder="1" applyAlignment="1" applyProtection="1">
      <alignment horizontal="center" vertical="center"/>
      <protection locked="0"/>
    </xf>
    <xf numFmtId="0" fontId="14" fillId="0" borderId="10" xfId="0" applyFont="1" applyBorder="1" applyAlignment="1" applyProtection="1">
      <alignment horizontal="right" vertical="center"/>
      <protection locked="0"/>
    </xf>
    <xf numFmtId="0" fontId="12" fillId="0" borderId="8" xfId="0" applyFont="1" applyBorder="1" applyAlignment="1" applyProtection="1">
      <alignment horizontal="right" vertical="center"/>
      <protection locked="0"/>
    </xf>
    <xf numFmtId="0" fontId="7" fillId="0" borderId="7" xfId="0" applyFont="1" applyBorder="1" applyAlignment="1" applyProtection="1">
      <alignment vertical="center"/>
      <protection locked="0"/>
    </xf>
    <xf numFmtId="0" fontId="14" fillId="0" borderId="7" xfId="0" applyFont="1" applyBorder="1" applyAlignment="1" applyProtection="1">
      <alignment horizontal="right"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left" vertical="center"/>
      <protection locked="0"/>
    </xf>
    <xf numFmtId="0" fontId="7" fillId="0" borderId="8" xfId="0" applyFont="1" applyBorder="1" applyAlignment="1" applyProtection="1">
      <alignment vertical="center"/>
      <protection locked="0"/>
    </xf>
    <xf numFmtId="0" fontId="15" fillId="0" borderId="7" xfId="0" applyFont="1" applyBorder="1" applyAlignment="1" applyProtection="1">
      <alignment horizontal="right" vertical="center"/>
      <protection locked="0"/>
    </xf>
    <xf numFmtId="0" fontId="13" fillId="0" borderId="7"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9" fontId="7" fillId="0" borderId="15" xfId="1" applyFont="1" applyBorder="1" applyAlignment="1" applyProtection="1">
      <alignment horizontal="center" vertical="center"/>
      <protection locked="0"/>
    </xf>
    <xf numFmtId="49" fontId="7" fillId="0" borderId="7" xfId="0" applyNumberFormat="1" applyFont="1" applyBorder="1" applyAlignment="1" applyProtection="1">
      <alignment vertical="center"/>
      <protection locked="0"/>
    </xf>
    <xf numFmtId="0" fontId="7" fillId="0" borderId="15" xfId="0" applyFont="1" applyBorder="1" applyAlignment="1" applyProtection="1">
      <alignment vertical="center"/>
      <protection locked="0"/>
    </xf>
    <xf numFmtId="0" fontId="7" fillId="0" borderId="16" xfId="0" applyFont="1" applyBorder="1" applyAlignment="1" applyProtection="1">
      <alignment vertical="center"/>
      <protection locked="0"/>
    </xf>
    <xf numFmtId="0" fontId="7" fillId="0" borderId="17" xfId="0" applyFont="1" applyBorder="1" applyAlignment="1" applyProtection="1">
      <alignment vertical="center"/>
      <protection locked="0"/>
    </xf>
    <xf numFmtId="0" fontId="14" fillId="0" borderId="17" xfId="0" applyFont="1" applyBorder="1" applyAlignment="1" applyProtection="1">
      <alignment horizontal="right" vertical="center"/>
      <protection locked="0"/>
    </xf>
    <xf numFmtId="0" fontId="7" fillId="0" borderId="17" xfId="0" applyFont="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7" fillId="0" borderId="9" xfId="0" applyFont="1" applyBorder="1" applyAlignment="1" applyProtection="1">
      <alignment vertical="center"/>
      <protection locked="0"/>
    </xf>
    <xf numFmtId="49" fontId="7" fillId="0" borderId="10" xfId="0" applyNumberFormat="1" applyFont="1" applyBorder="1" applyAlignment="1" applyProtection="1">
      <alignment vertical="center"/>
      <protection locked="0"/>
    </xf>
    <xf numFmtId="0" fontId="7" fillId="0" borderId="14" xfId="0" applyFont="1" applyBorder="1" applyAlignment="1" applyProtection="1">
      <alignment vertical="center"/>
      <protection locked="0"/>
    </xf>
    <xf numFmtId="0" fontId="21" fillId="0" borderId="0" xfId="3" applyFont="1" applyBorder="1"/>
    <xf numFmtId="0" fontId="21" fillId="0" borderId="0" xfId="3" applyFont="1"/>
    <xf numFmtId="0" fontId="20" fillId="8" borderId="0" xfId="3" quotePrefix="1" applyFont="1" applyFill="1" applyBorder="1" applyAlignment="1">
      <alignment horizontal="center" wrapText="1"/>
    </xf>
    <xf numFmtId="0" fontId="21" fillId="8" borderId="0" xfId="3" applyFont="1" applyFill="1" applyBorder="1"/>
    <xf numFmtId="0" fontId="21" fillId="8" borderId="0" xfId="3" applyFont="1" applyFill="1"/>
    <xf numFmtId="0" fontId="25" fillId="0" borderId="25" xfId="3" applyFont="1" applyBorder="1" applyAlignment="1">
      <alignment horizontal="left"/>
    </xf>
    <xf numFmtId="0" fontId="26" fillId="0" borderId="26" xfId="3" applyFont="1" applyBorder="1" applyAlignment="1">
      <alignment horizontal="center" wrapText="1"/>
    </xf>
    <xf numFmtId="0" fontId="25" fillId="0" borderId="30" xfId="3" applyNumberFormat="1" applyFont="1" applyBorder="1" applyAlignment="1">
      <alignment horizontal="left" vertical="top"/>
    </xf>
    <xf numFmtId="0" fontId="27" fillId="0" borderId="27" xfId="3" applyFont="1" applyBorder="1" applyAlignment="1">
      <alignment horizontal="left" wrapText="1"/>
    </xf>
    <xf numFmtId="0" fontId="25" fillId="0" borderId="31" xfId="3" applyFont="1" applyBorder="1" applyAlignment="1">
      <alignment horizontal="center"/>
    </xf>
    <xf numFmtId="166" fontId="25" fillId="9" borderId="31" xfId="3" applyNumberFormat="1" applyFont="1" applyFill="1" applyBorder="1" applyAlignment="1"/>
    <xf numFmtId="167" fontId="25" fillId="0" borderId="31" xfId="3" applyNumberFormat="1" applyFont="1" applyBorder="1" applyAlignment="1">
      <alignment horizontal="left"/>
    </xf>
    <xf numFmtId="0" fontId="27" fillId="0" borderId="34" xfId="3" applyFont="1" applyBorder="1" applyAlignment="1">
      <alignment horizontal="left" wrapText="1"/>
    </xf>
    <xf numFmtId="0" fontId="28" fillId="0" borderId="31" xfId="3" applyFont="1" applyBorder="1" applyAlignment="1">
      <alignment horizontal="center"/>
    </xf>
    <xf numFmtId="166" fontId="28" fillId="9" borderId="31" xfId="3" applyNumberFormat="1" applyFont="1" applyFill="1" applyBorder="1" applyAlignment="1"/>
    <xf numFmtId="0" fontId="25" fillId="0" borderId="31" xfId="3" applyFont="1" applyBorder="1" applyAlignment="1">
      <alignment horizontal="left"/>
    </xf>
    <xf numFmtId="0" fontId="21" fillId="0" borderId="31" xfId="3" applyFont="1" applyBorder="1" applyAlignment="1">
      <alignment horizontal="center"/>
    </xf>
    <xf numFmtId="166" fontId="21" fillId="9" borderId="31" xfId="3" applyNumberFormat="1" applyFont="1" applyFill="1" applyBorder="1" applyAlignment="1"/>
    <xf numFmtId="0" fontId="25" fillId="0" borderId="31" xfId="3" applyNumberFormat="1" applyFont="1" applyBorder="1" applyAlignment="1">
      <alignment horizontal="left"/>
    </xf>
    <xf numFmtId="0" fontId="21" fillId="0" borderId="31" xfId="3" applyFont="1" applyBorder="1"/>
    <xf numFmtId="0" fontId="28" fillId="0" borderId="0" xfId="3" applyFont="1" applyBorder="1" applyAlignment="1"/>
    <xf numFmtId="166" fontId="21" fillId="0" borderId="31" xfId="3" applyNumberFormat="1" applyFont="1" applyBorder="1"/>
    <xf numFmtId="0" fontId="19" fillId="10" borderId="38" xfId="3" applyFont="1" applyFill="1" applyBorder="1" applyAlignment="1">
      <alignment horizontal="center"/>
    </xf>
    <xf numFmtId="0" fontId="19" fillId="10" borderId="39" xfId="3" applyFont="1" applyFill="1" applyBorder="1" applyAlignment="1">
      <alignment horizontal="left"/>
    </xf>
    <xf numFmtId="0" fontId="19" fillId="10" borderId="40" xfId="3" applyFont="1" applyFill="1" applyBorder="1" applyAlignment="1">
      <alignment horizontal="left"/>
    </xf>
    <xf numFmtId="49" fontId="30" fillId="10" borderId="31" xfId="5" applyNumberFormat="1" applyFont="1" applyFill="1" applyBorder="1" applyAlignment="1">
      <alignment horizontal="center" wrapText="1"/>
    </xf>
    <xf numFmtId="166" fontId="30" fillId="10" borderId="31" xfId="3" applyNumberFormat="1" applyFont="1" applyFill="1" applyBorder="1" applyAlignment="1">
      <alignment horizontal="center"/>
    </xf>
    <xf numFmtId="166" fontId="30" fillId="10" borderId="31" xfId="3" applyNumberFormat="1" applyFont="1" applyFill="1" applyBorder="1" applyAlignment="1">
      <alignment horizontal="center" wrapText="1"/>
    </xf>
    <xf numFmtId="170" fontId="31" fillId="9" borderId="0" xfId="3" applyNumberFormat="1" applyFont="1" applyFill="1" applyAlignment="1"/>
    <xf numFmtId="0" fontId="27" fillId="12" borderId="30" xfId="3" applyFont="1" applyFill="1" applyBorder="1" applyAlignment="1">
      <alignment vertical="center"/>
    </xf>
    <xf numFmtId="169" fontId="27" fillId="12" borderId="41" xfId="3" applyNumberFormat="1" applyFont="1" applyFill="1" applyBorder="1" applyAlignment="1">
      <alignment horizontal="center" vertical="center" wrapText="1"/>
    </xf>
    <xf numFmtId="0" fontId="25" fillId="12" borderId="30" xfId="3" applyFont="1" applyFill="1" applyBorder="1" applyAlignment="1">
      <alignment vertical="center" wrapText="1"/>
    </xf>
    <xf numFmtId="0" fontId="25" fillId="12" borderId="30" xfId="3" applyFont="1" applyFill="1" applyBorder="1" applyAlignment="1">
      <alignment horizontal="left" vertical="center" wrapText="1"/>
    </xf>
    <xf numFmtId="170" fontId="27" fillId="9" borderId="0" xfId="3" applyNumberFormat="1" applyFont="1" applyFill="1"/>
    <xf numFmtId="166" fontId="27" fillId="9" borderId="0" xfId="3" applyNumberFormat="1" applyFont="1" applyFill="1"/>
    <xf numFmtId="0" fontId="27" fillId="0" borderId="0" xfId="3" applyFont="1" applyBorder="1"/>
    <xf numFmtId="0" fontId="27" fillId="0" borderId="0" xfId="3" applyFont="1"/>
    <xf numFmtId="0" fontId="27" fillId="0" borderId="33" xfId="3" applyFont="1" applyFill="1" applyBorder="1" applyAlignment="1">
      <alignment horizontal="center" vertical="center" wrapText="1"/>
    </xf>
    <xf numFmtId="0" fontId="27" fillId="0" borderId="33" xfId="3" applyFont="1" applyFill="1" applyBorder="1" applyAlignment="1">
      <alignment horizontal="left" vertical="center" wrapText="1"/>
    </xf>
    <xf numFmtId="0" fontId="27" fillId="8" borderId="33" xfId="3" applyFont="1" applyFill="1" applyBorder="1" applyAlignment="1">
      <alignment horizontal="center" vertical="center" wrapText="1"/>
    </xf>
    <xf numFmtId="0" fontId="27" fillId="10" borderId="33" xfId="3" applyFont="1" applyFill="1" applyBorder="1" applyAlignment="1">
      <alignment horizontal="center" vertical="center" wrapText="1"/>
    </xf>
    <xf numFmtId="0" fontId="27" fillId="0" borderId="31" xfId="3" applyFont="1" applyFill="1" applyBorder="1" applyAlignment="1">
      <alignment horizontal="left" vertical="center" wrapText="1"/>
    </xf>
    <xf numFmtId="0" fontId="33" fillId="8" borderId="33" xfId="3" applyFont="1" applyFill="1" applyBorder="1" applyAlignment="1">
      <alignment horizontal="center" vertical="center" wrapText="1"/>
    </xf>
    <xf numFmtId="0" fontId="27" fillId="0" borderId="33" xfId="3" applyFont="1" applyBorder="1" applyAlignment="1">
      <alignment horizontal="center" vertical="center" wrapText="1"/>
    </xf>
    <xf numFmtId="0" fontId="27" fillId="0" borderId="31" xfId="3" applyFont="1" applyBorder="1" applyAlignment="1">
      <alignment horizontal="left" vertical="center" wrapText="1"/>
    </xf>
    <xf numFmtId="170" fontId="34" fillId="9" borderId="0" xfId="3" applyNumberFormat="1" applyFont="1" applyFill="1"/>
    <xf numFmtId="166" fontId="34" fillId="9" borderId="0" xfId="3" applyNumberFormat="1" applyFont="1" applyFill="1"/>
    <xf numFmtId="0" fontId="34" fillId="0" borderId="0" xfId="3" applyFont="1" applyBorder="1"/>
    <xf numFmtId="0" fontId="34" fillId="0" borderId="0" xfId="3" applyFont="1"/>
    <xf numFmtId="0" fontId="27" fillId="0" borderId="43" xfId="3" applyFont="1" applyBorder="1" applyAlignment="1">
      <alignment horizontal="center" vertical="center" wrapText="1"/>
    </xf>
    <xf numFmtId="0" fontId="27" fillId="8" borderId="31" xfId="3" applyFont="1" applyFill="1" applyBorder="1" applyAlignment="1">
      <alignment vertical="center"/>
    </xf>
    <xf numFmtId="9" fontId="27" fillId="9" borderId="0" xfId="6" applyFont="1" applyFill="1" applyAlignment="1">
      <alignment horizontal="center"/>
    </xf>
    <xf numFmtId="0" fontId="27" fillId="12" borderId="31" xfId="3" applyFont="1" applyFill="1" applyBorder="1" applyAlignment="1">
      <alignment vertical="center"/>
    </xf>
    <xf numFmtId="0" fontId="34" fillId="14" borderId="35" xfId="3" applyFont="1" applyFill="1" applyBorder="1" applyAlignment="1">
      <alignment vertical="center"/>
    </xf>
    <xf numFmtId="170" fontId="34" fillId="9" borderId="22" xfId="3" applyNumberFormat="1" applyFont="1" applyFill="1" applyBorder="1"/>
    <xf numFmtId="0" fontId="27" fillId="12" borderId="30" xfId="3" applyFont="1" applyFill="1" applyBorder="1" applyAlignment="1">
      <alignment horizontal="left" vertical="center" wrapText="1"/>
    </xf>
    <xf numFmtId="1" fontId="27" fillId="8" borderId="31" xfId="6" applyNumberFormat="1" applyFont="1" applyFill="1" applyBorder="1" applyAlignment="1">
      <alignment horizontal="left" vertical="center" wrapText="1"/>
    </xf>
    <xf numFmtId="0" fontId="27" fillId="0" borderId="31" xfId="3" applyFont="1" applyBorder="1"/>
    <xf numFmtId="0" fontId="27" fillId="12" borderId="31" xfId="3" applyFont="1" applyFill="1" applyBorder="1" applyAlignment="1">
      <alignment horizontal="left" vertical="center" wrapText="1"/>
    </xf>
    <xf numFmtId="1" fontId="27" fillId="8" borderId="33" xfId="3" applyNumberFormat="1" applyFont="1" applyFill="1" applyBorder="1" applyAlignment="1">
      <alignment horizontal="center" vertical="center" wrapText="1"/>
    </xf>
    <xf numFmtId="1" fontId="27" fillId="10" borderId="33" xfId="3" applyNumberFormat="1" applyFont="1" applyFill="1" applyBorder="1" applyAlignment="1">
      <alignment horizontal="center" vertical="center" wrapText="1"/>
    </xf>
    <xf numFmtId="170" fontId="25" fillId="8" borderId="0" xfId="3" applyNumberFormat="1" applyFont="1" applyFill="1"/>
    <xf numFmtId="0" fontId="27" fillId="12" borderId="27" xfId="3" applyFont="1" applyFill="1" applyBorder="1" applyAlignment="1">
      <alignment horizontal="left" vertical="center" wrapText="1"/>
    </xf>
    <xf numFmtId="1" fontId="27" fillId="8" borderId="31" xfId="3" applyNumberFormat="1" applyFont="1" applyFill="1" applyBorder="1" applyAlignment="1">
      <alignment horizontal="center" vertical="center" wrapText="1"/>
    </xf>
    <xf numFmtId="0" fontId="36" fillId="12" borderId="30" xfId="3" applyFont="1" applyFill="1" applyBorder="1" applyAlignment="1">
      <alignment vertical="center"/>
    </xf>
    <xf numFmtId="169" fontId="36" fillId="12" borderId="41" xfId="3" applyNumberFormat="1" applyFont="1" applyFill="1" applyBorder="1" applyAlignment="1">
      <alignment horizontal="center" vertical="center" wrapText="1"/>
    </xf>
    <xf numFmtId="171" fontId="27" fillId="0" borderId="0" xfId="3" applyNumberFormat="1" applyFont="1"/>
    <xf numFmtId="166" fontId="27" fillId="0" borderId="0" xfId="3" applyNumberFormat="1" applyFont="1"/>
    <xf numFmtId="0" fontId="27" fillId="0" borderId="31" xfId="3" applyFont="1" applyBorder="1" applyAlignment="1">
      <alignment vertical="center"/>
    </xf>
    <xf numFmtId="0" fontId="36" fillId="15" borderId="31" xfId="3" applyFont="1" applyFill="1" applyBorder="1" applyAlignment="1">
      <alignment horizontal="left" vertical="center" wrapText="1"/>
    </xf>
    <xf numFmtId="0" fontId="36" fillId="0" borderId="31" xfId="3" applyFont="1" applyFill="1" applyBorder="1" applyAlignment="1">
      <alignment horizontal="left" vertical="center" wrapText="1"/>
    </xf>
    <xf numFmtId="0" fontId="34" fillId="14" borderId="19" xfId="3" applyFont="1" applyFill="1" applyBorder="1" applyAlignment="1">
      <alignment vertical="center"/>
    </xf>
    <xf numFmtId="170" fontId="27" fillId="9" borderId="0" xfId="3" applyNumberFormat="1" applyFont="1" applyFill="1" applyBorder="1"/>
    <xf numFmtId="0" fontId="38" fillId="8" borderId="33" xfId="3" applyFont="1" applyFill="1" applyBorder="1" applyAlignment="1">
      <alignment horizontal="center" vertical="center" wrapText="1"/>
    </xf>
    <xf numFmtId="0" fontId="38" fillId="8" borderId="43" xfId="3" applyFont="1" applyFill="1" applyBorder="1" applyAlignment="1">
      <alignment horizontal="center" vertical="center" wrapText="1"/>
    </xf>
    <xf numFmtId="0" fontId="27" fillId="0" borderId="42" xfId="3" applyFont="1" applyBorder="1" applyAlignment="1">
      <alignment horizontal="left" vertical="center" wrapText="1"/>
    </xf>
    <xf numFmtId="0" fontId="27" fillId="0" borderId="31" xfId="3" applyFont="1" applyFill="1" applyBorder="1" applyAlignment="1">
      <alignment horizontal="center" vertical="center"/>
    </xf>
    <xf numFmtId="0" fontId="27" fillId="0" borderId="33" xfId="3" applyFont="1" applyFill="1" applyBorder="1" applyAlignment="1">
      <alignment horizontal="center" vertical="center"/>
    </xf>
    <xf numFmtId="0" fontId="27" fillId="0" borderId="43" xfId="3" applyFont="1" applyFill="1" applyBorder="1" applyAlignment="1">
      <alignment horizontal="center" vertical="center"/>
    </xf>
    <xf numFmtId="0" fontId="34" fillId="0" borderId="42" xfId="3" applyFont="1" applyBorder="1" applyAlignment="1">
      <alignment horizontal="left" vertical="center" wrapText="1"/>
    </xf>
    <xf numFmtId="0" fontId="34" fillId="0" borderId="31" xfId="3" applyFont="1" applyBorder="1" applyAlignment="1">
      <alignment horizontal="left" vertical="center" wrapText="1"/>
    </xf>
    <xf numFmtId="170" fontId="39" fillId="9" borderId="0" xfId="3" applyNumberFormat="1" applyFont="1" applyFill="1"/>
    <xf numFmtId="166" fontId="39" fillId="9" borderId="0" xfId="3" applyNumberFormat="1" applyFont="1" applyFill="1"/>
    <xf numFmtId="0" fontId="39" fillId="0" borderId="0" xfId="3" applyFont="1" applyBorder="1"/>
    <xf numFmtId="0" fontId="39" fillId="0" borderId="0" xfId="3" applyFont="1"/>
    <xf numFmtId="0" fontId="34" fillId="12" borderId="30" xfId="3" applyFont="1" applyFill="1" applyBorder="1" applyAlignment="1">
      <alignment vertical="center"/>
    </xf>
    <xf numFmtId="169" fontId="27" fillId="12" borderId="30" xfId="3" applyNumberFormat="1" applyFont="1" applyFill="1" applyBorder="1" applyAlignment="1">
      <alignment horizontal="center" vertical="center" wrapText="1"/>
    </xf>
    <xf numFmtId="0" fontId="27" fillId="0" borderId="31" xfId="3" applyFont="1" applyBorder="1" applyAlignment="1">
      <alignment vertical="center" wrapText="1"/>
    </xf>
    <xf numFmtId="0" fontId="27" fillId="0" borderId="42" xfId="3" applyFont="1" applyFill="1" applyBorder="1" applyAlignment="1">
      <alignment horizontal="center" vertical="center"/>
    </xf>
    <xf numFmtId="0" fontId="34" fillId="12" borderId="48" xfId="3" applyFont="1" applyFill="1" applyBorder="1" applyAlignment="1">
      <alignment vertical="center"/>
    </xf>
    <xf numFmtId="169" fontId="27" fillId="12" borderId="31" xfId="3" applyNumberFormat="1" applyFont="1" applyFill="1" applyBorder="1" applyAlignment="1">
      <alignment horizontal="center" vertical="center" wrapText="1"/>
    </xf>
    <xf numFmtId="0" fontId="27" fillId="12" borderId="49" xfId="3" applyFont="1" applyFill="1" applyBorder="1" applyAlignment="1">
      <alignment horizontal="left" vertical="center" wrapText="1"/>
    </xf>
    <xf numFmtId="0" fontId="27" fillId="0" borderId="51" xfId="3" applyFont="1" applyFill="1" applyBorder="1" applyAlignment="1">
      <alignment horizontal="left" vertical="center" wrapText="1"/>
    </xf>
    <xf numFmtId="0" fontId="27" fillId="0" borderId="52" xfId="3" applyFont="1" applyFill="1" applyBorder="1" applyAlignment="1">
      <alignment horizontal="left" vertical="center" wrapText="1"/>
    </xf>
    <xf numFmtId="0" fontId="34" fillId="8" borderId="33" xfId="3" applyFont="1" applyFill="1" applyBorder="1" applyAlignment="1">
      <alignment horizontal="center" vertical="center" wrapText="1"/>
    </xf>
    <xf numFmtId="0" fontId="34" fillId="0" borderId="51" xfId="3" applyFont="1" applyFill="1" applyBorder="1" applyAlignment="1">
      <alignment vertical="center" wrapText="1"/>
    </xf>
    <xf numFmtId="0" fontId="27" fillId="8" borderId="31" xfId="3" applyFont="1" applyFill="1" applyBorder="1" applyAlignment="1">
      <alignment horizontal="center" vertical="center"/>
    </xf>
    <xf numFmtId="170" fontId="34" fillId="8" borderId="0" xfId="3" applyNumberFormat="1" applyFont="1" applyFill="1"/>
    <xf numFmtId="166" fontId="34" fillId="8" borderId="0" xfId="3" applyNumberFormat="1" applyFont="1" applyFill="1"/>
    <xf numFmtId="0" fontId="34" fillId="8" borderId="0" xfId="3" applyFont="1" applyFill="1" applyBorder="1"/>
    <xf numFmtId="0" fontId="34" fillId="8" borderId="0" xfId="3" applyFont="1" applyFill="1"/>
    <xf numFmtId="0" fontId="41" fillId="12" borderId="30" xfId="3" applyFont="1" applyFill="1" applyBorder="1" applyAlignment="1">
      <alignment horizontal="center" vertical="center"/>
    </xf>
    <xf numFmtId="169" fontId="41" fillId="12" borderId="41" xfId="3" applyNumberFormat="1" applyFont="1" applyFill="1" applyBorder="1" applyAlignment="1">
      <alignment horizontal="center" vertical="center" wrapText="1"/>
    </xf>
    <xf numFmtId="0" fontId="17" fillId="0" borderId="33" xfId="3" applyFont="1" applyBorder="1" applyAlignment="1">
      <alignment horizontal="center" vertical="center" wrapText="1"/>
    </xf>
    <xf numFmtId="0" fontId="25" fillId="0" borderId="31" xfId="3" applyFont="1" applyFill="1" applyBorder="1" applyAlignment="1">
      <alignment horizontal="left" vertical="center" wrapText="1"/>
    </xf>
    <xf numFmtId="0" fontId="41" fillId="12" borderId="30" xfId="3" applyFont="1" applyFill="1" applyBorder="1" applyAlignment="1">
      <alignment vertical="center"/>
    </xf>
    <xf numFmtId="0" fontId="17" fillId="0" borderId="31" xfId="3" applyFont="1" applyBorder="1" applyAlignment="1">
      <alignment horizontal="center" vertical="center" wrapText="1"/>
    </xf>
    <xf numFmtId="0" fontId="43" fillId="12" borderId="30" xfId="3" applyFont="1" applyFill="1" applyBorder="1" applyAlignment="1">
      <alignment horizontal="left" vertical="center" wrapText="1"/>
    </xf>
    <xf numFmtId="170" fontId="41" fillId="9" borderId="0" xfId="3" applyNumberFormat="1" applyFont="1" applyFill="1"/>
    <xf numFmtId="166" fontId="41" fillId="9" borderId="0" xfId="3" applyNumberFormat="1" applyFont="1" applyFill="1"/>
    <xf numFmtId="0" fontId="41" fillId="0" borderId="0" xfId="3" applyFont="1" applyBorder="1"/>
    <xf numFmtId="0" fontId="41" fillId="0" borderId="0" xfId="3" applyFont="1"/>
    <xf numFmtId="166" fontId="17" fillId="9" borderId="0" xfId="3" applyNumberFormat="1" applyFont="1" applyFill="1"/>
    <xf numFmtId="0" fontId="17" fillId="0" borderId="0" xfId="3" applyFont="1" applyBorder="1"/>
    <xf numFmtId="0" fontId="17" fillId="0" borderId="0" xfId="3" applyFont="1"/>
    <xf numFmtId="0" fontId="44" fillId="0" borderId="0" xfId="3" applyFont="1" applyBorder="1"/>
    <xf numFmtId="0" fontId="17" fillId="0" borderId="31" xfId="3" applyFont="1" applyFill="1" applyBorder="1" applyAlignment="1">
      <alignment horizontal="center" vertical="center"/>
    </xf>
    <xf numFmtId="0" fontId="17" fillId="0" borderId="33" xfId="3" applyFont="1" applyFill="1" applyBorder="1" applyAlignment="1">
      <alignment horizontal="center" vertical="center" wrapText="1"/>
    </xf>
    <xf numFmtId="0" fontId="27" fillId="0" borderId="31" xfId="3" applyFont="1" applyFill="1" applyBorder="1" applyAlignment="1">
      <alignment vertical="center" wrapText="1"/>
    </xf>
    <xf numFmtId="0" fontId="27" fillId="0" borderId="31" xfId="3" applyFont="1" applyFill="1" applyBorder="1" applyAlignment="1">
      <alignment horizontal="left" vertical="center"/>
    </xf>
    <xf numFmtId="0" fontId="17" fillId="0" borderId="33" xfId="3" applyFont="1" applyFill="1" applyBorder="1" applyAlignment="1">
      <alignment horizontal="center" vertical="center"/>
    </xf>
    <xf numFmtId="0" fontId="25" fillId="0" borderId="31" xfId="3" applyFont="1" applyFill="1" applyBorder="1" applyAlignment="1">
      <alignment horizontal="left" vertical="center"/>
    </xf>
    <xf numFmtId="0" fontId="36" fillId="0" borderId="31" xfId="3" applyFont="1" applyFill="1" applyBorder="1" applyAlignment="1">
      <alignment horizontal="left" vertical="center"/>
    </xf>
    <xf numFmtId="0" fontId="34" fillId="0" borderId="31" xfId="3" applyFont="1" applyFill="1" applyBorder="1" applyAlignment="1">
      <alignment horizontal="left" vertical="center"/>
    </xf>
    <xf numFmtId="170" fontId="45" fillId="9" borderId="0" xfId="3" applyNumberFormat="1" applyFont="1" applyFill="1"/>
    <xf numFmtId="0" fontId="34" fillId="0" borderId="31" xfId="3" applyFont="1" applyFill="1" applyBorder="1" applyAlignment="1">
      <alignment horizontal="left" vertical="center" wrapText="1"/>
    </xf>
    <xf numFmtId="170" fontId="44" fillId="9" borderId="0" xfId="3" applyNumberFormat="1" applyFont="1" applyFill="1"/>
    <xf numFmtId="0" fontId="46" fillId="12" borderId="30" xfId="3" applyFont="1" applyFill="1" applyBorder="1" applyAlignment="1">
      <alignment horizontal="left" vertical="center" wrapText="1"/>
    </xf>
    <xf numFmtId="0" fontId="25" fillId="12" borderId="30" xfId="3" applyFont="1" applyFill="1" applyBorder="1" applyAlignment="1">
      <alignment vertical="center"/>
    </xf>
    <xf numFmtId="169" fontId="25" fillId="12" borderId="41" xfId="3" applyNumberFormat="1" applyFont="1" applyFill="1" applyBorder="1" applyAlignment="1">
      <alignment horizontal="center" vertical="center" wrapText="1"/>
    </xf>
    <xf numFmtId="0" fontId="36" fillId="12" borderId="30" xfId="3" applyFont="1" applyFill="1" applyBorder="1" applyAlignment="1">
      <alignment vertical="center" wrapText="1"/>
    </xf>
    <xf numFmtId="0" fontId="36" fillId="12" borderId="30" xfId="3" applyFont="1" applyFill="1" applyBorder="1" applyAlignment="1">
      <alignment horizontal="left" vertical="center" wrapText="1"/>
    </xf>
    <xf numFmtId="0" fontId="36" fillId="8" borderId="33" xfId="3" applyFont="1" applyFill="1" applyBorder="1" applyAlignment="1">
      <alignment horizontal="center" vertical="center" wrapText="1"/>
    </xf>
    <xf numFmtId="0" fontId="27" fillId="8" borderId="31" xfId="3" applyFont="1" applyFill="1" applyBorder="1" applyAlignment="1">
      <alignment horizontal="left" vertical="center" wrapText="1"/>
    </xf>
    <xf numFmtId="0" fontId="34" fillId="0" borderId="31" xfId="3" applyFont="1" applyFill="1" applyBorder="1" applyAlignment="1">
      <alignment horizontal="center" vertical="center"/>
    </xf>
    <xf numFmtId="0" fontId="34" fillId="0" borderId="31" xfId="3" applyFont="1" applyFill="1" applyBorder="1" applyAlignment="1">
      <alignment horizontal="center" vertical="center" wrapText="1"/>
    </xf>
    <xf numFmtId="0" fontId="25" fillId="12" borderId="31" xfId="3" applyFont="1" applyFill="1" applyBorder="1" applyAlignment="1">
      <alignment vertical="center" wrapText="1"/>
    </xf>
    <xf numFmtId="0" fontId="36" fillId="0" borderId="31" xfId="3" applyFont="1" applyFill="1" applyBorder="1" applyAlignment="1">
      <alignment horizontal="center" vertical="center"/>
    </xf>
    <xf numFmtId="170" fontId="47" fillId="9" borderId="0" xfId="3" applyNumberFormat="1" applyFont="1" applyFill="1"/>
    <xf numFmtId="166" fontId="47" fillId="9" borderId="0" xfId="3" applyNumberFormat="1" applyFont="1" applyFill="1"/>
    <xf numFmtId="0" fontId="47" fillId="0" borderId="0" xfId="3" applyFont="1" applyBorder="1"/>
    <xf numFmtId="0" fontId="47" fillId="0" borderId="0" xfId="3" applyFont="1"/>
    <xf numFmtId="170" fontId="34" fillId="9" borderId="0" xfId="3" applyNumberFormat="1" applyFont="1" applyFill="1" applyBorder="1"/>
    <xf numFmtId="166" fontId="34" fillId="9" borderId="0" xfId="3" applyNumberFormat="1" applyFont="1" applyFill="1" applyBorder="1"/>
    <xf numFmtId="0" fontId="34" fillId="0" borderId="31" xfId="3" applyFont="1" applyFill="1" applyBorder="1" applyAlignment="1">
      <alignment vertical="center" wrapText="1"/>
    </xf>
    <xf numFmtId="169" fontId="27" fillId="0" borderId="31" xfId="3" applyNumberFormat="1" applyFont="1" applyFill="1" applyBorder="1" applyAlignment="1">
      <alignment horizontal="center" vertical="center"/>
    </xf>
    <xf numFmtId="0" fontId="27" fillId="10" borderId="31" xfId="3" applyFont="1" applyFill="1" applyBorder="1" applyAlignment="1">
      <alignment horizontal="center" vertical="center"/>
    </xf>
    <xf numFmtId="0" fontId="34" fillId="0" borderId="31" xfId="3" applyFont="1" applyBorder="1" applyAlignment="1">
      <alignment horizontal="left" vertical="center"/>
    </xf>
    <xf numFmtId="0" fontId="34" fillId="0" borderId="31" xfId="3" applyFont="1" applyBorder="1" applyAlignment="1">
      <alignment vertical="center" wrapText="1"/>
    </xf>
    <xf numFmtId="0" fontId="34" fillId="8" borderId="31" xfId="3" applyFont="1" applyFill="1" applyBorder="1" applyAlignment="1">
      <alignment vertical="center"/>
    </xf>
    <xf numFmtId="0" fontId="34" fillId="8" borderId="42" xfId="3" applyFont="1" applyFill="1" applyBorder="1" applyAlignment="1">
      <alignment vertical="center"/>
    </xf>
    <xf numFmtId="0" fontId="34" fillId="8" borderId="30" xfId="3" applyFont="1" applyFill="1" applyBorder="1" applyAlignment="1">
      <alignment vertical="center"/>
    </xf>
    <xf numFmtId="0" fontId="27" fillId="12" borderId="30" xfId="3" applyFont="1" applyFill="1" applyBorder="1" applyAlignment="1">
      <alignment vertical="center" wrapText="1"/>
    </xf>
    <xf numFmtId="170" fontId="34" fillId="0" borderId="0" xfId="3" applyNumberFormat="1" applyFont="1" applyFill="1"/>
    <xf numFmtId="166" fontId="34" fillId="0" borderId="0" xfId="3" applyNumberFormat="1" applyFont="1" applyFill="1"/>
    <xf numFmtId="0" fontId="34" fillId="0" borderId="0" xfId="3" applyFont="1" applyFill="1" applyBorder="1"/>
    <xf numFmtId="0" fontId="34" fillId="0" borderId="0" xfId="3" applyFont="1" applyFill="1"/>
    <xf numFmtId="0" fontId="37" fillId="0" borderId="31" xfId="3" applyFont="1" applyFill="1" applyBorder="1" applyAlignment="1">
      <alignment vertical="center"/>
    </xf>
    <xf numFmtId="0" fontId="34" fillId="0" borderId="31" xfId="3" applyFont="1" applyFill="1" applyBorder="1" applyAlignment="1">
      <alignment vertical="center"/>
    </xf>
    <xf numFmtId="0" fontId="34" fillId="0" borderId="30" xfId="3" applyFont="1" applyFill="1" applyBorder="1" applyAlignment="1">
      <alignment vertical="center"/>
    </xf>
    <xf numFmtId="0" fontId="27" fillId="8" borderId="30" xfId="3" applyFont="1" applyFill="1" applyBorder="1" applyAlignment="1">
      <alignment horizontal="left" vertical="center" wrapText="1"/>
    </xf>
    <xf numFmtId="0" fontId="48" fillId="8" borderId="30" xfId="3" applyFont="1" applyFill="1" applyBorder="1" applyAlignment="1">
      <alignment horizontal="left" vertical="center" wrapText="1"/>
    </xf>
    <xf numFmtId="1" fontId="27" fillId="8" borderId="41" xfId="3" applyNumberFormat="1" applyFont="1" applyFill="1" applyBorder="1" applyAlignment="1">
      <alignment horizontal="center" vertical="center" wrapText="1"/>
    </xf>
    <xf numFmtId="0" fontId="34" fillId="0" borderId="34" xfId="3" applyFont="1" applyFill="1" applyBorder="1" applyAlignment="1">
      <alignment vertical="center"/>
    </xf>
    <xf numFmtId="0" fontId="27" fillId="8" borderId="30" xfId="3" applyFont="1" applyFill="1" applyBorder="1" applyAlignment="1">
      <alignment vertical="center"/>
    </xf>
    <xf numFmtId="169" fontId="27" fillId="0" borderId="41" xfId="3" applyNumberFormat="1" applyFont="1" applyFill="1" applyBorder="1" applyAlignment="1">
      <alignment horizontal="center" vertical="center" wrapText="1"/>
    </xf>
    <xf numFmtId="0" fontId="27" fillId="8" borderId="42" xfId="3" applyFont="1" applyFill="1" applyBorder="1" applyAlignment="1">
      <alignment vertical="center"/>
    </xf>
    <xf numFmtId="0" fontId="27" fillId="0" borderId="42" xfId="3" applyFont="1" applyBorder="1" applyAlignment="1">
      <alignment vertical="center" wrapText="1"/>
    </xf>
    <xf numFmtId="0" fontId="34" fillId="14" borderId="56" xfId="3" applyFont="1" applyFill="1" applyBorder="1" applyAlignment="1">
      <alignment vertical="center"/>
    </xf>
    <xf numFmtId="170" fontId="27" fillId="9" borderId="0" xfId="3" applyNumberFormat="1" applyFont="1" applyFill="1" applyAlignment="1"/>
    <xf numFmtId="170" fontId="27" fillId="0" borderId="0" xfId="3" applyNumberFormat="1" applyFont="1" applyFill="1"/>
    <xf numFmtId="3" fontId="27" fillId="0" borderId="0" xfId="6" applyNumberFormat="1" applyFont="1" applyFill="1" applyAlignment="1">
      <alignment horizontal="right"/>
    </xf>
    <xf numFmtId="3" fontId="27" fillId="0" borderId="0" xfId="3" applyNumberFormat="1" applyFont="1" applyFill="1" applyAlignment="1">
      <alignment horizontal="right"/>
    </xf>
    <xf numFmtId="9" fontId="27" fillId="0" borderId="0" xfId="6" applyNumberFormat="1" applyFont="1" applyFill="1" applyAlignment="1">
      <alignment horizontal="left"/>
    </xf>
    <xf numFmtId="1" fontId="25" fillId="0" borderId="33" xfId="3" applyNumberFormat="1" applyFont="1" applyFill="1" applyBorder="1" applyAlignment="1">
      <alignment horizontal="center" vertical="center"/>
    </xf>
    <xf numFmtId="0" fontId="46" fillId="0" borderId="31" xfId="3" applyFont="1" applyFill="1" applyBorder="1" applyAlignment="1">
      <alignment horizontal="left" vertical="center" wrapText="1"/>
    </xf>
    <xf numFmtId="1" fontId="27" fillId="0" borderId="33" xfId="3" applyNumberFormat="1" applyFont="1" applyFill="1" applyBorder="1" applyAlignment="1">
      <alignment horizontal="center" vertical="center"/>
    </xf>
    <xf numFmtId="169" fontId="27" fillId="0" borderId="33" xfId="3" applyNumberFormat="1" applyFont="1" applyFill="1" applyBorder="1" applyAlignment="1">
      <alignment horizontal="center" vertical="center" wrapText="1"/>
    </xf>
    <xf numFmtId="0" fontId="25" fillId="21" borderId="31" xfId="3" applyFont="1" applyFill="1" applyBorder="1" applyAlignment="1">
      <alignment vertical="center" wrapText="1"/>
    </xf>
    <xf numFmtId="0" fontId="27" fillId="21" borderId="31" xfId="3" applyFont="1" applyFill="1" applyBorder="1" applyAlignment="1">
      <alignment horizontal="left" vertical="center" wrapText="1"/>
    </xf>
    <xf numFmtId="0" fontId="38" fillId="22" borderId="31" xfId="3" applyFont="1" applyFill="1" applyBorder="1" applyAlignment="1">
      <alignment horizontal="left" vertical="center" wrapText="1"/>
    </xf>
    <xf numFmtId="170" fontId="25" fillId="0" borderId="0" xfId="3" applyNumberFormat="1" applyFont="1" applyFill="1"/>
    <xf numFmtId="0" fontId="27" fillId="24" borderId="30" xfId="3" applyFont="1" applyFill="1" applyBorder="1" applyAlignment="1">
      <alignment vertical="center"/>
    </xf>
    <xf numFmtId="169" fontId="27" fillId="24" borderId="41" xfId="3" applyNumberFormat="1" applyFont="1" applyFill="1" applyBorder="1" applyAlignment="1">
      <alignment horizontal="center" vertical="center" wrapText="1"/>
    </xf>
    <xf numFmtId="1" fontId="25" fillId="15" borderId="33" xfId="3" applyNumberFormat="1" applyFont="1" applyFill="1" applyBorder="1" applyAlignment="1">
      <alignment horizontal="center" vertical="center"/>
    </xf>
    <xf numFmtId="0" fontId="34" fillId="0" borderId="31" xfId="3" applyFont="1" applyBorder="1" applyAlignment="1">
      <alignment vertical="center"/>
    </xf>
    <xf numFmtId="170" fontId="27" fillId="0" borderId="42" xfId="3" applyNumberFormat="1" applyFont="1" applyFill="1" applyBorder="1" applyAlignment="1">
      <alignment horizontal="left" vertical="center" wrapText="1"/>
    </xf>
    <xf numFmtId="0" fontId="27" fillId="0" borderId="42" xfId="3" applyFont="1" applyFill="1" applyBorder="1" applyAlignment="1">
      <alignment horizontal="right" vertical="center" wrapText="1"/>
    </xf>
    <xf numFmtId="0" fontId="27" fillId="0" borderId="19" xfId="3" applyFont="1" applyFill="1" applyBorder="1"/>
    <xf numFmtId="0" fontId="25" fillId="0" borderId="20" xfId="3" applyFont="1" applyFill="1" applyBorder="1" applyAlignment="1">
      <alignment horizontal="center"/>
    </xf>
    <xf numFmtId="0" fontId="25" fillId="0" borderId="20" xfId="3" applyFont="1" applyFill="1" applyBorder="1" applyAlignment="1">
      <alignment horizontal="left"/>
    </xf>
    <xf numFmtId="0" fontId="27" fillId="0" borderId="21" xfId="3" applyFont="1" applyFill="1" applyBorder="1" applyAlignment="1">
      <alignment horizontal="right" wrapText="1"/>
    </xf>
    <xf numFmtId="170" fontId="27" fillId="0" borderId="0" xfId="3" applyNumberFormat="1" applyFont="1" applyFill="1" applyBorder="1"/>
    <xf numFmtId="170" fontId="25" fillId="0" borderId="0" xfId="3" applyNumberFormat="1" applyFont="1" applyFill="1" applyBorder="1"/>
    <xf numFmtId="0" fontId="27" fillId="9" borderId="0" xfId="3" applyFont="1" applyFill="1" applyAlignment="1">
      <alignment horizontal="center"/>
    </xf>
    <xf numFmtId="0" fontId="27" fillId="9" borderId="0" xfId="3" applyFont="1" applyFill="1" applyAlignment="1">
      <alignment horizontal="left"/>
    </xf>
    <xf numFmtId="0" fontId="27" fillId="9" borderId="0" xfId="3" applyFont="1" applyFill="1" applyAlignment="1">
      <alignment wrapText="1"/>
    </xf>
    <xf numFmtId="5" fontId="27" fillId="9" borderId="0" xfId="7" applyNumberFormat="1" applyFont="1" applyFill="1"/>
    <xf numFmtId="5" fontId="27" fillId="0" borderId="0" xfId="7" applyNumberFormat="1" applyFont="1"/>
    <xf numFmtId="0" fontId="21" fillId="0" borderId="0" xfId="3" applyFont="1" applyAlignment="1">
      <alignment horizontal="center"/>
    </xf>
    <xf numFmtId="0" fontId="21" fillId="0" borderId="0" xfId="3" applyFont="1" applyAlignment="1">
      <alignment horizontal="left"/>
    </xf>
    <xf numFmtId="0" fontId="21" fillId="0" borderId="0" xfId="3" applyFont="1" applyAlignment="1">
      <alignment horizontal="center" wrapText="1"/>
    </xf>
    <xf numFmtId="171" fontId="21" fillId="0" borderId="0" xfId="3" applyNumberFormat="1" applyFont="1"/>
    <xf numFmtId="166" fontId="21" fillId="0" borderId="0" xfId="3" applyNumberFormat="1" applyFont="1"/>
    <xf numFmtId="0" fontId="2" fillId="26" borderId="0" xfId="0" applyFont="1" applyFill="1" applyAlignment="1">
      <alignment horizontal="center" vertical="center"/>
    </xf>
    <xf numFmtId="0" fontId="2" fillId="26" borderId="0" xfId="0" applyFont="1" applyFill="1" applyAlignment="1">
      <alignment horizontal="center" vertical="center" wrapText="1"/>
    </xf>
    <xf numFmtId="0" fontId="2" fillId="14" borderId="0" xfId="0" applyFont="1" applyFill="1" applyAlignment="1">
      <alignment horizontal="center"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Alignment="1">
      <alignment horizontal="center" vertical="center" wrapText="1"/>
    </xf>
    <xf numFmtId="0" fontId="61" fillId="27" borderId="0" xfId="0" applyFont="1" applyFill="1" applyAlignment="1">
      <alignment horizontal="center" vertical="center"/>
    </xf>
    <xf numFmtId="0" fontId="62" fillId="28" borderId="0" xfId="0" applyFont="1" applyFill="1"/>
    <xf numFmtId="0" fontId="63" fillId="28" borderId="0" xfId="0" applyFont="1" applyFill="1"/>
    <xf numFmtId="0" fontId="7" fillId="0" borderId="0" xfId="0" applyFont="1"/>
    <xf numFmtId="0" fontId="64" fillId="10" borderId="0" xfId="0" applyFont="1" applyFill="1"/>
    <xf numFmtId="0" fontId="60" fillId="10" borderId="0" xfId="0" applyFont="1" applyFill="1"/>
    <xf numFmtId="164" fontId="65" fillId="28" borderId="0" xfId="0" applyNumberFormat="1" applyFont="1" applyFill="1"/>
    <xf numFmtId="0" fontId="6" fillId="0" borderId="0" xfId="0" applyFont="1"/>
    <xf numFmtId="0" fontId="6" fillId="0" borderId="0" xfId="0" applyFont="1" applyAlignment="1">
      <alignment horizontal="right"/>
    </xf>
    <xf numFmtId="0" fontId="7" fillId="0" borderId="18" xfId="0" applyFont="1" applyBorder="1" applyAlignment="1" applyProtection="1">
      <alignment vertical="center"/>
      <protection locked="0"/>
    </xf>
    <xf numFmtId="0" fontId="7" fillId="0" borderId="62" xfId="0" applyFont="1" applyBorder="1" applyProtection="1">
      <protection locked="0"/>
    </xf>
    <xf numFmtId="0" fontId="7" fillId="0" borderId="63" xfId="0" applyFont="1" applyBorder="1" applyProtection="1">
      <protection locked="0"/>
    </xf>
    <xf numFmtId="0" fontId="10" fillId="0" borderId="64" xfId="0" applyFont="1" applyBorder="1" applyProtection="1">
      <protection locked="0"/>
    </xf>
    <xf numFmtId="0" fontId="67" fillId="0" borderId="11" xfId="0" applyFont="1" applyBorder="1" applyAlignment="1">
      <alignment horizontal="centerContinuous" vertical="center" wrapText="1"/>
    </xf>
    <xf numFmtId="0" fontId="0" fillId="0" borderId="12" xfId="0" applyBorder="1" applyAlignment="1">
      <alignment horizontal="centerContinuous" vertical="center" wrapText="1"/>
    </xf>
    <xf numFmtId="0" fontId="0" fillId="0" borderId="13" xfId="0" applyBorder="1" applyAlignment="1">
      <alignment horizontal="centerContinuous" vertical="center" wrapText="1"/>
    </xf>
    <xf numFmtId="0" fontId="68" fillId="0" borderId="0" xfId="8" applyFont="1" applyAlignment="1">
      <alignment horizontal="left" wrapText="1"/>
    </xf>
    <xf numFmtId="0" fontId="60" fillId="0" borderId="0" xfId="8"/>
    <xf numFmtId="0" fontId="69" fillId="0" borderId="0" xfId="8" applyFont="1" applyAlignment="1">
      <alignment horizontal="left" wrapText="1"/>
    </xf>
    <xf numFmtId="0" fontId="70" fillId="0" borderId="0" xfId="8" applyFont="1" applyAlignment="1">
      <alignment horizontal="left" wrapText="1"/>
    </xf>
    <xf numFmtId="0" fontId="71" fillId="0" borderId="0" xfId="8" applyFont="1" applyAlignment="1">
      <alignment horizontal="left" wrapText="1"/>
    </xf>
    <xf numFmtId="0" fontId="72" fillId="0" borderId="0" xfId="8" applyFont="1"/>
    <xf numFmtId="0" fontId="73" fillId="0" borderId="0" xfId="8" applyFont="1" applyAlignment="1">
      <alignment horizontal="left" wrapText="1"/>
    </xf>
    <xf numFmtId="0" fontId="69" fillId="0" borderId="0" xfId="8" applyFont="1" applyAlignment="1">
      <alignment vertical="center" wrapText="1"/>
    </xf>
    <xf numFmtId="0" fontId="74" fillId="0" borderId="0" xfId="8" applyFont="1" applyAlignment="1">
      <alignment horizontal="left"/>
    </xf>
    <xf numFmtId="0" fontId="69" fillId="0" borderId="0" xfId="8" applyFont="1" applyAlignment="1">
      <alignment horizontal="left"/>
    </xf>
    <xf numFmtId="0" fontId="60" fillId="0" borderId="0" xfId="8" applyAlignment="1">
      <alignment vertical="center" wrapText="1"/>
    </xf>
    <xf numFmtId="0" fontId="75" fillId="0" borderId="7" xfId="0" applyFont="1" applyBorder="1" applyAlignment="1" applyProtection="1">
      <alignment horizontal="center" vertical="center" wrapText="1"/>
    </xf>
    <xf numFmtId="0" fontId="76" fillId="0" borderId="1" xfId="0" applyFont="1" applyBorder="1" applyAlignment="1" applyProtection="1">
      <alignment vertical="center"/>
      <protection locked="0"/>
    </xf>
    <xf numFmtId="0" fontId="76" fillId="0" borderId="4" xfId="0" applyFont="1" applyBorder="1" applyAlignment="1" applyProtection="1">
      <alignment vertical="center"/>
      <protection locked="0"/>
    </xf>
    <xf numFmtId="0" fontId="77" fillId="0" borderId="9" xfId="0" applyFont="1" applyBorder="1" applyAlignment="1" applyProtection="1">
      <alignment horizontal="left" vertical="center"/>
      <protection locked="0"/>
    </xf>
    <xf numFmtId="0" fontId="76" fillId="0" borderId="10" xfId="0" applyFont="1" applyBorder="1" applyAlignment="1" applyProtection="1">
      <alignment vertical="center"/>
      <protection locked="0"/>
    </xf>
    <xf numFmtId="0" fontId="78" fillId="0" borderId="10" xfId="0" applyFont="1" applyBorder="1" applyAlignment="1" applyProtection="1">
      <alignment horizontal="center" vertical="center"/>
      <protection locked="0"/>
    </xf>
    <xf numFmtId="0" fontId="77" fillId="0" borderId="10" xfId="0" applyFont="1" applyBorder="1" applyAlignment="1" applyProtection="1">
      <alignment horizontal="right" vertical="center"/>
      <protection locked="0"/>
    </xf>
    <xf numFmtId="0" fontId="77" fillId="0" borderId="8" xfId="0" applyFont="1" applyBorder="1" applyAlignment="1" applyProtection="1">
      <alignment horizontal="right" vertical="center"/>
      <protection locked="0"/>
    </xf>
    <xf numFmtId="0" fontId="76" fillId="0" borderId="7" xfId="0" applyFont="1" applyBorder="1" applyAlignment="1" applyProtection="1">
      <alignment vertical="center"/>
      <protection locked="0"/>
    </xf>
    <xf numFmtId="0" fontId="77" fillId="0" borderId="7" xfId="0" applyFont="1" applyBorder="1" applyAlignment="1" applyProtection="1">
      <alignment horizontal="right" vertical="center"/>
      <protection locked="0"/>
    </xf>
    <xf numFmtId="0" fontId="76" fillId="0" borderId="7" xfId="0" applyFont="1" applyBorder="1" applyAlignment="1" applyProtection="1">
      <alignment horizontal="left" vertical="center"/>
      <protection locked="0"/>
    </xf>
    <xf numFmtId="0" fontId="76" fillId="0" borderId="7" xfId="0" applyFont="1" applyBorder="1" applyAlignment="1" applyProtection="1">
      <alignment horizontal="center" vertical="center" wrapText="1"/>
      <protection locked="0"/>
    </xf>
    <xf numFmtId="0" fontId="76" fillId="0" borderId="15" xfId="0" applyFont="1" applyBorder="1" applyAlignment="1">
      <alignment horizontal="center" vertical="center" wrapText="1"/>
    </xf>
    <xf numFmtId="0" fontId="76" fillId="0" borderId="8" xfId="0" applyFont="1" applyBorder="1" applyAlignment="1" applyProtection="1">
      <alignment vertical="center"/>
      <protection locked="0"/>
    </xf>
    <xf numFmtId="0" fontId="79" fillId="0" borderId="7" xfId="0" applyFont="1" applyBorder="1" applyAlignment="1" applyProtection="1">
      <alignment horizontal="right" vertical="center"/>
      <protection locked="0"/>
    </xf>
    <xf numFmtId="0" fontId="76" fillId="0" borderId="7" xfId="0" applyFont="1" applyBorder="1" applyAlignment="1" applyProtection="1">
      <alignment horizontal="center" vertical="center"/>
      <protection locked="0"/>
    </xf>
    <xf numFmtId="0" fontId="78" fillId="0" borderId="7" xfId="0" applyFont="1" applyBorder="1" applyAlignment="1" applyProtection="1">
      <alignment horizontal="center" vertical="center"/>
      <protection locked="0"/>
    </xf>
    <xf numFmtId="0" fontId="76" fillId="0" borderId="15" xfId="0" applyFont="1" applyBorder="1" applyAlignment="1" applyProtection="1">
      <alignment horizontal="center" vertical="center"/>
      <protection locked="0"/>
    </xf>
    <xf numFmtId="9" fontId="76" fillId="0" borderId="15" xfId="1" applyFont="1" applyBorder="1" applyAlignment="1" applyProtection="1">
      <alignment horizontal="center" vertical="center"/>
      <protection locked="0"/>
    </xf>
    <xf numFmtId="0" fontId="76" fillId="0" borderId="16" xfId="0" applyFont="1" applyBorder="1" applyAlignment="1" applyProtection="1">
      <alignment vertical="center"/>
      <protection locked="0"/>
    </xf>
    <xf numFmtId="0" fontId="76" fillId="0" borderId="17" xfId="0" applyFont="1" applyBorder="1" applyAlignment="1" applyProtection="1">
      <alignment vertical="center"/>
      <protection locked="0"/>
    </xf>
    <xf numFmtId="0" fontId="77" fillId="0" borderId="17" xfId="0" applyFont="1" applyBorder="1" applyAlignment="1" applyProtection="1">
      <alignment horizontal="right" vertical="center"/>
      <protection locked="0"/>
    </xf>
    <xf numFmtId="0" fontId="76" fillId="0" borderId="17" xfId="0" applyFont="1" applyBorder="1" applyAlignment="1" applyProtection="1">
      <alignment horizontal="center" vertical="center"/>
      <protection locked="0"/>
    </xf>
    <xf numFmtId="0" fontId="76" fillId="0" borderId="18" xfId="0" applyFont="1" applyBorder="1" applyAlignment="1" applyProtection="1">
      <alignment horizontal="center" vertical="center"/>
      <protection locked="0"/>
    </xf>
    <xf numFmtId="0" fontId="76" fillId="0" borderId="9" xfId="0" applyFont="1" applyBorder="1" applyAlignment="1" applyProtection="1">
      <alignment vertical="center"/>
      <protection locked="0"/>
    </xf>
    <xf numFmtId="49" fontId="76" fillId="0" borderId="10" xfId="0" applyNumberFormat="1" applyFont="1" applyBorder="1" applyAlignment="1" applyProtection="1">
      <alignment vertical="center"/>
      <protection locked="0"/>
    </xf>
    <xf numFmtId="0" fontId="76" fillId="0" borderId="14" xfId="0" applyFont="1" applyBorder="1" applyAlignment="1" applyProtection="1">
      <alignment vertical="center"/>
      <protection locked="0"/>
    </xf>
    <xf numFmtId="49" fontId="76" fillId="0" borderId="7" xfId="0" applyNumberFormat="1" applyFont="1" applyBorder="1" applyAlignment="1" applyProtection="1">
      <alignment vertical="center"/>
      <protection locked="0"/>
    </xf>
    <xf numFmtId="0" fontId="76" fillId="0" borderId="15" xfId="0" applyFont="1" applyBorder="1" applyAlignment="1" applyProtection="1">
      <alignment vertical="center"/>
      <protection locked="0"/>
    </xf>
    <xf numFmtId="0" fontId="76" fillId="0" borderId="18" xfId="0" applyFont="1" applyBorder="1" applyAlignment="1" applyProtection="1">
      <alignment vertical="center"/>
      <protection locked="0"/>
    </xf>
    <xf numFmtId="0" fontId="75" fillId="0" borderId="11" xfId="0" applyFont="1" applyBorder="1" applyAlignment="1">
      <alignment horizontal="centerContinuous" vertical="center" wrapText="1"/>
    </xf>
    <xf numFmtId="0" fontId="76" fillId="0" borderId="12"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4" xfId="0" applyFont="1" applyBorder="1" applyProtection="1">
      <protection locked="0"/>
    </xf>
    <xf numFmtId="0" fontId="76" fillId="0" borderId="62" xfId="0" applyFont="1" applyBorder="1" applyProtection="1">
      <protection locked="0"/>
    </xf>
    <xf numFmtId="0" fontId="76" fillId="0" borderId="63" xfId="0" applyFont="1" applyBorder="1" applyProtection="1">
      <protection locked="0"/>
    </xf>
    <xf numFmtId="0" fontId="75" fillId="0" borderId="64" xfId="0" applyFont="1" applyBorder="1" applyProtection="1">
      <protection locked="0"/>
    </xf>
    <xf numFmtId="0" fontId="76" fillId="0" borderId="3" xfId="0" applyFont="1" applyBorder="1" applyProtection="1">
      <protection locked="0"/>
    </xf>
    <xf numFmtId="0" fontId="76" fillId="0" borderId="2" xfId="0" applyFont="1" applyBorder="1" applyProtection="1">
      <protection locked="0"/>
    </xf>
    <xf numFmtId="0" fontId="76" fillId="0" borderId="6" xfId="0" applyFont="1" applyBorder="1" applyProtection="1">
      <protection locked="0"/>
    </xf>
    <xf numFmtId="0" fontId="80" fillId="0" borderId="3" xfId="0" applyFont="1" applyBorder="1" applyProtection="1">
      <protection locked="0"/>
    </xf>
    <xf numFmtId="0" fontId="79" fillId="0" borderId="3" xfId="0" applyFont="1" applyBorder="1" applyProtection="1">
      <protection locked="0"/>
    </xf>
    <xf numFmtId="0" fontId="76" fillId="0" borderId="5" xfId="0" applyFont="1" applyBorder="1" applyProtection="1">
      <protection locked="0"/>
    </xf>
    <xf numFmtId="0" fontId="75" fillId="0" borderId="3" xfId="0" applyFont="1" applyBorder="1" applyProtection="1">
      <protection locked="0"/>
    </xf>
    <xf numFmtId="0" fontId="11" fillId="0" borderId="3" xfId="0" applyFont="1" applyBorder="1" applyAlignment="1" applyProtection="1">
      <alignment vertical="center"/>
    </xf>
    <xf numFmtId="0" fontId="63" fillId="0" borderId="3" xfId="0" applyFont="1" applyBorder="1" applyProtection="1">
      <protection locked="0"/>
    </xf>
    <xf numFmtId="0" fontId="10" fillId="0" borderId="10" xfId="0" applyFont="1" applyFill="1" applyBorder="1" applyAlignment="1" applyProtection="1">
      <alignment horizontal="left" vertical="center"/>
      <protection locked="0"/>
    </xf>
    <xf numFmtId="0" fontId="81" fillId="0" borderId="15" xfId="0" applyFont="1" applyFill="1" applyBorder="1" applyAlignment="1" applyProtection="1">
      <alignment horizontal="center" vertical="center"/>
      <protection locked="0"/>
    </xf>
    <xf numFmtId="0" fontId="81" fillId="0" borderId="10" xfId="0" applyFont="1" applyFill="1" applyBorder="1" applyAlignment="1" applyProtection="1">
      <alignment horizontal="center" vertical="center"/>
      <protection locked="0"/>
    </xf>
    <xf numFmtId="0" fontId="81" fillId="0" borderId="7" xfId="0" applyFont="1" applyFill="1" applyBorder="1" applyAlignment="1" applyProtection="1">
      <alignment vertical="center"/>
      <protection locked="0"/>
    </xf>
    <xf numFmtId="0" fontId="81" fillId="0" borderId="7" xfId="0" applyFont="1" applyFill="1" applyBorder="1" applyAlignment="1" applyProtection="1">
      <alignment horizontal="center" vertical="center"/>
      <protection locked="0"/>
    </xf>
    <xf numFmtId="0" fontId="7" fillId="0" borderId="4" xfId="0" applyFont="1" applyBorder="1" applyProtection="1">
      <protection locked="0"/>
    </xf>
    <xf numFmtId="0" fontId="63" fillId="0" borderId="5" xfId="0" applyFont="1" applyBorder="1" applyProtection="1">
      <protection locked="0"/>
    </xf>
    <xf numFmtId="0" fontId="32" fillId="0" borderId="7" xfId="0" applyFont="1" applyBorder="1"/>
    <xf numFmtId="0" fontId="7" fillId="0" borderId="1" xfId="0" applyFont="1" applyFill="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7" xfId="0" applyFont="1" applyFill="1" applyBorder="1" applyAlignment="1" applyProtection="1">
      <alignment horizontal="left" vertical="center" wrapText="1"/>
      <protection locked="0"/>
    </xf>
    <xf numFmtId="0" fontId="82" fillId="0" borderId="7" xfId="0" applyFont="1" applyFill="1" applyBorder="1" applyAlignment="1" applyProtection="1">
      <alignment horizontal="left" vertical="center" wrapText="1"/>
      <protection locked="0"/>
    </xf>
    <xf numFmtId="0" fontId="7"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7"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7" fillId="0" borderId="7" xfId="0" applyFont="1" applyFill="1" applyBorder="1" applyAlignment="1" applyProtection="1">
      <alignment horizontal="center" vertical="center"/>
      <protection locked="0"/>
    </xf>
    <xf numFmtId="0" fontId="0" fillId="0" borderId="15" xfId="0" applyBorder="1" applyAlignment="1">
      <alignment horizontal="center" vertical="center"/>
    </xf>
    <xf numFmtId="0" fontId="81" fillId="0" borderId="10" xfId="0" applyFont="1" applyFill="1" applyBorder="1" applyAlignment="1" applyProtection="1">
      <alignment horizontal="center" vertical="center"/>
      <protection locked="0"/>
    </xf>
    <xf numFmtId="0" fontId="3" fillId="0" borderId="14" xfId="0" applyFont="1" applyFill="1" applyBorder="1" applyAlignment="1">
      <alignment horizontal="center" vertical="center"/>
    </xf>
    <xf numFmtId="0" fontId="81" fillId="0" borderId="7" xfId="0" applyFont="1" applyFill="1" applyBorder="1" applyAlignment="1" applyProtection="1">
      <alignment horizontal="center" vertical="center" wrapText="1"/>
      <protection locked="0"/>
    </xf>
    <xf numFmtId="0" fontId="3" fillId="0" borderId="15" xfId="0" applyFont="1" applyFill="1" applyBorder="1" applyAlignment="1">
      <alignment horizontal="center" vertical="center" wrapText="1"/>
    </xf>
    <xf numFmtId="0" fontId="7" fillId="0" borderId="7" xfId="0" applyFont="1" applyFill="1" applyBorder="1" applyAlignment="1" applyProtection="1">
      <alignment horizontal="center" vertical="center" wrapText="1"/>
      <protection locked="0"/>
    </xf>
    <xf numFmtId="0" fontId="4" fillId="2" borderId="0" xfId="2" applyFont="1" applyFill="1"/>
    <xf numFmtId="0" fontId="3" fillId="0" borderId="0" xfId="2"/>
    <xf numFmtId="0" fontId="3" fillId="2" borderId="0" xfId="2" applyFill="1"/>
    <xf numFmtId="165" fontId="3" fillId="2" borderId="0" xfId="2" applyNumberFormat="1" applyFill="1" applyAlignment="1">
      <alignment horizontal="left"/>
    </xf>
    <xf numFmtId="0" fontId="34" fillId="14" borderId="19" xfId="3" applyFont="1" applyFill="1" applyBorder="1" applyAlignment="1">
      <alignment horizontal="center" vertical="center"/>
    </xf>
    <xf numFmtId="0" fontId="34" fillId="14" borderId="20" xfId="3" applyFont="1" applyFill="1" applyBorder="1" applyAlignment="1">
      <alignment horizontal="center" vertical="center"/>
    </xf>
    <xf numFmtId="0" fontId="34" fillId="14" borderId="21" xfId="3" applyFont="1" applyFill="1" applyBorder="1" applyAlignment="1">
      <alignment horizontal="center" vertical="center"/>
    </xf>
    <xf numFmtId="170" fontId="35" fillId="0" borderId="44" xfId="3" applyNumberFormat="1" applyFont="1" applyFill="1" applyBorder="1" applyAlignment="1">
      <alignment horizontal="center" vertical="center" wrapText="1"/>
    </xf>
    <xf numFmtId="170" fontId="35" fillId="0" borderId="45" xfId="3" applyNumberFormat="1" applyFont="1" applyFill="1" applyBorder="1" applyAlignment="1">
      <alignment horizontal="center" vertical="center" wrapText="1"/>
    </xf>
    <xf numFmtId="170" fontId="35" fillId="0" borderId="46" xfId="3" applyNumberFormat="1" applyFont="1" applyFill="1" applyBorder="1" applyAlignment="1">
      <alignment horizontal="center" vertical="center" wrapText="1"/>
    </xf>
    <xf numFmtId="0" fontId="37" fillId="8" borderId="53" xfId="3" applyFont="1" applyFill="1" applyBorder="1" applyAlignment="1">
      <alignment horizontal="center" vertical="center"/>
    </xf>
    <xf numFmtId="0" fontId="37" fillId="8" borderId="54" xfId="3" applyFont="1" applyFill="1" applyBorder="1" applyAlignment="1">
      <alignment horizontal="center" vertical="center"/>
    </xf>
    <xf numFmtId="0" fontId="37" fillId="8" borderId="55" xfId="3" applyFont="1" applyFill="1" applyBorder="1" applyAlignment="1">
      <alignment horizontal="center" vertical="center"/>
    </xf>
    <xf numFmtId="0" fontId="27" fillId="10" borderId="34" xfId="3" applyFont="1" applyFill="1" applyBorder="1" applyAlignment="1">
      <alignment vertical="center"/>
    </xf>
    <xf numFmtId="0" fontId="23" fillId="0" borderId="0" xfId="3" applyFont="1" applyBorder="1" applyAlignment="1">
      <alignment horizontal="right"/>
    </xf>
    <xf numFmtId="0" fontId="23" fillId="0" borderId="29" xfId="3" applyFont="1" applyBorder="1" applyAlignment="1">
      <alignment horizontal="right"/>
    </xf>
    <xf numFmtId="0" fontId="18" fillId="6" borderId="19" xfId="3" applyFont="1" applyFill="1" applyBorder="1" applyAlignment="1">
      <alignment horizontal="center" vertical="top"/>
    </xf>
    <xf numFmtId="0" fontId="19" fillId="7" borderId="22" xfId="3" applyFont="1" applyFill="1" applyBorder="1" applyAlignment="1">
      <alignment horizontal="center" vertical="top"/>
    </xf>
    <xf numFmtId="0" fontId="20" fillId="0" borderId="0" xfId="3" quotePrefix="1" applyFont="1" applyBorder="1" applyAlignment="1">
      <alignment horizontal="center" wrapText="1"/>
    </xf>
    <xf numFmtId="0" fontId="19" fillId="8" borderId="22" xfId="3" applyFont="1" applyFill="1" applyBorder="1" applyAlignment="1">
      <alignment horizontal="center" vertical="top"/>
    </xf>
    <xf numFmtId="0" fontId="23" fillId="0" borderId="23" xfId="3" applyFont="1" applyBorder="1" applyAlignment="1">
      <alignment horizontal="right"/>
    </xf>
    <xf numFmtId="0" fontId="23" fillId="0" borderId="27" xfId="3" applyFont="1" applyBorder="1" applyAlignment="1">
      <alignment horizontal="left"/>
    </xf>
    <xf numFmtId="0" fontId="76" fillId="0" borderId="7" xfId="0" applyFont="1" applyFill="1" applyBorder="1" applyAlignment="1" applyProtection="1">
      <alignment horizontal="center" vertical="center"/>
      <protection locked="0"/>
    </xf>
    <xf numFmtId="0" fontId="76" fillId="0" borderId="15" xfId="0" applyFont="1" applyBorder="1" applyAlignment="1">
      <alignment horizontal="center" vertical="center"/>
    </xf>
    <xf numFmtId="0" fontId="76" fillId="0" borderId="7" xfId="0" applyFont="1" applyBorder="1" applyAlignment="1" applyProtection="1">
      <alignment horizontal="center" vertical="center" wrapText="1"/>
      <protection locked="0"/>
    </xf>
    <xf numFmtId="0" fontId="76" fillId="0" borderId="15" xfId="0" applyFont="1" applyBorder="1" applyAlignment="1">
      <alignment horizontal="center" vertical="center" wrapText="1"/>
    </xf>
    <xf numFmtId="0" fontId="61" fillId="28" borderId="0" xfId="0" applyFont="1" applyFill="1"/>
    <xf numFmtId="0" fontId="0" fillId="28" borderId="0" xfId="0" applyFill="1" applyAlignment="1">
      <alignment horizontal="left"/>
    </xf>
    <xf numFmtId="0" fontId="0" fillId="28" borderId="0" xfId="0" applyFill="1"/>
    <xf numFmtId="0" fontId="0" fillId="0" borderId="0" xfId="0" applyAlignment="1">
      <alignment horizontal="left"/>
    </xf>
    <xf numFmtId="0" fontId="0" fillId="0" borderId="0" xfId="0" applyAlignment="1">
      <alignment horizontal="center"/>
    </xf>
    <xf numFmtId="0" fontId="0" fillId="23" borderId="0" xfId="0" applyFill="1" applyAlignment="1">
      <alignment horizontal="left"/>
    </xf>
    <xf numFmtId="0" fontId="0" fillId="12" borderId="0" xfId="0" applyFill="1" applyAlignment="1">
      <alignment horizontal="left"/>
    </xf>
    <xf numFmtId="0" fontId="61" fillId="28" borderId="0" xfId="0" applyFont="1" applyFill="1" applyAlignment="1">
      <alignment horizontal="left"/>
    </xf>
    <xf numFmtId="0" fontId="61" fillId="28" borderId="0" xfId="0" applyFont="1" applyFill="1" applyAlignment="1">
      <alignment horizontal="center"/>
    </xf>
    <xf numFmtId="14" fontId="0" fillId="0" borderId="0" xfId="0" applyNumberFormat="1"/>
    <xf numFmtId="7" fontId="0" fillId="0" borderId="0" xfId="0" applyNumberFormat="1" applyAlignment="1">
      <alignment horizontal="center"/>
    </xf>
    <xf numFmtId="0" fontId="18" fillId="0" borderId="20" xfId="9" applyFont="1" applyBorder="1" applyAlignment="1">
      <alignment horizontal="center" vertical="top"/>
    </xf>
    <xf numFmtId="0" fontId="18" fillId="0" borderId="21" xfId="9" applyFont="1" applyBorder="1" applyAlignment="1">
      <alignment horizontal="center" vertical="top"/>
    </xf>
    <xf numFmtId="0" fontId="19" fillId="7" borderId="0" xfId="9" applyFont="1" applyFill="1" applyAlignment="1">
      <alignment horizontal="center" vertical="top"/>
    </xf>
    <xf numFmtId="0" fontId="22" fillId="0" borderId="20" xfId="9" applyFont="1" applyBorder="1" applyAlignment="1">
      <alignment horizontal="center" vertical="center"/>
    </xf>
    <xf numFmtId="0" fontId="19" fillId="8" borderId="0" xfId="9" applyFont="1" applyFill="1" applyAlignment="1">
      <alignment horizontal="center" vertical="top"/>
    </xf>
    <xf numFmtId="0" fontId="24" fillId="0" borderId="23" xfId="9" applyFont="1" applyBorder="1" applyAlignment="1"/>
    <xf numFmtId="0" fontId="24" fillId="0" borderId="24" xfId="9" applyFont="1" applyBorder="1" applyAlignment="1"/>
    <xf numFmtId="0" fontId="23" fillId="0" borderId="28" xfId="9" applyFont="1" applyBorder="1" applyAlignment="1">
      <alignment horizontal="left"/>
    </xf>
    <xf numFmtId="0" fontId="21" fillId="0" borderId="28" xfId="9" applyFont="1" applyBorder="1" applyAlignment="1">
      <alignment horizontal="left"/>
    </xf>
    <xf numFmtId="0" fontId="24" fillId="0" borderId="0" xfId="9" applyFont="1" applyAlignment="1"/>
    <xf numFmtId="0" fontId="24" fillId="0" borderId="29" xfId="9" applyFont="1" applyBorder="1" applyAlignment="1"/>
    <xf numFmtId="0" fontId="25" fillId="0" borderId="32" xfId="9" applyFont="1" applyBorder="1" applyAlignment="1">
      <alignment horizontal="center"/>
    </xf>
    <xf numFmtId="0" fontId="21" fillId="0" borderId="32" xfId="9" applyFont="1" applyBorder="1" applyAlignment="1">
      <alignment horizontal="center"/>
    </xf>
    <xf numFmtId="0" fontId="21" fillId="0" borderId="33" xfId="9" applyFont="1" applyBorder="1" applyAlignment="1">
      <alignment horizontal="center"/>
    </xf>
    <xf numFmtId="0" fontId="24" fillId="0" borderId="0" xfId="9" applyFont="1" applyAlignment="1">
      <alignment horizontal="right"/>
    </xf>
    <xf numFmtId="0" fontId="24" fillId="0" borderId="29" xfId="9" applyFont="1" applyBorder="1" applyAlignment="1">
      <alignment horizontal="right"/>
    </xf>
    <xf numFmtId="0" fontId="28" fillId="0" borderId="32" xfId="9" applyFont="1" applyBorder="1" applyAlignment="1">
      <alignment horizontal="left"/>
    </xf>
    <xf numFmtId="0" fontId="28" fillId="0" borderId="33" xfId="9" applyFont="1" applyBorder="1" applyAlignment="1">
      <alignment horizontal="left"/>
    </xf>
    <xf numFmtId="0" fontId="28" fillId="0" borderId="32" xfId="9" applyFont="1" applyBorder="1" applyAlignment="1">
      <alignment horizontal="left"/>
    </xf>
    <xf numFmtId="0" fontId="28" fillId="0" borderId="33" xfId="9" applyFont="1" applyBorder="1" applyAlignment="1">
      <alignment horizontal="left"/>
    </xf>
    <xf numFmtId="0" fontId="21" fillId="0" borderId="32" xfId="9" applyFont="1" applyBorder="1" applyAlignment="1">
      <alignment horizontal="left"/>
    </xf>
    <xf numFmtId="0" fontId="21" fillId="0" borderId="33" xfId="9" applyFont="1" applyBorder="1" applyAlignment="1">
      <alignment horizontal="left"/>
    </xf>
    <xf numFmtId="0" fontId="21" fillId="0" borderId="34" xfId="9" applyFont="1" applyBorder="1" applyAlignment="1">
      <alignment horizontal="left"/>
    </xf>
    <xf numFmtId="0" fontId="21" fillId="0" borderId="32" xfId="9" applyFont="1" applyBorder="1" applyAlignment="1">
      <alignment horizontal="left"/>
    </xf>
    <xf numFmtId="0" fontId="21" fillId="0" borderId="33" xfId="9" applyFont="1" applyBorder="1" applyAlignment="1">
      <alignment horizontal="left"/>
    </xf>
    <xf numFmtId="0" fontId="23" fillId="0" borderId="0" xfId="9" applyFont="1" applyAlignment="1"/>
    <xf numFmtId="168" fontId="23" fillId="0" borderId="29" xfId="9" applyNumberFormat="1" applyFont="1" applyBorder="1" applyAlignment="1">
      <alignment horizontal="left"/>
    </xf>
    <xf numFmtId="0" fontId="29" fillId="0" borderId="0" xfId="9" applyFont="1" applyAlignment="1"/>
    <xf numFmtId="0" fontId="29" fillId="0" borderId="29" xfId="9" applyFont="1" applyBorder="1" applyAlignment="1"/>
    <xf numFmtId="0" fontId="29" fillId="0" borderId="35" xfId="9" applyFont="1" applyBorder="1" applyAlignment="1"/>
    <xf numFmtId="0" fontId="29" fillId="0" borderId="36" xfId="9" applyFont="1" applyBorder="1" applyAlignment="1"/>
    <xf numFmtId="0" fontId="19" fillId="10" borderId="37" xfId="9" applyFont="1" applyFill="1" applyBorder="1" applyAlignment="1">
      <alignment horizontal="center"/>
    </xf>
    <xf numFmtId="0" fontId="21" fillId="0" borderId="0" xfId="9" applyFont="1" applyBorder="1"/>
    <xf numFmtId="0" fontId="21" fillId="0" borderId="0" xfId="9" applyFont="1"/>
    <xf numFmtId="0" fontId="31" fillId="11" borderId="19" xfId="9" applyFont="1" applyFill="1" applyBorder="1" applyAlignment="1">
      <alignment vertical="center"/>
    </xf>
    <xf numFmtId="0" fontId="25" fillId="11" borderId="20" xfId="9" applyFont="1" applyFill="1" applyBorder="1" applyAlignment="1">
      <alignment horizontal="center" vertical="center" wrapText="1"/>
    </xf>
    <xf numFmtId="0" fontId="27" fillId="11" borderId="20" xfId="9" applyFont="1" applyFill="1" applyBorder="1" applyAlignment="1">
      <alignment vertical="center"/>
    </xf>
    <xf numFmtId="0" fontId="27" fillId="11" borderId="21" xfId="9" applyFont="1" applyFill="1" applyBorder="1" applyAlignment="1">
      <alignment vertical="center"/>
    </xf>
    <xf numFmtId="170" fontId="31" fillId="0" borderId="0" xfId="9" applyNumberFormat="1" applyFont="1" applyAlignment="1"/>
    <xf numFmtId="0" fontId="31" fillId="0" borderId="0" xfId="9" applyFont="1" applyBorder="1" applyAlignment="1"/>
    <xf numFmtId="0" fontId="31" fillId="0" borderId="0" xfId="9" applyFont="1" applyAlignment="1"/>
    <xf numFmtId="0" fontId="25" fillId="12" borderId="30" xfId="9" applyFont="1" applyFill="1" applyBorder="1" applyAlignment="1">
      <alignment horizontal="left" vertical="center" wrapText="1"/>
    </xf>
    <xf numFmtId="169" fontId="27" fillId="0" borderId="31" xfId="9" applyNumberFormat="1" applyFont="1" applyBorder="1" applyAlignment="1">
      <alignment horizontal="center" vertical="center"/>
    </xf>
    <xf numFmtId="0" fontId="27" fillId="0" borderId="31" xfId="9" applyFont="1" applyBorder="1" applyAlignment="1">
      <alignment horizontal="left" vertical="center" wrapText="1"/>
    </xf>
    <xf numFmtId="0" fontId="27" fillId="0" borderId="31" xfId="9" applyFont="1" applyBorder="1" applyAlignment="1">
      <alignment vertical="center" wrapText="1"/>
    </xf>
    <xf numFmtId="0" fontId="27" fillId="10" borderId="33" xfId="9" applyNumberFormat="1" applyFont="1" applyFill="1" applyBorder="1" applyAlignment="1">
      <alignment horizontal="center" vertical="center"/>
    </xf>
    <xf numFmtId="169" fontId="33" fillId="8" borderId="31" xfId="9" applyNumberFormat="1" applyFont="1" applyFill="1" applyBorder="1" applyAlignment="1">
      <alignment horizontal="center" vertical="center"/>
    </xf>
    <xf numFmtId="0" fontId="33" fillId="8" borderId="31" xfId="9" applyFont="1" applyFill="1" applyBorder="1" applyAlignment="1">
      <alignment vertical="center" wrapText="1"/>
    </xf>
    <xf numFmtId="169" fontId="27" fillId="10" borderId="34" xfId="9" applyNumberFormat="1" applyFont="1" applyFill="1" applyBorder="1" applyAlignment="1">
      <alignment horizontal="center" vertical="center"/>
    </xf>
    <xf numFmtId="0" fontId="27" fillId="10" borderId="32" xfId="9" applyFont="1" applyFill="1" applyBorder="1" applyAlignment="1">
      <alignment vertical="center"/>
    </xf>
    <xf numFmtId="0" fontId="27" fillId="10" borderId="33" xfId="9" applyFont="1" applyFill="1" applyBorder="1" applyAlignment="1">
      <alignment vertical="center"/>
    </xf>
    <xf numFmtId="0" fontId="27" fillId="0" borderId="33" xfId="9" applyFont="1" applyBorder="1" applyAlignment="1">
      <alignment vertical="center" wrapText="1"/>
    </xf>
    <xf numFmtId="169" fontId="27" fillId="0" borderId="42" xfId="9" applyNumberFormat="1" applyFont="1" applyBorder="1" applyAlignment="1">
      <alignment horizontal="center" vertical="center"/>
    </xf>
    <xf numFmtId="0" fontId="27" fillId="0" borderId="42" xfId="9" applyFont="1" applyBorder="1" applyAlignment="1">
      <alignment horizontal="left" vertical="center" wrapText="1"/>
    </xf>
    <xf numFmtId="0" fontId="27" fillId="0" borderId="43" xfId="9" applyFont="1" applyBorder="1" applyAlignment="1">
      <alignment vertical="center" wrapText="1"/>
    </xf>
    <xf numFmtId="169" fontId="27" fillId="10" borderId="32" xfId="9" applyNumberFormat="1" applyFont="1" applyFill="1" applyBorder="1" applyAlignment="1">
      <alignment horizontal="center" vertical="center"/>
    </xf>
    <xf numFmtId="169" fontId="27" fillId="10" borderId="33" xfId="9" applyNumberFormat="1" applyFont="1" applyFill="1" applyBorder="1" applyAlignment="1">
      <alignment horizontal="center" vertical="center"/>
    </xf>
    <xf numFmtId="169" fontId="27" fillId="12" borderId="31" xfId="9" applyNumberFormat="1" applyFont="1" applyFill="1" applyBorder="1" applyAlignment="1">
      <alignment horizontal="center" vertical="center" wrapText="1"/>
    </xf>
    <xf numFmtId="0" fontId="35" fillId="8" borderId="44" xfId="9" applyFont="1" applyFill="1" applyBorder="1" applyAlignment="1">
      <alignment horizontal="center" vertical="center" wrapText="1"/>
    </xf>
    <xf numFmtId="0" fontId="35" fillId="8" borderId="45" xfId="9" applyFont="1" applyFill="1" applyBorder="1" applyAlignment="1">
      <alignment horizontal="center" vertical="center" wrapText="1"/>
    </xf>
    <xf numFmtId="0" fontId="35" fillId="8" borderId="46" xfId="9" applyFont="1" applyFill="1" applyBorder="1" applyAlignment="1">
      <alignment horizontal="center" vertical="center" wrapText="1"/>
    </xf>
    <xf numFmtId="0" fontId="25" fillId="12" borderId="31" xfId="9" applyFont="1" applyFill="1" applyBorder="1" applyAlignment="1">
      <alignment horizontal="left" vertical="center" wrapText="1"/>
    </xf>
    <xf numFmtId="0" fontId="25" fillId="12" borderId="31" xfId="9" applyFont="1" applyFill="1" applyBorder="1" applyAlignment="1">
      <alignment vertical="center" wrapText="1"/>
    </xf>
    <xf numFmtId="0" fontId="27" fillId="12" borderId="31" xfId="9" applyFont="1" applyFill="1" applyBorder="1" applyAlignment="1">
      <alignment horizontal="left" vertical="center" wrapText="1"/>
    </xf>
    <xf numFmtId="170" fontId="27" fillId="0" borderId="0" xfId="9" applyNumberFormat="1" applyFont="1"/>
    <xf numFmtId="0" fontId="27" fillId="0" borderId="0" xfId="9" applyFont="1" applyBorder="1"/>
    <xf numFmtId="0" fontId="27" fillId="0" borderId="0" xfId="9" applyFont="1"/>
    <xf numFmtId="0" fontId="34" fillId="0" borderId="31" xfId="9" applyFont="1" applyBorder="1" applyAlignment="1">
      <alignment horizontal="center" vertical="center" wrapText="1"/>
    </xf>
    <xf numFmtId="0" fontId="27" fillId="0" borderId="31" xfId="9" applyFont="1" applyBorder="1" applyAlignment="1">
      <alignment vertical="center"/>
    </xf>
    <xf numFmtId="0" fontId="27" fillId="0" borderId="33" xfId="9" applyFont="1" applyBorder="1" applyAlignment="1">
      <alignment horizontal="left" vertical="center" wrapText="1"/>
    </xf>
    <xf numFmtId="0" fontId="36" fillId="0" borderId="33" xfId="9" applyFont="1" applyBorder="1" applyAlignment="1">
      <alignment horizontal="left" vertical="center" wrapText="1"/>
    </xf>
    <xf numFmtId="0" fontId="36" fillId="0" borderId="31" xfId="9" applyFont="1" applyBorder="1" applyAlignment="1">
      <alignment vertical="center" wrapText="1"/>
    </xf>
    <xf numFmtId="0" fontId="27" fillId="0" borderId="41" xfId="9" applyFont="1" applyBorder="1" applyAlignment="1">
      <alignment horizontal="left" vertical="center" wrapText="1"/>
    </xf>
    <xf numFmtId="0" fontId="27" fillId="0" borderId="30" xfId="9" applyFont="1" applyBorder="1" applyAlignment="1">
      <alignment vertical="center" wrapText="1"/>
    </xf>
    <xf numFmtId="0" fontId="27" fillId="0" borderId="31" xfId="9" applyFont="1" applyFill="1" applyBorder="1" applyAlignment="1">
      <alignment horizontal="center" vertical="center" wrapText="1"/>
    </xf>
    <xf numFmtId="0" fontId="36" fillId="0" borderId="41" xfId="9" applyFont="1" applyBorder="1" applyAlignment="1">
      <alignment horizontal="left" vertical="center" wrapText="1"/>
    </xf>
    <xf numFmtId="0" fontId="36" fillId="0" borderId="30" xfId="9" applyFont="1" applyBorder="1" applyAlignment="1">
      <alignment vertical="center" wrapText="1"/>
    </xf>
    <xf numFmtId="0" fontId="27" fillId="0" borderId="31" xfId="9" applyFont="1" applyBorder="1" applyAlignment="1">
      <alignment horizontal="center" vertical="center" wrapText="1"/>
    </xf>
    <xf numFmtId="0" fontId="27" fillId="14" borderId="35" xfId="9" applyFont="1" applyFill="1" applyBorder="1" applyAlignment="1">
      <alignment vertical="center"/>
    </xf>
    <xf numFmtId="0" fontId="27" fillId="14" borderId="35" xfId="9" applyFont="1" applyFill="1" applyBorder="1" applyAlignment="1">
      <alignment horizontal="left" vertical="center"/>
    </xf>
    <xf numFmtId="0" fontId="27" fillId="14" borderId="35" xfId="9" applyFont="1" applyFill="1" applyBorder="1" applyAlignment="1">
      <alignment vertical="center" wrapText="1"/>
    </xf>
    <xf numFmtId="0" fontId="27" fillId="11" borderId="19" xfId="9" applyFont="1" applyFill="1" applyBorder="1" applyAlignment="1">
      <alignment vertical="center"/>
    </xf>
    <xf numFmtId="169" fontId="27" fillId="8" borderId="31" xfId="9" applyNumberFormat="1" applyFont="1" applyFill="1" applyBorder="1" applyAlignment="1">
      <alignment horizontal="center" vertical="center" wrapText="1"/>
    </xf>
    <xf numFmtId="0" fontId="25" fillId="8" borderId="31" xfId="9" applyFont="1" applyFill="1" applyBorder="1" applyAlignment="1">
      <alignment horizontal="left" vertical="center" wrapText="1"/>
    </xf>
    <xf numFmtId="0" fontId="25" fillId="8" borderId="31" xfId="9" applyFont="1" applyFill="1" applyBorder="1" applyAlignment="1">
      <alignment vertical="center" wrapText="1"/>
    </xf>
    <xf numFmtId="0" fontId="27" fillId="8" borderId="31" xfId="9" applyFont="1" applyFill="1" applyBorder="1" applyAlignment="1">
      <alignment horizontal="left" vertical="center" wrapText="1"/>
    </xf>
    <xf numFmtId="1" fontId="27" fillId="8" borderId="33" xfId="9" applyNumberFormat="1" applyFont="1" applyFill="1" applyBorder="1" applyAlignment="1">
      <alignment horizontal="center" vertical="center" wrapText="1"/>
    </xf>
    <xf numFmtId="0" fontId="27" fillId="8" borderId="31" xfId="9" applyFont="1" applyFill="1" applyBorder="1" applyAlignment="1">
      <alignment vertical="center" wrapText="1"/>
    </xf>
    <xf numFmtId="1" fontId="27" fillId="8" borderId="31" xfId="9" applyNumberFormat="1" applyFont="1" applyFill="1" applyBorder="1" applyAlignment="1">
      <alignment horizontal="center" vertical="center" wrapText="1"/>
    </xf>
    <xf numFmtId="0" fontId="27" fillId="12" borderId="30" xfId="9" applyFont="1" applyFill="1" applyBorder="1" applyAlignment="1">
      <alignment horizontal="left" vertical="center" wrapText="1"/>
    </xf>
    <xf numFmtId="0" fontId="27" fillId="14" borderId="47" xfId="9" applyFont="1" applyFill="1" applyBorder="1" applyAlignment="1">
      <alignment vertical="center" wrapText="1"/>
    </xf>
    <xf numFmtId="0" fontId="38" fillId="8" borderId="31" xfId="9" applyFont="1" applyFill="1" applyBorder="1" applyAlignment="1">
      <alignment vertical="center" wrapText="1"/>
    </xf>
    <xf numFmtId="0" fontId="27" fillId="8" borderId="30" xfId="9" applyFont="1" applyFill="1" applyBorder="1" applyAlignment="1">
      <alignment horizontal="left" vertical="center" wrapText="1"/>
    </xf>
    <xf numFmtId="0" fontId="27" fillId="14" borderId="20" xfId="9" applyFont="1" applyFill="1" applyBorder="1" applyAlignment="1">
      <alignment vertical="center"/>
    </xf>
    <xf numFmtId="0" fontId="27" fillId="14" borderId="20" xfId="9" applyFont="1" applyFill="1" applyBorder="1" applyAlignment="1">
      <alignment horizontal="left" vertical="center"/>
    </xf>
    <xf numFmtId="0" fontId="27" fillId="14" borderId="21" xfId="9" applyFont="1" applyFill="1" applyBorder="1" applyAlignment="1">
      <alignment vertical="center" wrapText="1"/>
    </xf>
    <xf numFmtId="0" fontId="38" fillId="8" borderId="33" xfId="9" applyFont="1" applyFill="1" applyBorder="1" applyAlignment="1">
      <alignment horizontal="center" vertical="center" wrapText="1"/>
    </xf>
    <xf numFmtId="0" fontId="25" fillId="0" borderId="42" xfId="9" applyFont="1" applyBorder="1" applyAlignment="1">
      <alignment horizontal="left" vertical="center" wrapText="1"/>
    </xf>
    <xf numFmtId="0" fontId="25" fillId="0" borderId="42" xfId="9" applyFont="1" applyBorder="1" applyAlignment="1">
      <alignment vertical="center" wrapText="1"/>
    </xf>
    <xf numFmtId="0" fontId="27" fillId="0" borderId="42" xfId="9" applyFont="1" applyBorder="1" applyAlignment="1">
      <alignment vertical="center" wrapText="1"/>
    </xf>
    <xf numFmtId="0" fontId="27" fillId="8" borderId="31" xfId="9" applyFont="1" applyFill="1" applyBorder="1" applyAlignment="1">
      <alignment vertical="center"/>
    </xf>
    <xf numFmtId="0" fontId="27" fillId="8" borderId="31" xfId="9" applyFont="1" applyFill="1" applyBorder="1" applyAlignment="1">
      <alignment horizontal="left" vertical="center"/>
    </xf>
    <xf numFmtId="0" fontId="27" fillId="0" borderId="33" xfId="9" applyFont="1" applyBorder="1" applyAlignment="1">
      <alignment horizontal="center" vertical="center" wrapText="1"/>
    </xf>
    <xf numFmtId="0" fontId="36" fillId="0" borderId="42" xfId="9" applyFont="1" applyBorder="1" applyAlignment="1">
      <alignment horizontal="left" vertical="center" wrapText="1"/>
    </xf>
    <xf numFmtId="0" fontId="36" fillId="0" borderId="42" xfId="9" applyFont="1" applyBorder="1" applyAlignment="1">
      <alignment vertical="center" wrapText="1"/>
    </xf>
    <xf numFmtId="0" fontId="25" fillId="12" borderId="30" xfId="9" applyFont="1" applyFill="1" applyBorder="1" applyAlignment="1">
      <alignment vertical="center" wrapText="1"/>
    </xf>
    <xf numFmtId="0" fontId="40" fillId="0" borderId="31" xfId="9" applyFont="1" applyBorder="1" applyAlignment="1">
      <alignment vertical="center" wrapText="1"/>
    </xf>
    <xf numFmtId="0" fontId="34" fillId="0" borderId="42" xfId="9" applyFont="1" applyBorder="1" applyAlignment="1">
      <alignment horizontal="left" vertical="center" wrapText="1"/>
    </xf>
    <xf numFmtId="169" fontId="27" fillId="0" borderId="50" xfId="9" applyNumberFormat="1" applyFont="1" applyBorder="1" applyAlignment="1">
      <alignment horizontal="center" vertical="center"/>
    </xf>
    <xf numFmtId="169" fontId="33" fillId="8" borderId="43" xfId="9" applyNumberFormat="1" applyFont="1" applyFill="1" applyBorder="1" applyAlignment="1">
      <alignment horizontal="center" vertical="center"/>
    </xf>
    <xf numFmtId="0" fontId="27" fillId="0" borderId="42" xfId="9" applyFont="1" applyFill="1" applyBorder="1" applyAlignment="1">
      <alignment horizontal="left" vertical="center" wrapText="1"/>
    </xf>
    <xf numFmtId="0" fontId="27" fillId="0" borderId="31" xfId="9" applyFont="1" applyFill="1" applyBorder="1" applyAlignment="1">
      <alignment vertical="center" wrapText="1"/>
    </xf>
    <xf numFmtId="0" fontId="27" fillId="0" borderId="31" xfId="9" applyFont="1" applyFill="1" applyBorder="1" applyAlignment="1">
      <alignment horizontal="left" vertical="center" wrapText="1"/>
    </xf>
    <xf numFmtId="169" fontId="34" fillId="0" borderId="50" xfId="9" quotePrefix="1" applyNumberFormat="1" applyFont="1" applyFill="1" applyBorder="1" applyAlignment="1">
      <alignment horizontal="center" vertical="center"/>
    </xf>
    <xf numFmtId="0" fontId="27" fillId="0" borderId="52" xfId="9" applyFont="1" applyBorder="1" applyAlignment="1">
      <alignment horizontal="left" vertical="center" wrapText="1"/>
    </xf>
    <xf numFmtId="169" fontId="27" fillId="0" borderId="48" xfId="9" applyNumberFormat="1" applyFont="1" applyBorder="1" applyAlignment="1">
      <alignment horizontal="center" vertical="center"/>
    </xf>
    <xf numFmtId="169" fontId="27" fillId="8" borderId="48" xfId="9" applyNumberFormat="1" applyFont="1" applyFill="1" applyBorder="1" applyAlignment="1">
      <alignment horizontal="center" vertical="center"/>
    </xf>
    <xf numFmtId="0" fontId="36" fillId="8" borderId="31" xfId="9" applyFont="1" applyFill="1" applyBorder="1" applyAlignment="1">
      <alignment vertical="center" wrapText="1"/>
    </xf>
    <xf numFmtId="0" fontId="36" fillId="8" borderId="51" xfId="9" applyFont="1" applyFill="1" applyBorder="1" applyAlignment="1">
      <alignment horizontal="left" vertical="center" wrapText="1"/>
    </xf>
    <xf numFmtId="0" fontId="34" fillId="0" borderId="42" xfId="9" applyFont="1" applyBorder="1" applyAlignment="1">
      <alignment vertical="center" wrapText="1"/>
    </xf>
    <xf numFmtId="169" fontId="17" fillId="0" borderId="31" xfId="9" applyNumberFormat="1" applyFont="1" applyBorder="1" applyAlignment="1">
      <alignment horizontal="center" vertical="center"/>
    </xf>
    <xf numFmtId="0" fontId="27" fillId="0" borderId="34" xfId="9" applyFont="1" applyFill="1" applyBorder="1" applyAlignment="1">
      <alignment horizontal="left" vertical="center" wrapText="1"/>
    </xf>
    <xf numFmtId="169" fontId="17" fillId="10" borderId="34" xfId="9" applyNumberFormat="1" applyFont="1" applyFill="1" applyBorder="1" applyAlignment="1">
      <alignment horizontal="center" vertical="center"/>
    </xf>
    <xf numFmtId="0" fontId="17" fillId="10" borderId="32" xfId="9" applyFont="1" applyFill="1" applyBorder="1" applyAlignment="1">
      <alignment vertical="center"/>
    </xf>
    <xf numFmtId="0" fontId="17" fillId="10" borderId="33" xfId="9" applyFont="1" applyFill="1" applyBorder="1" applyAlignment="1">
      <alignment vertical="center"/>
    </xf>
    <xf numFmtId="0" fontId="27" fillId="8" borderId="34" xfId="9" applyFont="1" applyFill="1" applyBorder="1" applyAlignment="1">
      <alignment horizontal="left" vertical="center" wrapText="1"/>
    </xf>
    <xf numFmtId="169" fontId="17" fillId="10" borderId="32" xfId="9" applyNumberFormat="1" applyFont="1" applyFill="1" applyBorder="1" applyAlignment="1">
      <alignment horizontal="center" vertical="center"/>
    </xf>
    <xf numFmtId="169" fontId="17" fillId="10" borderId="33" xfId="9" applyNumberFormat="1" applyFont="1" applyFill="1" applyBorder="1" applyAlignment="1">
      <alignment horizontal="center" vertical="center"/>
    </xf>
    <xf numFmtId="169" fontId="42" fillId="10" borderId="34" xfId="9" applyNumberFormat="1" applyFont="1" applyFill="1" applyBorder="1" applyAlignment="1">
      <alignment horizontal="center" vertical="center"/>
    </xf>
    <xf numFmtId="169" fontId="42" fillId="10" borderId="32" xfId="9" applyNumberFormat="1" applyFont="1" applyFill="1" applyBorder="1" applyAlignment="1">
      <alignment horizontal="center" vertical="center"/>
    </xf>
    <xf numFmtId="169" fontId="42" fillId="10" borderId="33" xfId="9" applyNumberFormat="1" applyFont="1" applyFill="1" applyBorder="1" applyAlignment="1">
      <alignment horizontal="center" vertical="center"/>
    </xf>
    <xf numFmtId="0" fontId="25" fillId="8" borderId="34" xfId="9" applyFont="1" applyFill="1" applyBorder="1" applyAlignment="1">
      <alignment horizontal="left" vertical="center" wrapText="1"/>
    </xf>
    <xf numFmtId="0" fontId="25" fillId="0" borderId="31" xfId="9" applyFont="1" applyFill="1" applyBorder="1" applyAlignment="1">
      <alignment horizontal="left" vertical="center" wrapText="1"/>
    </xf>
    <xf numFmtId="0" fontId="27" fillId="0" borderId="31" xfId="9" applyFont="1" applyFill="1" applyBorder="1" applyAlignment="1">
      <alignment horizontal="left" vertical="center"/>
    </xf>
    <xf numFmtId="0" fontId="27" fillId="0" borderId="0" xfId="9" applyFont="1" applyFill="1" applyAlignment="1">
      <alignment vertical="center"/>
    </xf>
    <xf numFmtId="0" fontId="27" fillId="0" borderId="31" xfId="9" applyFont="1" applyFill="1" applyBorder="1" applyAlignment="1">
      <alignment vertical="center"/>
    </xf>
    <xf numFmtId="0" fontId="34" fillId="0" borderId="31" xfId="9" applyFont="1" applyBorder="1" applyAlignment="1">
      <alignment horizontal="left" vertical="center" wrapText="1"/>
    </xf>
    <xf numFmtId="0" fontId="34" fillId="0" borderId="31" xfId="9" applyFont="1" applyBorder="1" applyAlignment="1">
      <alignment vertical="center" wrapText="1"/>
    </xf>
    <xf numFmtId="169" fontId="39" fillId="10" borderId="34" xfId="9" quotePrefix="1" applyNumberFormat="1" applyFont="1" applyFill="1" applyBorder="1" applyAlignment="1">
      <alignment horizontal="center" vertical="center"/>
    </xf>
    <xf numFmtId="169" fontId="39" fillId="10" borderId="32" xfId="9" quotePrefix="1" applyNumberFormat="1" applyFont="1" applyFill="1" applyBorder="1" applyAlignment="1">
      <alignment horizontal="center" vertical="center"/>
    </xf>
    <xf numFmtId="169" fontId="39" fillId="10" borderId="33" xfId="9" quotePrefix="1" applyNumberFormat="1" applyFont="1" applyFill="1" applyBorder="1" applyAlignment="1">
      <alignment horizontal="center" vertical="center"/>
    </xf>
    <xf numFmtId="0" fontId="36" fillId="12" borderId="30" xfId="9" applyFont="1" applyFill="1" applyBorder="1" applyAlignment="1">
      <alignment horizontal="left" vertical="center" wrapText="1"/>
    </xf>
    <xf numFmtId="169" fontId="36" fillId="8" borderId="31" xfId="9" applyNumberFormat="1" applyFont="1" applyFill="1" applyBorder="1" applyAlignment="1">
      <alignment horizontal="center" vertical="center"/>
    </xf>
    <xf numFmtId="169" fontId="27" fillId="0" borderId="43" xfId="9" applyNumberFormat="1" applyFont="1" applyBorder="1" applyAlignment="1">
      <alignment horizontal="center" vertical="center"/>
    </xf>
    <xf numFmtId="169" fontId="34" fillId="10" borderId="34" xfId="9" quotePrefix="1" applyNumberFormat="1" applyFont="1" applyFill="1" applyBorder="1" applyAlignment="1">
      <alignment horizontal="center" vertical="center"/>
    </xf>
    <xf numFmtId="169" fontId="34" fillId="10" borderId="32" xfId="9" quotePrefix="1" applyNumberFormat="1" applyFont="1" applyFill="1" applyBorder="1" applyAlignment="1">
      <alignment horizontal="center" vertical="center"/>
    </xf>
    <xf numFmtId="169" fontId="34" fillId="10" borderId="33" xfId="9" quotePrefix="1" applyNumberFormat="1" applyFont="1" applyFill="1" applyBorder="1" applyAlignment="1">
      <alignment horizontal="center" vertical="center"/>
    </xf>
    <xf numFmtId="169" fontId="34" fillId="0" borderId="31" xfId="9" quotePrefix="1" applyNumberFormat="1" applyFont="1" applyBorder="1" applyAlignment="1">
      <alignment horizontal="center" vertical="center"/>
    </xf>
    <xf numFmtId="169" fontId="27" fillId="10" borderId="27" xfId="9" applyNumberFormat="1" applyFont="1" applyFill="1" applyBorder="1" applyAlignment="1">
      <alignment horizontal="center" vertical="center"/>
    </xf>
    <xf numFmtId="169" fontId="27" fillId="10" borderId="28" xfId="9" applyNumberFormat="1" applyFont="1" applyFill="1" applyBorder="1" applyAlignment="1">
      <alignment horizontal="center" vertical="center"/>
    </xf>
    <xf numFmtId="169" fontId="27" fillId="10" borderId="41" xfId="9" applyNumberFormat="1" applyFont="1" applyFill="1" applyBorder="1" applyAlignment="1">
      <alignment horizontal="center" vertical="center"/>
    </xf>
    <xf numFmtId="169" fontId="36" fillId="0" borderId="31" xfId="9" applyNumberFormat="1" applyFont="1" applyBorder="1" applyAlignment="1">
      <alignment horizontal="center" vertical="center"/>
    </xf>
    <xf numFmtId="169" fontId="27" fillId="8" borderId="31" xfId="9" applyNumberFormat="1" applyFont="1" applyFill="1" applyBorder="1" applyAlignment="1">
      <alignment horizontal="center" vertical="center"/>
    </xf>
    <xf numFmtId="0" fontId="27" fillId="8" borderId="33" xfId="9" applyFont="1" applyFill="1" applyBorder="1" applyAlignment="1">
      <alignment vertical="center" wrapText="1"/>
    </xf>
    <xf numFmtId="0" fontId="25" fillId="0" borderId="0" xfId="9" applyFont="1" applyFill="1" applyBorder="1" applyAlignment="1">
      <alignment vertical="top" wrapText="1"/>
    </xf>
    <xf numFmtId="169" fontId="27" fillId="0" borderId="42" xfId="9" quotePrefix="1" applyNumberFormat="1" applyFont="1" applyBorder="1" applyAlignment="1">
      <alignment horizontal="center" vertical="center"/>
    </xf>
    <xf numFmtId="0" fontId="36" fillId="12" borderId="31" xfId="9" applyFont="1" applyFill="1" applyBorder="1" applyAlignment="1">
      <alignment horizontal="left" vertical="center" wrapText="1"/>
    </xf>
    <xf numFmtId="0" fontId="36" fillId="12" borderId="31" xfId="9" applyFont="1" applyFill="1" applyBorder="1" applyAlignment="1">
      <alignment vertical="center" wrapText="1"/>
    </xf>
    <xf numFmtId="0" fontId="27" fillId="8" borderId="42" xfId="9" applyFont="1" applyFill="1" applyBorder="1" applyAlignment="1">
      <alignment vertical="center"/>
    </xf>
    <xf numFmtId="0" fontId="27" fillId="8" borderId="42" xfId="9" applyFont="1" applyFill="1" applyBorder="1" applyAlignment="1">
      <alignment vertical="center" wrapText="1"/>
    </xf>
    <xf numFmtId="0" fontId="27" fillId="8" borderId="30" xfId="9" applyFont="1" applyFill="1" applyBorder="1" applyAlignment="1">
      <alignment vertical="center"/>
    </xf>
    <xf numFmtId="0" fontId="27" fillId="0" borderId="30" xfId="9" applyFont="1" applyBorder="1" applyAlignment="1">
      <alignment horizontal="left" vertical="center" wrapText="1"/>
    </xf>
    <xf numFmtId="0" fontId="27" fillId="8" borderId="30" xfId="9" applyFont="1" applyFill="1" applyBorder="1" applyAlignment="1">
      <alignment vertical="center" wrapText="1"/>
    </xf>
    <xf numFmtId="0" fontId="36" fillId="12" borderId="30" xfId="9" applyFont="1" applyFill="1" applyBorder="1" applyAlignment="1">
      <alignment vertical="center" wrapText="1"/>
    </xf>
    <xf numFmtId="0" fontId="27" fillId="0" borderId="31" xfId="9" applyFont="1" applyBorder="1" applyAlignment="1">
      <alignment horizontal="center" vertical="center"/>
    </xf>
    <xf numFmtId="0" fontId="25" fillId="0" borderId="31" xfId="9" applyFont="1" applyBorder="1" applyAlignment="1">
      <alignment vertical="center" wrapText="1"/>
    </xf>
    <xf numFmtId="169" fontId="36" fillId="10" borderId="34" xfId="9" applyNumberFormat="1" applyFont="1" applyFill="1" applyBorder="1" applyAlignment="1">
      <alignment horizontal="center" vertical="center"/>
    </xf>
    <xf numFmtId="0" fontId="25" fillId="0" borderId="31" xfId="9" applyFont="1" applyFill="1" applyBorder="1" applyAlignment="1">
      <alignment vertical="center"/>
    </xf>
    <xf numFmtId="0" fontId="25" fillId="0" borderId="31" xfId="9" applyFont="1" applyFill="1" applyBorder="1" applyAlignment="1">
      <alignment vertical="center" wrapText="1"/>
    </xf>
    <xf numFmtId="0" fontId="27" fillId="12" borderId="31" xfId="9" applyFont="1" applyFill="1" applyBorder="1" applyAlignment="1">
      <alignment vertical="center" wrapText="1"/>
    </xf>
    <xf numFmtId="0" fontId="27" fillId="0" borderId="41" xfId="9" applyFont="1" applyFill="1" applyBorder="1" applyAlignment="1">
      <alignment vertical="center"/>
    </xf>
    <xf numFmtId="0" fontId="27" fillId="0" borderId="30" xfId="9" applyFont="1" applyFill="1" applyBorder="1" applyAlignment="1">
      <alignment vertical="center" wrapText="1"/>
    </xf>
    <xf numFmtId="0" fontId="83" fillId="0" borderId="31" xfId="9" applyBorder="1"/>
    <xf numFmtId="0" fontId="17" fillId="0" borderId="31" xfId="9" applyFont="1" applyBorder="1"/>
    <xf numFmtId="0" fontId="25" fillId="11" borderId="21" xfId="9" applyFont="1" applyFill="1" applyBorder="1" applyAlignment="1">
      <alignment horizontal="center" vertical="center" wrapText="1"/>
    </xf>
    <xf numFmtId="0" fontId="27" fillId="0" borderId="30" xfId="9" applyFont="1" applyFill="1" applyBorder="1" applyAlignment="1">
      <alignment horizontal="left" vertical="center"/>
    </xf>
    <xf numFmtId="0" fontId="25" fillId="12" borderId="34" xfId="9" applyFont="1" applyFill="1" applyBorder="1" applyAlignment="1">
      <alignment horizontal="left" vertical="center" wrapText="1"/>
    </xf>
    <xf numFmtId="0" fontId="25" fillId="12" borderId="32" xfId="9" applyFont="1" applyFill="1" applyBorder="1" applyAlignment="1">
      <alignment horizontal="left" vertical="center" wrapText="1"/>
    </xf>
    <xf numFmtId="0" fontId="25" fillId="12" borderId="33" xfId="9" applyFont="1" applyFill="1" applyBorder="1" applyAlignment="1">
      <alignment horizontal="left" vertical="center" wrapText="1"/>
    </xf>
    <xf numFmtId="0" fontId="38" fillId="16" borderId="31" xfId="9" applyFont="1" applyFill="1" applyBorder="1" applyAlignment="1">
      <alignment horizontal="center" vertical="center"/>
    </xf>
    <xf numFmtId="0" fontId="38" fillId="0" borderId="31" xfId="9" applyFont="1" applyFill="1" applyBorder="1" applyAlignment="1">
      <alignment horizontal="center" vertical="center"/>
    </xf>
    <xf numFmtId="0" fontId="27" fillId="9" borderId="30" xfId="9" applyFont="1" applyFill="1" applyBorder="1" applyAlignment="1">
      <alignment horizontal="left" vertical="center"/>
    </xf>
    <xf numFmtId="0" fontId="38" fillId="0" borderId="30" xfId="9" applyFont="1" applyFill="1" applyBorder="1" applyAlignment="1">
      <alignment vertical="center" wrapText="1"/>
    </xf>
    <xf numFmtId="0" fontId="25" fillId="0" borderId="32" xfId="9" applyFont="1" applyFill="1" applyBorder="1" applyAlignment="1">
      <alignment vertical="center"/>
    </xf>
    <xf numFmtId="0" fontId="27" fillId="0" borderId="28" xfId="9" applyFont="1" applyFill="1" applyBorder="1" applyAlignment="1">
      <alignment horizontal="left" vertical="center"/>
    </xf>
    <xf numFmtId="0" fontId="27" fillId="0" borderId="28" xfId="9" applyFont="1" applyFill="1" applyBorder="1" applyAlignment="1">
      <alignment vertical="center" wrapText="1"/>
    </xf>
    <xf numFmtId="0" fontId="27" fillId="0" borderId="32" xfId="9" applyFont="1" applyFill="1" applyBorder="1" applyAlignment="1">
      <alignment vertical="center" wrapText="1"/>
    </xf>
    <xf numFmtId="169" fontId="27" fillId="8" borderId="31" xfId="9" applyNumberFormat="1" applyFont="1" applyFill="1" applyBorder="1" applyAlignment="1">
      <alignment horizontal="left" vertical="center" wrapText="1"/>
    </xf>
    <xf numFmtId="0" fontId="27" fillId="14" borderId="57" xfId="9" applyFont="1" applyFill="1" applyBorder="1" applyAlignment="1">
      <alignment vertical="center" wrapText="1"/>
    </xf>
    <xf numFmtId="0" fontId="27" fillId="17" borderId="58" xfId="9" applyFont="1" applyFill="1" applyBorder="1" applyAlignment="1">
      <alignment vertical="center"/>
    </xf>
    <xf numFmtId="169" fontId="27" fillId="17" borderId="23" xfId="9" applyNumberFormat="1" applyFont="1" applyFill="1" applyBorder="1" applyAlignment="1">
      <alignment horizontal="center" vertical="center"/>
    </xf>
    <xf numFmtId="0" fontId="25" fillId="18" borderId="20" xfId="9" applyFont="1" applyFill="1" applyBorder="1" applyAlignment="1">
      <alignment horizontal="center" vertical="center" wrapText="1"/>
    </xf>
    <xf numFmtId="0" fontId="25" fillId="18" borderId="21" xfId="9" applyFont="1" applyFill="1" applyBorder="1" applyAlignment="1">
      <alignment horizontal="center" vertical="center" wrapText="1"/>
    </xf>
    <xf numFmtId="170" fontId="27" fillId="0" borderId="0" xfId="9" applyNumberFormat="1" applyFont="1" applyAlignment="1"/>
    <xf numFmtId="0" fontId="27" fillId="0" borderId="0" xfId="9" applyFont="1" applyBorder="1" applyAlignment="1"/>
    <xf numFmtId="0" fontId="27" fillId="0" borderId="0" xfId="9" applyFont="1" applyAlignment="1"/>
    <xf numFmtId="0" fontId="27" fillId="12" borderId="19" xfId="9" applyFont="1" applyFill="1" applyBorder="1" applyAlignment="1">
      <alignment vertical="center"/>
    </xf>
    <xf numFmtId="0" fontId="25" fillId="12" borderId="20" xfId="9" applyFont="1" applyFill="1" applyBorder="1" applyAlignment="1">
      <alignment horizontal="left" vertical="center" wrapText="1"/>
    </xf>
    <xf numFmtId="0" fontId="25" fillId="12" borderId="21" xfId="9" applyFont="1" applyFill="1" applyBorder="1" applyAlignment="1">
      <alignment horizontal="left" vertical="center" wrapText="1"/>
    </xf>
    <xf numFmtId="0" fontId="27" fillId="0" borderId="0" xfId="9" applyFont="1" applyFill="1" applyBorder="1"/>
    <xf numFmtId="0" fontId="27" fillId="0" borderId="0" xfId="9" applyFont="1" applyFill="1"/>
    <xf numFmtId="0" fontId="48" fillId="8" borderId="31" xfId="9" applyFont="1" applyFill="1" applyBorder="1" applyAlignment="1">
      <alignment horizontal="left" vertical="center" wrapText="1"/>
    </xf>
    <xf numFmtId="169" fontId="27" fillId="10" borderId="34" xfId="9" applyNumberFormat="1" applyFont="1" applyFill="1" applyBorder="1" applyAlignment="1">
      <alignment horizontal="center" vertical="center"/>
    </xf>
    <xf numFmtId="0" fontId="27" fillId="10" borderId="32" xfId="9" applyFont="1" applyFill="1" applyBorder="1" applyAlignment="1">
      <alignment vertical="center"/>
    </xf>
    <xf numFmtId="0" fontId="27" fillId="10" borderId="33" xfId="9" applyFont="1" applyFill="1" applyBorder="1" applyAlignment="1">
      <alignment vertical="center"/>
    </xf>
    <xf numFmtId="0" fontId="49" fillId="15" borderId="42" xfId="9" applyFont="1" applyFill="1" applyBorder="1" applyAlignment="1">
      <alignment horizontal="left" vertical="center" wrapText="1"/>
    </xf>
    <xf numFmtId="0" fontId="50" fillId="15" borderId="42" xfId="9" applyFont="1" applyFill="1" applyBorder="1" applyAlignment="1">
      <alignment horizontal="left" vertical="center" wrapText="1"/>
    </xf>
    <xf numFmtId="1" fontId="27" fillId="0" borderId="33" xfId="9" applyNumberFormat="1" applyFont="1" applyFill="1" applyBorder="1" applyAlignment="1">
      <alignment horizontal="center" vertical="center"/>
    </xf>
    <xf numFmtId="0" fontId="27" fillId="0" borderId="42" xfId="9" applyFont="1" applyFill="1" applyBorder="1" applyAlignment="1">
      <alignment horizontal="left" vertical="center"/>
    </xf>
    <xf numFmtId="0" fontId="27" fillId="8" borderId="42" xfId="9" applyFont="1" applyFill="1" applyBorder="1" applyAlignment="1">
      <alignment horizontal="left" vertical="center" wrapText="1"/>
    </xf>
    <xf numFmtId="49" fontId="27" fillId="8" borderId="43" xfId="9" applyNumberFormat="1" applyFont="1" applyFill="1" applyBorder="1" applyAlignment="1">
      <alignment horizontal="left" vertical="center" wrapText="1"/>
    </xf>
    <xf numFmtId="1" fontId="27" fillId="0" borderId="43" xfId="9" applyNumberFormat="1" applyFont="1" applyFill="1" applyBorder="1" applyAlignment="1">
      <alignment horizontal="center" vertical="center"/>
    </xf>
    <xf numFmtId="1" fontId="27" fillId="0" borderId="43" xfId="9" applyNumberFormat="1" applyFont="1" applyBorder="1" applyAlignment="1">
      <alignment horizontal="center" vertical="center"/>
    </xf>
    <xf numFmtId="0" fontId="48" fillId="7" borderId="42" xfId="9" applyFont="1" applyFill="1" applyBorder="1" applyAlignment="1">
      <alignment horizontal="left" vertical="center" wrapText="1"/>
    </xf>
    <xf numFmtId="49" fontId="51" fillId="7" borderId="43" xfId="9" applyNumberFormat="1" applyFont="1" applyFill="1" applyBorder="1" applyAlignment="1">
      <alignment horizontal="left" vertical="center" wrapText="1"/>
    </xf>
    <xf numFmtId="169" fontId="49" fillId="15" borderId="42" xfId="9" applyNumberFormat="1" applyFont="1" applyFill="1" applyBorder="1" applyAlignment="1">
      <alignment horizontal="center" vertical="center"/>
    </xf>
    <xf numFmtId="1" fontId="49" fillId="15" borderId="43" xfId="9" applyNumberFormat="1" applyFont="1" applyFill="1" applyBorder="1" applyAlignment="1">
      <alignment horizontal="center" vertical="center"/>
    </xf>
    <xf numFmtId="49" fontId="52" fillId="15" borderId="43" xfId="9" applyNumberFormat="1" applyFont="1" applyFill="1" applyBorder="1" applyAlignment="1">
      <alignment horizontal="left" vertical="center" wrapText="1"/>
    </xf>
    <xf numFmtId="1" fontId="27" fillId="0" borderId="33" xfId="9" applyNumberFormat="1" applyFont="1" applyBorder="1" applyAlignment="1">
      <alignment horizontal="center" vertical="center"/>
    </xf>
    <xf numFmtId="0" fontId="27" fillId="0" borderId="33" xfId="9" applyFont="1" applyFill="1" applyBorder="1" applyAlignment="1">
      <alignment horizontal="left" vertical="center"/>
    </xf>
    <xf numFmtId="49" fontId="27" fillId="0" borderId="33" xfId="9" applyNumberFormat="1" applyFont="1" applyFill="1" applyBorder="1" applyAlignment="1">
      <alignment horizontal="left" vertical="center" wrapText="1"/>
    </xf>
    <xf numFmtId="49" fontId="27" fillId="0" borderId="31" xfId="9" applyNumberFormat="1" applyFont="1" applyFill="1" applyBorder="1" applyAlignment="1">
      <alignment horizontal="left" vertical="center" wrapText="1"/>
    </xf>
    <xf numFmtId="0" fontId="40" fillId="0" borderId="31" xfId="9" applyFont="1" applyFill="1" applyBorder="1" applyAlignment="1">
      <alignment vertical="center" wrapText="1"/>
    </xf>
    <xf numFmtId="49" fontId="27" fillId="0" borderId="43" xfId="9" applyNumberFormat="1" applyFont="1" applyFill="1" applyBorder="1" applyAlignment="1">
      <alignment horizontal="left" vertical="center" wrapText="1"/>
    </xf>
    <xf numFmtId="49" fontId="25" fillId="0" borderId="43" xfId="9" applyNumberFormat="1" applyFont="1" applyFill="1" applyBorder="1" applyAlignment="1">
      <alignment horizontal="left" vertical="center" wrapText="1"/>
    </xf>
    <xf numFmtId="0" fontId="49" fillId="15" borderId="31" xfId="9" applyFont="1" applyFill="1" applyBorder="1" applyAlignment="1">
      <alignment horizontal="left" vertical="center" wrapText="1"/>
    </xf>
    <xf numFmtId="49" fontId="49" fillId="15" borderId="43" xfId="9" applyNumberFormat="1" applyFont="1" applyFill="1" applyBorder="1" applyAlignment="1">
      <alignment horizontal="left" vertical="center" wrapText="1"/>
    </xf>
    <xf numFmtId="0" fontId="27" fillId="0" borderId="33" xfId="9" applyFont="1" applyBorder="1" applyAlignment="1">
      <alignment horizontal="left" vertical="center"/>
    </xf>
    <xf numFmtId="1" fontId="36" fillId="0" borderId="33" xfId="9" applyNumberFormat="1" applyFont="1" applyFill="1" applyBorder="1" applyAlignment="1">
      <alignment horizontal="center" vertical="center"/>
    </xf>
    <xf numFmtId="169" fontId="27" fillId="10" borderId="59" xfId="9" applyNumberFormat="1" applyFont="1" applyFill="1" applyBorder="1" applyAlignment="1">
      <alignment horizontal="center" vertical="center"/>
    </xf>
    <xf numFmtId="169" fontId="27" fillId="10" borderId="60" xfId="9" applyNumberFormat="1" applyFont="1" applyFill="1" applyBorder="1" applyAlignment="1">
      <alignment horizontal="center" vertical="center"/>
    </xf>
    <xf numFmtId="169" fontId="27" fillId="10" borderId="61" xfId="9" applyNumberFormat="1" applyFont="1" applyFill="1" applyBorder="1" applyAlignment="1">
      <alignment horizontal="center" vertical="center"/>
    </xf>
    <xf numFmtId="169" fontId="36" fillId="19" borderId="19" xfId="9" applyNumberFormat="1" applyFont="1" applyFill="1" applyBorder="1" applyAlignment="1">
      <alignment horizontal="center" vertical="center"/>
    </xf>
    <xf numFmtId="169" fontId="36" fillId="19" borderId="20" xfId="9" applyNumberFormat="1" applyFont="1" applyFill="1" applyBorder="1" applyAlignment="1">
      <alignment horizontal="center" vertical="center"/>
    </xf>
    <xf numFmtId="169" fontId="36" fillId="19" borderId="21" xfId="9" applyNumberFormat="1" applyFont="1" applyFill="1" applyBorder="1" applyAlignment="1">
      <alignment horizontal="center" vertical="center"/>
    </xf>
    <xf numFmtId="0" fontId="27" fillId="20" borderId="31" xfId="9" applyFont="1" applyFill="1" applyBorder="1" applyAlignment="1">
      <alignment horizontal="left" vertical="center" wrapText="1"/>
    </xf>
    <xf numFmtId="0" fontId="25" fillId="21" borderId="31" xfId="9" applyFont="1" applyFill="1" applyBorder="1" applyAlignment="1">
      <alignment horizontal="left" vertical="center" wrapText="1"/>
    </xf>
    <xf numFmtId="0" fontId="27" fillId="10" borderId="32" xfId="9" applyFont="1" applyFill="1" applyBorder="1" applyAlignment="1">
      <alignment horizontal="left" vertical="center"/>
    </xf>
    <xf numFmtId="0" fontId="27" fillId="10" borderId="33" xfId="9" applyFont="1" applyFill="1" applyBorder="1" applyAlignment="1">
      <alignment vertical="center" wrapText="1"/>
    </xf>
    <xf numFmtId="0" fontId="27" fillId="14" borderId="19" xfId="9" applyFont="1" applyFill="1" applyBorder="1" applyAlignment="1">
      <alignment vertical="center"/>
    </xf>
    <xf numFmtId="0" fontId="27" fillId="14" borderId="20" xfId="9" applyFont="1" applyFill="1" applyBorder="1" applyAlignment="1">
      <alignment vertical="center"/>
    </xf>
    <xf numFmtId="0" fontId="27" fillId="14" borderId="21" xfId="9" applyFont="1" applyFill="1" applyBorder="1" applyAlignment="1">
      <alignment vertical="center"/>
    </xf>
    <xf numFmtId="0" fontId="27" fillId="14" borderId="19" xfId="9" applyFont="1" applyFill="1" applyBorder="1" applyAlignment="1">
      <alignment vertical="center"/>
    </xf>
    <xf numFmtId="0" fontId="25" fillId="24" borderId="44" xfId="9" applyFont="1" applyFill="1" applyBorder="1" applyAlignment="1">
      <alignment horizontal="center" vertical="center" wrapText="1"/>
    </xf>
    <xf numFmtId="0" fontId="25" fillId="24" borderId="46" xfId="9" applyFont="1" applyFill="1" applyBorder="1" applyAlignment="1">
      <alignment horizontal="center" vertical="center" wrapText="1"/>
    </xf>
    <xf numFmtId="0" fontId="53" fillId="24" borderId="31" xfId="9" applyFont="1" applyFill="1" applyBorder="1" applyAlignment="1">
      <alignment vertical="center" wrapText="1"/>
    </xf>
    <xf numFmtId="169" fontId="27" fillId="15" borderId="31" xfId="9" applyNumberFormat="1" applyFont="1" applyFill="1" applyBorder="1" applyAlignment="1">
      <alignment horizontal="center" vertical="center"/>
    </xf>
    <xf numFmtId="0" fontId="36" fillId="15" borderId="31" xfId="9" applyFont="1" applyFill="1" applyBorder="1" applyAlignment="1">
      <alignment vertical="center" wrapText="1"/>
    </xf>
    <xf numFmtId="169" fontId="27" fillId="24" borderId="34" xfId="9" applyNumberFormat="1" applyFont="1" applyFill="1" applyBorder="1" applyAlignment="1">
      <alignment horizontal="center" vertical="center"/>
    </xf>
    <xf numFmtId="169" fontId="27" fillId="24" borderId="32" xfId="9" applyNumberFormat="1" applyFont="1" applyFill="1" applyBorder="1" applyAlignment="1">
      <alignment horizontal="center" vertical="center"/>
    </xf>
    <xf numFmtId="169" fontId="27" fillId="24" borderId="33" xfId="9" applyNumberFormat="1" applyFont="1" applyFill="1" applyBorder="1" applyAlignment="1">
      <alignment horizontal="center" vertical="center"/>
    </xf>
    <xf numFmtId="0" fontId="27" fillId="0" borderId="31" xfId="9" applyFont="1" applyBorder="1" applyAlignment="1">
      <alignment horizontal="left" vertical="center"/>
    </xf>
    <xf numFmtId="0" fontId="27" fillId="24" borderId="19" xfId="9" applyFont="1" applyFill="1" applyBorder="1" applyAlignment="1">
      <alignment vertical="center"/>
    </xf>
    <xf numFmtId="0" fontId="27" fillId="24" borderId="20" xfId="9" applyFont="1" applyFill="1" applyBorder="1" applyAlignment="1">
      <alignment vertical="center"/>
    </xf>
    <xf numFmtId="0" fontId="27" fillId="24" borderId="20" xfId="9" applyFont="1" applyFill="1" applyBorder="1" applyAlignment="1">
      <alignment horizontal="left" vertical="center"/>
    </xf>
    <xf numFmtId="0" fontId="27" fillId="24" borderId="21" xfId="9" applyFont="1" applyFill="1" applyBorder="1" applyAlignment="1">
      <alignment vertical="center" wrapText="1"/>
    </xf>
    <xf numFmtId="0" fontId="27" fillId="17" borderId="19" xfId="9" applyFont="1" applyFill="1" applyBorder="1" applyAlignment="1">
      <alignment vertical="center"/>
    </xf>
    <xf numFmtId="169" fontId="27" fillId="17" borderId="20" xfId="9" applyNumberFormat="1" applyFont="1" applyFill="1" applyBorder="1" applyAlignment="1">
      <alignment horizontal="center" vertical="center"/>
    </xf>
    <xf numFmtId="0" fontId="34" fillId="8" borderId="31" xfId="9" applyFont="1" applyFill="1" applyBorder="1" applyAlignment="1">
      <alignment horizontal="center" vertical="center" wrapText="1"/>
    </xf>
    <xf numFmtId="0" fontId="57" fillId="8" borderId="30" xfId="9" applyFont="1" applyFill="1" applyBorder="1" applyAlignment="1">
      <alignment vertical="center" wrapText="1"/>
    </xf>
    <xf numFmtId="0" fontId="57" fillId="8" borderId="33" xfId="9" applyFont="1" applyFill="1" applyBorder="1" applyAlignment="1">
      <alignment horizontal="left" vertical="center" wrapText="1"/>
    </xf>
    <xf numFmtId="0" fontId="57" fillId="8" borderId="31" xfId="9" applyFont="1" applyFill="1" applyBorder="1" applyAlignment="1">
      <alignment vertical="center" wrapText="1"/>
    </xf>
    <xf numFmtId="0" fontId="34" fillId="0" borderId="33" xfId="9" applyFont="1" applyBorder="1" applyAlignment="1">
      <alignment horizontal="left" vertical="center" wrapText="1"/>
    </xf>
    <xf numFmtId="0" fontId="27" fillId="0" borderId="41" xfId="9" applyFont="1" applyFill="1" applyBorder="1" applyAlignment="1">
      <alignment horizontal="left" vertical="center" wrapText="1"/>
    </xf>
    <xf numFmtId="0" fontId="27" fillId="0" borderId="33" xfId="9" applyFont="1" applyFill="1" applyBorder="1" applyAlignment="1">
      <alignment horizontal="left" vertical="center" wrapText="1"/>
    </xf>
    <xf numFmtId="0" fontId="36" fillId="0" borderId="33" xfId="9" applyFont="1" applyFill="1" applyBorder="1" applyAlignment="1">
      <alignment horizontal="left" vertical="center" wrapText="1"/>
    </xf>
    <xf numFmtId="0" fontId="36" fillId="0" borderId="31" xfId="9" applyFont="1" applyFill="1" applyBorder="1" applyAlignment="1">
      <alignment vertical="center" wrapText="1"/>
    </xf>
    <xf numFmtId="0" fontId="36" fillId="0" borderId="31" xfId="9" applyFont="1" applyFill="1" applyBorder="1" applyAlignment="1">
      <alignment horizontal="left" vertical="center" wrapText="1"/>
    </xf>
    <xf numFmtId="170" fontId="34" fillId="0" borderId="0" xfId="9" applyNumberFormat="1" applyFont="1"/>
    <xf numFmtId="0" fontId="34" fillId="0" borderId="0" xfId="9" applyFont="1" applyBorder="1"/>
    <xf numFmtId="0" fontId="58" fillId="0" borderId="31" xfId="9" applyFont="1" applyBorder="1" applyAlignment="1">
      <alignment horizontal="center" vertical="center" wrapText="1"/>
    </xf>
    <xf numFmtId="0" fontId="40" fillId="0" borderId="31" xfId="9" applyFont="1" applyBorder="1" applyAlignment="1">
      <alignment vertical="center"/>
    </xf>
    <xf numFmtId="170" fontId="47" fillId="0" borderId="0" xfId="9" applyNumberFormat="1" applyFont="1"/>
    <xf numFmtId="0" fontId="47" fillId="0" borderId="0" xfId="9" applyFont="1" applyBorder="1"/>
    <xf numFmtId="0" fontId="47" fillId="0" borderId="0" xfId="9" applyFont="1"/>
    <xf numFmtId="0" fontId="40" fillId="0" borderId="30" xfId="9" applyFont="1" applyBorder="1" applyAlignment="1">
      <alignment vertical="center"/>
    </xf>
    <xf numFmtId="169" fontId="36" fillId="0" borderId="42" xfId="9" applyNumberFormat="1" applyFont="1" applyBorder="1" applyAlignment="1">
      <alignment horizontal="center" vertical="center"/>
    </xf>
    <xf numFmtId="0" fontId="58" fillId="0" borderId="42" xfId="9" applyFont="1" applyBorder="1" applyAlignment="1">
      <alignment horizontal="center" vertical="center" wrapText="1"/>
    </xf>
    <xf numFmtId="0" fontId="34" fillId="0" borderId="0" xfId="9" applyFont="1"/>
    <xf numFmtId="0" fontId="59" fillId="0" borderId="31" xfId="9" applyFont="1" applyBorder="1" applyAlignment="1">
      <alignment horizontal="left" vertical="center" wrapText="1"/>
    </xf>
    <xf numFmtId="0" fontId="59" fillId="0" borderId="31" xfId="9" applyFont="1" applyBorder="1" applyAlignment="1">
      <alignment vertical="center" wrapText="1"/>
    </xf>
    <xf numFmtId="0" fontId="34" fillId="0" borderId="31" xfId="9" applyFont="1" applyFill="1" applyBorder="1" applyAlignment="1">
      <alignment horizontal="left" vertical="center" wrapText="1"/>
    </xf>
    <xf numFmtId="0" fontId="34" fillId="0" borderId="31" xfId="9" applyFont="1" applyFill="1" applyBorder="1" applyAlignment="1">
      <alignment vertical="center" wrapText="1"/>
    </xf>
    <xf numFmtId="49" fontId="27" fillId="25" borderId="31" xfId="9" applyNumberFormat="1" applyFont="1" applyFill="1" applyBorder="1" applyAlignment="1">
      <alignment vertical="center" wrapText="1"/>
    </xf>
    <xf numFmtId="0" fontId="36" fillId="0" borderId="33" xfId="9" applyFont="1" applyBorder="1" applyAlignment="1">
      <alignment horizontal="left" vertical="center"/>
    </xf>
    <xf numFmtId="0" fontId="36" fillId="0" borderId="31" xfId="9" applyFont="1" applyBorder="1" applyAlignment="1">
      <alignment horizontal="left" vertical="center" wrapText="1"/>
    </xf>
    <xf numFmtId="169" fontId="27" fillId="10" borderId="34" xfId="9" applyNumberFormat="1" applyFont="1" applyFill="1" applyBorder="1" applyAlignment="1">
      <alignment vertical="center"/>
    </xf>
    <xf numFmtId="0" fontId="27" fillId="0" borderId="20" xfId="9" applyFont="1" applyFill="1" applyBorder="1" applyAlignment="1">
      <alignment horizontal="left"/>
    </xf>
    <xf numFmtId="0" fontId="25" fillId="17" borderId="19" xfId="9" applyFont="1" applyFill="1" applyBorder="1" applyAlignment="1">
      <alignment horizontal="center" wrapText="1"/>
    </xf>
    <xf numFmtId="0" fontId="25" fillId="17" borderId="20" xfId="9" applyFont="1" applyFill="1" applyBorder="1" applyAlignment="1">
      <alignment horizontal="center" wrapText="1"/>
    </xf>
    <xf numFmtId="0" fontId="27" fillId="17" borderId="21" xfId="9" applyFont="1" applyFill="1" applyBorder="1" applyAlignment="1">
      <alignment wrapText="1"/>
    </xf>
    <xf numFmtId="170" fontId="27" fillId="0" borderId="0" xfId="9" applyNumberFormat="1" applyFont="1" applyFill="1" applyBorder="1"/>
    <xf numFmtId="0" fontId="25" fillId="8" borderId="0" xfId="9" applyFont="1" applyFill="1" applyBorder="1" applyAlignment="1">
      <alignment horizontal="center" wrapText="1"/>
    </xf>
    <xf numFmtId="0" fontId="27" fillId="8" borderId="0" xfId="9" applyFont="1" applyFill="1" applyBorder="1" applyAlignment="1"/>
    <xf numFmtId="0" fontId="27" fillId="8" borderId="0" xfId="9" applyFont="1" applyFill="1" applyBorder="1" applyAlignment="1">
      <alignment horizontal="left"/>
    </xf>
    <xf numFmtId="0" fontId="27" fillId="8" borderId="0" xfId="9" applyFont="1" applyFill="1" applyBorder="1" applyAlignment="1">
      <alignment wrapText="1"/>
    </xf>
    <xf numFmtId="0" fontId="25" fillId="9" borderId="0" xfId="9" applyFont="1" applyFill="1" applyAlignment="1">
      <alignment horizontal="left"/>
    </xf>
    <xf numFmtId="0" fontId="27" fillId="9" borderId="0" xfId="9" applyFont="1" applyFill="1" applyAlignment="1">
      <alignment horizontal="center"/>
    </xf>
    <xf numFmtId="0" fontId="27" fillId="9" borderId="0" xfId="9" applyFont="1" applyFill="1" applyAlignment="1">
      <alignment horizontal="left"/>
    </xf>
    <xf numFmtId="0" fontId="27" fillId="9" borderId="0" xfId="9" applyFont="1" applyFill="1" applyAlignment="1">
      <alignment wrapText="1"/>
    </xf>
    <xf numFmtId="0" fontId="27" fillId="9" borderId="0" xfId="9" applyFont="1" applyFill="1"/>
    <xf numFmtId="0" fontId="27" fillId="9" borderId="0" xfId="9" applyFont="1" applyFill="1" applyBorder="1" applyAlignment="1">
      <alignment horizontal="left"/>
    </xf>
    <xf numFmtId="0" fontId="27" fillId="9" borderId="0" xfId="9" applyFont="1" applyFill="1" applyAlignment="1">
      <alignment horizontal="center" wrapText="1"/>
    </xf>
    <xf numFmtId="0" fontId="37" fillId="9" borderId="0" xfId="9" applyFont="1" applyFill="1" applyAlignment="1">
      <alignment horizontal="left"/>
    </xf>
    <xf numFmtId="0" fontId="25" fillId="0" borderId="0" xfId="9" applyFont="1" applyAlignment="1">
      <alignment horizontal="left"/>
    </xf>
    <xf numFmtId="0" fontId="27" fillId="0" borderId="0" xfId="9" applyFont="1" applyAlignment="1">
      <alignment horizontal="center"/>
    </xf>
    <xf numFmtId="0" fontId="27" fillId="0" borderId="0" xfId="9" applyFont="1" applyBorder="1" applyAlignment="1">
      <alignment horizontal="left"/>
    </xf>
    <xf numFmtId="0" fontId="27" fillId="0" borderId="0" xfId="9" applyFont="1" applyAlignment="1">
      <alignment horizontal="center" wrapText="1"/>
    </xf>
    <xf numFmtId="0" fontId="25" fillId="0" borderId="0" xfId="9" applyFont="1" applyBorder="1" applyAlignment="1">
      <alignment horizontal="left"/>
    </xf>
    <xf numFmtId="0" fontId="27" fillId="0" borderId="0" xfId="9" applyFont="1" applyAlignment="1">
      <alignment horizontal="left"/>
    </xf>
    <xf numFmtId="169" fontId="27" fillId="0" borderId="20" xfId="9" applyNumberFormat="1" applyFont="1" applyFill="1" applyBorder="1" applyAlignment="1">
      <alignment horizontal="center" vertical="center"/>
    </xf>
    <xf numFmtId="0" fontId="33" fillId="0" borderId="31" xfId="9" applyFont="1" applyFill="1" applyBorder="1" applyAlignment="1">
      <alignment vertical="center" wrapText="1"/>
    </xf>
    <xf numFmtId="169" fontId="27" fillId="0" borderId="31" xfId="9" applyNumberFormat="1" applyFont="1" applyFill="1" applyBorder="1" applyAlignment="1">
      <alignment horizontal="center" vertical="center" wrapText="1"/>
    </xf>
    <xf numFmtId="0" fontId="38" fillId="0" borderId="31" xfId="9" applyFont="1" applyFill="1" applyBorder="1" applyAlignment="1">
      <alignment vertical="center" wrapText="1"/>
    </xf>
    <xf numFmtId="169" fontId="27" fillId="0" borderId="31" xfId="9" applyNumberFormat="1" applyFont="1" applyFill="1" applyBorder="1" applyAlignment="1">
      <alignment horizontal="left" vertical="center"/>
    </xf>
    <xf numFmtId="0" fontId="48" fillId="0" borderId="31" xfId="9" applyFont="1" applyFill="1" applyBorder="1" applyAlignment="1">
      <alignment horizontal="left" vertical="center" wrapText="1"/>
    </xf>
    <xf numFmtId="0" fontId="49" fillId="0" borderId="42" xfId="9" applyFont="1" applyFill="1" applyBorder="1" applyAlignment="1">
      <alignment horizontal="left" vertical="center" wrapText="1"/>
    </xf>
    <xf numFmtId="0" fontId="49" fillId="0" borderId="42" xfId="9" applyFont="1" applyFill="1" applyBorder="1" applyAlignment="1">
      <alignment horizontal="left" vertical="center"/>
    </xf>
    <xf numFmtId="0" fontId="49" fillId="0" borderId="31" xfId="9" applyFont="1" applyFill="1" applyBorder="1" applyAlignment="1">
      <alignment horizontal="left" vertical="center" wrapText="1"/>
    </xf>
    <xf numFmtId="169" fontId="27" fillId="0" borderId="30" xfId="9" applyNumberFormat="1" applyFont="1" applyFill="1" applyBorder="1" applyAlignment="1">
      <alignment horizontal="center" vertical="center" wrapText="1"/>
    </xf>
    <xf numFmtId="0" fontId="57" fillId="0" borderId="41" xfId="9" applyFont="1" applyFill="1" applyBorder="1" applyAlignment="1">
      <alignment horizontal="left" vertical="center" wrapText="1"/>
    </xf>
    <xf numFmtId="0" fontId="57" fillId="0" borderId="33" xfId="9" applyFont="1" applyFill="1" applyBorder="1" applyAlignment="1">
      <alignment horizontal="left" vertical="center" wrapText="1"/>
    </xf>
    <xf numFmtId="0" fontId="27" fillId="23" borderId="31" xfId="9" applyFont="1" applyFill="1" applyBorder="1" applyAlignment="1">
      <alignment horizontal="left" vertical="center" wrapText="1"/>
    </xf>
    <xf numFmtId="0" fontId="7" fillId="23" borderId="0" xfId="0" applyFont="1" applyFill="1"/>
    <xf numFmtId="0" fontId="7" fillId="29" borderId="0" xfId="0" applyFont="1" applyFill="1"/>
    <xf numFmtId="0" fontId="27" fillId="13" borderId="33" xfId="9" applyFont="1" applyFill="1" applyBorder="1" applyAlignment="1">
      <alignment horizontal="left" vertical="center" wrapText="1"/>
    </xf>
    <xf numFmtId="0" fontId="7" fillId="13" borderId="0" xfId="0" applyFont="1" applyFill="1"/>
    <xf numFmtId="0" fontId="10" fillId="0" borderId="7" xfId="0" applyFont="1" applyBorder="1" applyAlignment="1" applyProtection="1">
      <alignment horizontal="center" vertical="center" wrapText="1"/>
    </xf>
    <xf numFmtId="0" fontId="76" fillId="0" borderId="3" xfId="0" applyFont="1" applyBorder="1" applyAlignment="1" applyProtection="1">
      <alignment vertical="center"/>
    </xf>
    <xf numFmtId="0" fontId="76" fillId="0" borderId="1" xfId="0" applyFont="1" applyFill="1" applyBorder="1" applyAlignment="1" applyProtection="1">
      <alignment horizontal="left" vertical="center" wrapText="1"/>
      <protection locked="0"/>
    </xf>
    <xf numFmtId="0" fontId="76" fillId="0" borderId="1" xfId="0" applyFont="1" applyBorder="1" applyAlignment="1" applyProtection="1">
      <alignment horizontal="left" vertical="center" wrapText="1"/>
      <protection locked="0"/>
    </xf>
    <xf numFmtId="0" fontId="75" fillId="0" borderId="1" xfId="0" applyFont="1" applyBorder="1" applyAlignment="1" applyProtection="1">
      <alignment horizontal="left" vertical="center" wrapText="1"/>
      <protection locked="0"/>
    </xf>
    <xf numFmtId="0" fontId="75" fillId="0" borderId="10" xfId="0" applyFont="1" applyFill="1" applyBorder="1" applyAlignment="1" applyProtection="1">
      <alignment horizontal="left" vertical="center"/>
      <protection locked="0"/>
    </xf>
    <xf numFmtId="0" fontId="84" fillId="0" borderId="10" xfId="0" applyFont="1" applyFill="1" applyBorder="1" applyAlignment="1" applyProtection="1">
      <alignment horizontal="center" vertical="center"/>
      <protection locked="0"/>
    </xf>
    <xf numFmtId="0" fontId="84" fillId="0" borderId="10" xfId="0" applyFont="1" applyFill="1" applyBorder="1" applyAlignment="1" applyProtection="1">
      <alignment horizontal="center" vertical="center"/>
      <protection locked="0"/>
    </xf>
    <xf numFmtId="0" fontId="84" fillId="0" borderId="14" xfId="0" applyFont="1" applyFill="1" applyBorder="1" applyAlignment="1">
      <alignment horizontal="center" vertical="center"/>
    </xf>
    <xf numFmtId="0" fontId="84" fillId="0" borderId="7" xfId="0" applyFont="1" applyFill="1" applyBorder="1" applyAlignment="1" applyProtection="1">
      <alignment vertical="center"/>
      <protection locked="0"/>
    </xf>
    <xf numFmtId="0" fontId="75" fillId="0" borderId="7" xfId="0" applyFont="1" applyBorder="1" applyAlignment="1" applyProtection="1">
      <alignment horizontal="left" vertical="center" wrapText="1"/>
      <protection locked="0"/>
    </xf>
    <xf numFmtId="0" fontId="84" fillId="0" borderId="7" xfId="0" applyFont="1" applyFill="1" applyBorder="1" applyAlignment="1" applyProtection="1">
      <alignment horizontal="center" vertical="center"/>
      <protection locked="0"/>
    </xf>
    <xf numFmtId="0" fontId="84" fillId="0" borderId="7" xfId="0" applyFont="1" applyFill="1" applyBorder="1" applyAlignment="1" applyProtection="1">
      <alignment horizontal="center" vertical="center" wrapText="1"/>
      <protection locked="0"/>
    </xf>
    <xf numFmtId="0" fontId="84" fillId="0" borderId="15" xfId="0" applyFont="1" applyFill="1" applyBorder="1" applyAlignment="1">
      <alignment horizontal="center" vertical="center" wrapText="1"/>
    </xf>
    <xf numFmtId="0" fontId="76" fillId="0" borderId="7" xfId="0" applyFont="1" applyBorder="1" applyAlignment="1" applyProtection="1">
      <alignment horizontal="left" vertical="center" wrapText="1"/>
      <protection locked="0"/>
    </xf>
    <xf numFmtId="0" fontId="76" fillId="0" borderId="7" xfId="0" applyFont="1" applyFill="1" applyBorder="1" applyAlignment="1" applyProtection="1">
      <alignment horizontal="center" vertical="center" wrapText="1"/>
      <protection locked="0"/>
    </xf>
    <xf numFmtId="0" fontId="76" fillId="0" borderId="7" xfId="0" applyFont="1" applyFill="1" applyBorder="1" applyAlignment="1" applyProtection="1">
      <alignment horizontal="left" vertical="center" wrapText="1"/>
      <protection locked="0"/>
    </xf>
    <xf numFmtId="0" fontId="85" fillId="0" borderId="7" xfId="0" applyFont="1" applyFill="1" applyBorder="1" applyAlignment="1" applyProtection="1">
      <alignment horizontal="left" vertical="center" wrapText="1"/>
      <protection locked="0"/>
    </xf>
    <xf numFmtId="0" fontId="84" fillId="0" borderId="15" xfId="0" applyFont="1" applyFill="1" applyBorder="1" applyAlignment="1" applyProtection="1">
      <alignment horizontal="center" vertical="center"/>
      <protection locked="0"/>
    </xf>
    <xf numFmtId="0" fontId="7" fillId="0" borderId="7" xfId="0" applyFont="1" applyBorder="1" applyAlignment="1" applyProtection="1">
      <alignment vertical="center"/>
    </xf>
    <xf numFmtId="0" fontId="81" fillId="0" borderId="7" xfId="0" applyFont="1" applyFill="1" applyBorder="1" applyAlignment="1" applyProtection="1">
      <alignment vertical="center"/>
    </xf>
    <xf numFmtId="0" fontId="7" fillId="0" borderId="17" xfId="0" applyFont="1" applyBorder="1" applyAlignment="1" applyProtection="1">
      <alignment vertical="center"/>
    </xf>
  </cellXfs>
  <cellStyles count="10">
    <cellStyle name="Currency 2" xfId="7"/>
    <cellStyle name="Currency_S10XL" xfId="5"/>
    <cellStyle name="Normal" xfId="0" builtinId="0"/>
    <cellStyle name="Normal 2" xfId="2"/>
    <cellStyle name="Normal 3" xfId="8"/>
    <cellStyle name="Normal 4" xfId="4"/>
    <cellStyle name="Normal 5" xfId="9"/>
    <cellStyle name="Normal_S10XL" xfId="3"/>
    <cellStyle name="Percent" xfId="1" builtinId="5"/>
    <cellStyle name="Percent 2" xfId="6"/>
  </cellStyles>
  <dxfs count="2285">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b/>
        <i val="0"/>
        <condense val="0"/>
        <extend val="0"/>
        <color auto="1"/>
      </font>
      <fill>
        <patternFill>
          <bgColor indexed="15"/>
        </patternFill>
      </fill>
    </dxf>
    <dxf>
      <font>
        <condense val="0"/>
        <extend val="0"/>
        <color indexed="15"/>
      </font>
      <fill>
        <patternFill>
          <bgColor indexed="15"/>
        </patternFill>
      </fill>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b val="0"/>
        <i val="0"/>
        <condense val="0"/>
        <extend val="0"/>
        <color indexed="10"/>
      </font>
    </dxf>
    <dxf>
      <font>
        <b val="0"/>
        <i val="0"/>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b/>
        <i val="0"/>
        <condense val="0"/>
        <extend val="0"/>
        <color auto="1"/>
      </font>
      <fill>
        <patternFill>
          <bgColor indexed="35"/>
        </patternFill>
      </fill>
    </dxf>
    <dxf>
      <font>
        <condense val="0"/>
        <extend val="0"/>
        <color indexed="15"/>
      </font>
      <fill>
        <patternFill>
          <bgColor indexed="15"/>
        </patternFill>
      </fill>
    </dxf>
    <dxf>
      <font>
        <b/>
        <i val="0"/>
        <condense val="0"/>
        <extend val="0"/>
        <color indexed="10"/>
      </font>
    </dxf>
    <dxf>
      <font>
        <condense val="0"/>
        <extend val="0"/>
        <color auto="1"/>
      </font>
    </dxf>
    <dxf>
      <font>
        <condense val="0"/>
        <extend val="0"/>
        <color indexed="10"/>
      </font>
    </dxf>
    <dxf>
      <font>
        <condense val="0"/>
        <extend val="0"/>
        <color indexed="10"/>
      </font>
      <fill>
        <patternFill patternType="none">
          <bgColor indexed="65"/>
        </patternFill>
      </fill>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fill>
        <patternFill patternType="none">
          <bgColor indexed="65"/>
        </patternFill>
      </fill>
    </dxf>
    <dxf>
      <font>
        <condense val="0"/>
        <extend val="0"/>
        <color indexed="10"/>
      </font>
    </dxf>
    <dxf>
      <font>
        <condense val="0"/>
        <extend val="0"/>
        <color auto="1"/>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dorg\orgshare\Documents%20and%20Settings\AW100000\Local%20Settings\Temporary%20Internet%20Files\Content.Outlook\XO2F6JDF\Documents%20and%20Settings\RT185020\Local%20Settings\Temporary%20Internet%20Files\OLK38\NBCU-UC_DL5200_1002881491_06_17_10%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Y180000\AppData\Local\Temp\SD45492A01%20-%20Revision%20Histo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dfs601\bus_apps_repo\Production\GSS\Attachments\46010\070520152303\SSE__Production_A)__6n2800)NV_15SV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sheetName val="Services"/>
      <sheetName val="HEIGHT_FIX_SHEET"/>
    </sheetNames>
    <sheetDataSet>
      <sheetData sheetId="0" refreshError="1"/>
      <sheetData sheetId="1">
        <row r="14">
          <cell r="F14">
            <v>145000</v>
          </cell>
          <cell r="G14">
            <v>1</v>
          </cell>
          <cell r="H14">
            <v>0</v>
          </cell>
          <cell r="I14">
            <v>14499.999959999999</v>
          </cell>
        </row>
        <row r="15">
          <cell r="F15">
            <v>4200</v>
          </cell>
          <cell r="G15">
            <v>1</v>
          </cell>
          <cell r="H15">
            <v>0</v>
          </cell>
          <cell r="I15">
            <v>0</v>
          </cell>
        </row>
        <row r="16">
          <cell r="F16">
            <v>57690</v>
          </cell>
          <cell r="G16">
            <v>1</v>
          </cell>
          <cell r="H16">
            <v>0</v>
          </cell>
          <cell r="I16">
            <v>5769</v>
          </cell>
        </row>
        <row r="17">
          <cell r="F17">
            <v>32520</v>
          </cell>
          <cell r="G17">
            <v>1</v>
          </cell>
          <cell r="H17">
            <v>0</v>
          </cell>
          <cell r="I17">
            <v>3252</v>
          </cell>
        </row>
        <row r="18">
          <cell r="F18">
            <v>19760</v>
          </cell>
          <cell r="G18">
            <v>1</v>
          </cell>
          <cell r="H18">
            <v>0</v>
          </cell>
          <cell r="I18">
            <v>1976.0000399999999</v>
          </cell>
        </row>
        <row r="19">
          <cell r="F19">
            <v>1150</v>
          </cell>
          <cell r="G19">
            <v>1</v>
          </cell>
          <cell r="H19">
            <v>0</v>
          </cell>
          <cell r="I19">
            <v>0</v>
          </cell>
        </row>
        <row r="20">
          <cell r="F20">
            <v>0</v>
          </cell>
          <cell r="G20">
            <v>0</v>
          </cell>
          <cell r="H20">
            <v>0</v>
          </cell>
          <cell r="I20">
            <v>0</v>
          </cell>
        </row>
        <row r="21">
          <cell r="F21">
            <v>40000</v>
          </cell>
          <cell r="G21">
            <v>1</v>
          </cell>
          <cell r="H21">
            <v>0</v>
          </cell>
          <cell r="I21">
            <v>7200</v>
          </cell>
        </row>
        <row r="22">
          <cell r="F22">
            <v>16990</v>
          </cell>
          <cell r="G22">
            <v>0.3</v>
          </cell>
          <cell r="H22">
            <v>11893</v>
          </cell>
          <cell r="I22">
            <v>0</v>
          </cell>
        </row>
        <row r="23">
          <cell r="F23">
            <v>2600</v>
          </cell>
          <cell r="G23">
            <v>1</v>
          </cell>
          <cell r="H23">
            <v>0</v>
          </cell>
          <cell r="I23">
            <v>0</v>
          </cell>
        </row>
        <row r="24">
          <cell r="F24">
            <v>14400</v>
          </cell>
          <cell r="G24">
            <v>0</v>
          </cell>
          <cell r="H24">
            <v>14400</v>
          </cell>
          <cell r="I24">
            <v>0</v>
          </cell>
        </row>
        <row r="25">
          <cell r="F25">
            <v>145000</v>
          </cell>
          <cell r="G25">
            <v>1</v>
          </cell>
          <cell r="H25">
            <v>0</v>
          </cell>
          <cell r="I25">
            <v>14500.00008</v>
          </cell>
        </row>
        <row r="27">
          <cell r="F27">
            <v>405320</v>
          </cell>
          <cell r="G27">
            <v>1</v>
          </cell>
          <cell r="H27">
            <v>0</v>
          </cell>
        </row>
        <row r="29">
          <cell r="F29">
            <v>40000</v>
          </cell>
          <cell r="G29">
            <v>1</v>
          </cell>
          <cell r="H29">
            <v>0</v>
          </cell>
        </row>
        <row r="31">
          <cell r="F31">
            <v>16990</v>
          </cell>
          <cell r="G31">
            <v>0.3</v>
          </cell>
          <cell r="H31">
            <v>11893</v>
          </cell>
        </row>
        <row r="33">
          <cell r="F33">
            <v>14400</v>
          </cell>
          <cell r="G33">
            <v>0</v>
          </cell>
          <cell r="H33">
            <v>14400</v>
          </cell>
        </row>
        <row r="35">
          <cell r="F35">
            <v>0</v>
          </cell>
          <cell r="G35">
            <v>0</v>
          </cell>
          <cell r="H35">
            <v>0</v>
          </cell>
        </row>
        <row r="36">
          <cell r="H36">
            <v>26293</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45492"/>
      <sheetName val="SD45492A01"/>
      <sheetName val="Revision History"/>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BAR"/>
      <sheetName val="LabelTex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9"/>
  </sheetPr>
  <dimension ref="A1:AI48"/>
  <sheetViews>
    <sheetView tabSelected="1" workbookViewId="0"/>
  </sheetViews>
  <sheetFormatPr defaultRowHeight="12" x14ac:dyDescent="0.2"/>
  <cols>
    <col min="1" max="1" width="2.7109375" style="17" customWidth="1"/>
    <col min="2" max="2" width="5.28515625" style="16" customWidth="1"/>
    <col min="3" max="3" width="0.85546875" style="16" customWidth="1"/>
    <col min="4" max="4" width="14.7109375" style="16" customWidth="1"/>
    <col min="5" max="5" width="0.85546875" style="16" customWidth="1"/>
    <col min="6" max="6" width="50.7109375" style="16" customWidth="1"/>
    <col min="7" max="7" width="11.28515625" style="16" customWidth="1"/>
    <col min="8" max="8" width="11.140625" style="16" customWidth="1"/>
    <col min="9" max="9" width="10.42578125" style="16" customWidth="1"/>
    <col min="10" max="16384" width="9.140625" style="16"/>
  </cols>
  <sheetData>
    <row r="1" spans="1:35" ht="24.75" thickBot="1" x14ac:dyDescent="0.3">
      <c r="A1" s="331"/>
      <c r="B1" s="14"/>
      <c r="C1" s="14"/>
      <c r="D1" s="341"/>
      <c r="E1" s="342"/>
      <c r="F1" s="343" t="s">
        <v>3003</v>
      </c>
      <c r="G1" s="14"/>
      <c r="H1" s="14"/>
      <c r="I1" s="14" t="s">
        <v>0</v>
      </c>
      <c r="J1" s="14">
        <v>0</v>
      </c>
      <c r="T1" s="338"/>
      <c r="U1" s="340"/>
      <c r="V1" s="340"/>
      <c r="W1" s="340"/>
      <c r="X1" s="340"/>
      <c r="Y1" s="340"/>
      <c r="Z1" s="340"/>
      <c r="AA1" s="340"/>
      <c r="AB1" s="340"/>
      <c r="AC1" s="340"/>
      <c r="AD1" s="339"/>
      <c r="AE1" s="332"/>
      <c r="AF1" s="332"/>
      <c r="AG1" s="332"/>
      <c r="AH1" s="332"/>
      <c r="AI1" s="332"/>
    </row>
    <row r="2" spans="1:35" ht="21" thickTop="1" x14ac:dyDescent="0.25">
      <c r="A2" s="25"/>
      <c r="B2" s="26" t="s">
        <v>1</v>
      </c>
      <c r="C2" s="27"/>
      <c r="D2" s="333">
        <v>46010</v>
      </c>
      <c r="E2" s="27"/>
      <c r="F2" s="28" t="s">
        <v>2</v>
      </c>
      <c r="G2" s="29" t="s">
        <v>3</v>
      </c>
      <c r="H2" s="335" t="s">
        <v>4</v>
      </c>
      <c r="I2" s="354" t="s">
        <v>5</v>
      </c>
      <c r="J2" s="355"/>
      <c r="K2" s="23"/>
      <c r="T2" s="338"/>
      <c r="U2" s="340"/>
      <c r="V2" s="340"/>
      <c r="W2" s="340"/>
      <c r="X2" s="340"/>
      <c r="Y2" s="340"/>
      <c r="Z2" s="340"/>
      <c r="AA2" s="340"/>
      <c r="AB2" s="340"/>
      <c r="AC2" s="340"/>
      <c r="AD2" s="339"/>
      <c r="AE2" s="332"/>
      <c r="AF2" s="332"/>
      <c r="AG2" s="332"/>
      <c r="AH2" s="332"/>
      <c r="AI2" s="332"/>
    </row>
    <row r="3" spans="1:35" ht="15" x14ac:dyDescent="0.25">
      <c r="A3" s="25"/>
      <c r="B3" s="30"/>
      <c r="C3" s="31"/>
      <c r="D3" s="336"/>
      <c r="E3" s="31"/>
      <c r="F3" s="344" t="s">
        <v>6</v>
      </c>
      <c r="G3" s="32" t="s">
        <v>7</v>
      </c>
      <c r="H3" s="337" t="s">
        <v>8</v>
      </c>
      <c r="I3" s="356"/>
      <c r="J3" s="357"/>
      <c r="K3" s="23"/>
      <c r="T3" s="338"/>
      <c r="U3" s="340"/>
      <c r="V3" s="340"/>
      <c r="W3" s="340"/>
      <c r="X3" s="340"/>
      <c r="Y3" s="340"/>
      <c r="Z3" s="340"/>
      <c r="AA3" s="340"/>
      <c r="AB3" s="340"/>
      <c r="AC3" s="340"/>
      <c r="AD3" s="339"/>
      <c r="AE3" s="332"/>
      <c r="AF3" s="332"/>
      <c r="AG3" s="332"/>
      <c r="AH3" s="332"/>
      <c r="AI3" s="332"/>
    </row>
    <row r="4" spans="1:35" ht="15" x14ac:dyDescent="0.25">
      <c r="A4" s="25"/>
      <c r="B4" s="30" t="s">
        <v>9</v>
      </c>
      <c r="C4" s="31"/>
      <c r="D4" s="34" t="s">
        <v>68</v>
      </c>
      <c r="E4" s="31"/>
      <c r="F4" s="344"/>
      <c r="G4" s="32" t="s">
        <v>10</v>
      </c>
      <c r="H4" s="337" t="s">
        <v>8</v>
      </c>
      <c r="I4" s="350"/>
      <c r="J4" s="351"/>
      <c r="K4" s="23"/>
      <c r="T4" s="338"/>
      <c r="U4" s="340"/>
      <c r="V4" s="340"/>
      <c r="W4" s="340"/>
      <c r="X4" s="340"/>
      <c r="Y4" s="340"/>
      <c r="Z4" s="340"/>
      <c r="AA4" s="340"/>
      <c r="AB4" s="340"/>
      <c r="AC4" s="340"/>
      <c r="AD4" s="339"/>
      <c r="AE4" s="332"/>
      <c r="AF4" s="332"/>
      <c r="AG4" s="332"/>
      <c r="AH4" s="332"/>
      <c r="AI4" s="332"/>
    </row>
    <row r="5" spans="1:35" ht="15" x14ac:dyDescent="0.25">
      <c r="A5" s="25"/>
      <c r="B5" s="35"/>
      <c r="C5" s="31"/>
      <c r="D5" s="36" t="s">
        <v>11</v>
      </c>
      <c r="E5" s="31"/>
      <c r="F5" s="345" t="s">
        <v>12</v>
      </c>
      <c r="G5" s="32" t="s">
        <v>13</v>
      </c>
      <c r="H5" s="337" t="s">
        <v>14</v>
      </c>
      <c r="I5" s="358"/>
      <c r="J5" s="351"/>
      <c r="K5" s="23"/>
      <c r="T5" s="338"/>
      <c r="U5" s="340"/>
      <c r="V5" s="340"/>
      <c r="W5" s="340"/>
      <c r="X5" s="340"/>
      <c r="Y5" s="340"/>
      <c r="Z5" s="340"/>
      <c r="AA5" s="340"/>
      <c r="AB5" s="340"/>
      <c r="AC5" s="340"/>
      <c r="AD5" s="339"/>
      <c r="AE5" s="332"/>
      <c r="AF5" s="332"/>
      <c r="AG5" s="332"/>
      <c r="AH5" s="332"/>
      <c r="AI5" s="332"/>
    </row>
    <row r="6" spans="1:35" ht="15" x14ac:dyDescent="0.25">
      <c r="A6" s="25"/>
      <c r="B6" s="35"/>
      <c r="C6" s="31"/>
      <c r="D6" s="36" t="s">
        <v>15</v>
      </c>
      <c r="E6" s="31"/>
      <c r="F6" s="346" t="s">
        <v>16</v>
      </c>
      <c r="G6" s="32"/>
      <c r="H6" s="33"/>
      <c r="I6" s="348"/>
      <c r="J6" s="349"/>
      <c r="K6" s="23"/>
      <c r="T6" s="338"/>
      <c r="U6" s="340"/>
      <c r="V6" s="340"/>
      <c r="W6" s="340"/>
      <c r="X6" s="340"/>
      <c r="Y6" s="340"/>
      <c r="Z6" s="340"/>
      <c r="AA6" s="340"/>
      <c r="AB6" s="340"/>
      <c r="AC6" s="340"/>
      <c r="AD6" s="339"/>
      <c r="AE6" s="332"/>
      <c r="AF6" s="332"/>
      <c r="AG6" s="332"/>
      <c r="AH6" s="332"/>
      <c r="AI6" s="332"/>
    </row>
    <row r="7" spans="1:35" ht="15" x14ac:dyDescent="0.25">
      <c r="A7" s="25"/>
      <c r="B7" s="35"/>
      <c r="C7" s="31"/>
      <c r="D7" s="36" t="s">
        <v>17</v>
      </c>
      <c r="E7" s="31"/>
      <c r="F7" s="347" t="s">
        <v>18</v>
      </c>
      <c r="G7" s="36" t="s">
        <v>19</v>
      </c>
      <c r="H7" s="37" t="s">
        <v>69</v>
      </c>
      <c r="I7" s="350"/>
      <c r="J7" s="351"/>
      <c r="K7" s="23"/>
      <c r="T7" s="338"/>
      <c r="U7" s="340"/>
      <c r="V7" s="340"/>
      <c r="W7" s="340"/>
      <c r="X7" s="340"/>
      <c r="Y7" s="340"/>
      <c r="Z7" s="340"/>
      <c r="AA7" s="340"/>
      <c r="AB7" s="340"/>
      <c r="AC7" s="340"/>
      <c r="AD7" s="339"/>
      <c r="AE7" s="332"/>
      <c r="AF7" s="332"/>
      <c r="AG7" s="332"/>
      <c r="AH7" s="332"/>
      <c r="AI7" s="332"/>
    </row>
    <row r="8" spans="1:35" ht="24" x14ac:dyDescent="0.25">
      <c r="A8" s="25"/>
      <c r="B8" s="35"/>
      <c r="C8" s="31"/>
      <c r="D8" s="36" t="s">
        <v>21</v>
      </c>
      <c r="E8" s="31"/>
      <c r="F8" s="345" t="s">
        <v>22</v>
      </c>
      <c r="G8" s="32" t="s">
        <v>23</v>
      </c>
      <c r="H8" s="723" t="s">
        <v>3001</v>
      </c>
      <c r="I8" s="350"/>
      <c r="J8" s="351"/>
      <c r="K8" s="23"/>
      <c r="T8" s="338"/>
      <c r="U8" s="340"/>
      <c r="V8" s="340"/>
      <c r="W8" s="340"/>
      <c r="X8" s="340"/>
      <c r="Y8" s="340"/>
      <c r="Z8" s="340"/>
      <c r="AA8" s="340"/>
      <c r="AB8" s="340"/>
      <c r="AC8" s="340"/>
      <c r="AD8" s="339"/>
      <c r="AE8" s="332"/>
      <c r="AF8" s="332"/>
      <c r="AG8" s="332"/>
      <c r="AH8" s="332"/>
      <c r="AI8" s="332"/>
    </row>
    <row r="9" spans="1:35" ht="15" x14ac:dyDescent="0.25">
      <c r="A9" s="25"/>
      <c r="B9" s="35"/>
      <c r="C9" s="31"/>
      <c r="D9" s="36" t="s">
        <v>25</v>
      </c>
      <c r="E9" s="31"/>
      <c r="F9" s="345"/>
      <c r="G9" s="32" t="s">
        <v>26</v>
      </c>
      <c r="H9" s="337" t="s">
        <v>22</v>
      </c>
      <c r="I9" s="32" t="s">
        <v>27</v>
      </c>
      <c r="J9" s="334" t="s">
        <v>22</v>
      </c>
      <c r="K9" s="23"/>
      <c r="T9" s="338"/>
      <c r="U9" s="340"/>
      <c r="V9" s="340"/>
      <c r="W9" s="340"/>
      <c r="X9" s="340"/>
      <c r="Y9" s="340"/>
      <c r="Z9" s="340"/>
      <c r="AA9" s="340"/>
      <c r="AB9" s="340"/>
      <c r="AC9" s="340"/>
      <c r="AD9" s="23"/>
    </row>
    <row r="10" spans="1:35" ht="15" x14ac:dyDescent="0.25">
      <c r="A10" s="25"/>
      <c r="B10" s="35"/>
      <c r="C10" s="31"/>
      <c r="D10" s="36" t="s">
        <v>28</v>
      </c>
      <c r="E10" s="31"/>
      <c r="F10" s="345" t="s">
        <v>22</v>
      </c>
      <c r="G10" s="32" t="s">
        <v>29</v>
      </c>
      <c r="H10" s="337" t="s">
        <v>22</v>
      </c>
      <c r="I10" s="36" t="s">
        <v>30</v>
      </c>
      <c r="J10" s="334" t="s">
        <v>31</v>
      </c>
      <c r="K10" s="23"/>
      <c r="T10" s="338"/>
      <c r="U10" s="340"/>
      <c r="V10" s="340"/>
      <c r="W10" s="340"/>
      <c r="X10" s="340"/>
      <c r="Y10" s="340"/>
      <c r="Z10" s="340"/>
      <c r="AA10" s="340"/>
      <c r="AB10" s="340"/>
      <c r="AC10" s="340"/>
      <c r="AD10" s="23"/>
    </row>
    <row r="11" spans="1:35" ht="15" x14ac:dyDescent="0.25">
      <c r="A11" s="25"/>
      <c r="B11" s="35"/>
      <c r="C11" s="31"/>
      <c r="D11" s="36" t="s">
        <v>32</v>
      </c>
      <c r="E11" s="31"/>
      <c r="F11" s="345" t="s">
        <v>33</v>
      </c>
      <c r="G11" s="32" t="s">
        <v>34</v>
      </c>
      <c r="H11" s="33" t="s">
        <v>22</v>
      </c>
      <c r="I11" s="32" t="s">
        <v>35</v>
      </c>
      <c r="J11" s="38" t="s">
        <v>22</v>
      </c>
      <c r="K11" s="23"/>
      <c r="T11" s="338"/>
      <c r="U11" s="340"/>
      <c r="V11" s="340"/>
      <c r="W11" s="340"/>
      <c r="X11" s="340"/>
      <c r="Y11" s="340"/>
      <c r="Z11" s="340"/>
      <c r="AA11" s="340"/>
      <c r="AB11" s="340"/>
      <c r="AC11" s="340"/>
      <c r="AD11" s="23"/>
    </row>
    <row r="12" spans="1:35" ht="15" x14ac:dyDescent="0.25">
      <c r="A12" s="25"/>
      <c r="B12" s="35"/>
      <c r="C12" s="31"/>
      <c r="D12" s="36" t="s">
        <v>36</v>
      </c>
      <c r="E12" s="31"/>
      <c r="F12" s="345" t="s">
        <v>37</v>
      </c>
      <c r="G12" s="32" t="s">
        <v>38</v>
      </c>
      <c r="H12" s="337" t="s">
        <v>22</v>
      </c>
      <c r="I12" s="32" t="s">
        <v>39</v>
      </c>
      <c r="J12" s="39" t="s">
        <v>22</v>
      </c>
      <c r="K12" s="23"/>
      <c r="T12" s="338"/>
      <c r="U12" s="340"/>
      <c r="V12" s="340"/>
      <c r="W12" s="340"/>
      <c r="X12" s="340"/>
      <c r="Y12" s="340"/>
      <c r="Z12" s="340"/>
      <c r="AA12" s="340"/>
      <c r="AB12" s="340"/>
      <c r="AC12" s="340"/>
      <c r="AD12" s="23"/>
    </row>
    <row r="13" spans="1:35" ht="15" x14ac:dyDescent="0.25">
      <c r="A13" s="25"/>
      <c r="B13" s="35"/>
      <c r="C13" s="31"/>
      <c r="D13" s="36" t="s">
        <v>40</v>
      </c>
      <c r="E13" s="31"/>
      <c r="F13" s="345" t="s">
        <v>22</v>
      </c>
      <c r="G13" s="32" t="s">
        <v>41</v>
      </c>
      <c r="H13" s="337" t="s">
        <v>31</v>
      </c>
      <c r="I13" s="352"/>
      <c r="J13" s="353"/>
      <c r="K13" s="23"/>
      <c r="T13" s="338"/>
      <c r="U13" s="340"/>
      <c r="V13" s="340"/>
      <c r="W13" s="340"/>
      <c r="X13" s="340"/>
      <c r="Y13" s="340"/>
      <c r="Z13" s="340"/>
      <c r="AA13" s="340"/>
      <c r="AB13" s="340"/>
      <c r="AC13" s="340"/>
      <c r="AD13" s="23"/>
    </row>
    <row r="14" spans="1:35" ht="15.75" thickBot="1" x14ac:dyDescent="0.3">
      <c r="A14" s="25"/>
      <c r="B14" s="42"/>
      <c r="C14" s="43"/>
      <c r="D14" s="44"/>
      <c r="E14" s="43"/>
      <c r="F14" s="43"/>
      <c r="G14" s="44" t="s">
        <v>42</v>
      </c>
      <c r="H14" s="45" t="s">
        <v>43</v>
      </c>
      <c r="I14" s="44" t="s">
        <v>44</v>
      </c>
      <c r="J14" s="46" t="s">
        <v>45</v>
      </c>
      <c r="K14" s="23"/>
      <c r="T14" s="338"/>
      <c r="U14" s="340"/>
      <c r="V14" s="340"/>
      <c r="W14" s="340"/>
      <c r="X14" s="340"/>
      <c r="Y14" s="340"/>
      <c r="Z14" s="340"/>
      <c r="AA14" s="340"/>
      <c r="AB14" s="340"/>
      <c r="AC14" s="340"/>
      <c r="AD14" s="23"/>
    </row>
    <row r="15" spans="1:35" ht="21" thickTop="1" x14ac:dyDescent="0.25">
      <c r="A15" s="25"/>
      <c r="B15" s="47"/>
      <c r="C15" s="27"/>
      <c r="D15" s="29"/>
      <c r="E15" s="27"/>
      <c r="F15" s="28" t="s">
        <v>46</v>
      </c>
      <c r="G15" s="29"/>
      <c r="H15" s="48"/>
      <c r="I15" s="27"/>
      <c r="J15" s="49"/>
      <c r="K15" s="23"/>
      <c r="T15" s="338"/>
      <c r="U15" s="340"/>
      <c r="V15" s="340"/>
      <c r="W15" s="340"/>
      <c r="X15" s="340"/>
      <c r="Y15" s="340"/>
      <c r="Z15" s="340"/>
      <c r="AA15" s="340"/>
      <c r="AB15" s="340"/>
      <c r="AC15" s="340"/>
      <c r="AD15" s="23"/>
    </row>
    <row r="16" spans="1:35" ht="13.5" x14ac:dyDescent="0.2">
      <c r="A16" s="25"/>
      <c r="B16" s="35"/>
      <c r="C16" s="31"/>
      <c r="D16" s="32" t="s">
        <v>47</v>
      </c>
      <c r="E16" s="31"/>
      <c r="F16" s="742" t="s">
        <v>48</v>
      </c>
      <c r="G16" s="32" t="s">
        <v>49</v>
      </c>
      <c r="H16" s="40" t="s">
        <v>50</v>
      </c>
      <c r="I16" s="31"/>
      <c r="J16" s="41"/>
      <c r="K16" s="23"/>
      <c r="U16" s="24"/>
      <c r="V16" s="24"/>
      <c r="W16" s="24"/>
      <c r="X16" s="24"/>
      <c r="Y16" s="24"/>
      <c r="Z16" s="24"/>
      <c r="AA16" s="24"/>
      <c r="AB16" s="24"/>
      <c r="AC16" s="24"/>
    </row>
    <row r="17" spans="1:11" ht="13.5" x14ac:dyDescent="0.2">
      <c r="A17" s="25"/>
      <c r="B17" s="35"/>
      <c r="C17" s="31"/>
      <c r="D17" s="32" t="s">
        <v>51</v>
      </c>
      <c r="E17" s="31"/>
      <c r="F17" s="742" t="s">
        <v>52</v>
      </c>
      <c r="G17" s="32"/>
      <c r="H17" s="40"/>
      <c r="I17" s="31"/>
      <c r="J17" s="41"/>
      <c r="K17" s="23"/>
    </row>
    <row r="18" spans="1:11" ht="13.5" x14ac:dyDescent="0.2">
      <c r="A18" s="25"/>
      <c r="B18" s="35"/>
      <c r="C18" s="31"/>
      <c r="D18" s="32" t="s">
        <v>53</v>
      </c>
      <c r="E18" s="31"/>
      <c r="F18" s="742" t="s">
        <v>54</v>
      </c>
      <c r="G18" s="32" t="s">
        <v>49</v>
      </c>
      <c r="H18" s="40" t="s">
        <v>55</v>
      </c>
      <c r="I18" s="31"/>
      <c r="J18" s="41"/>
      <c r="K18" s="23"/>
    </row>
    <row r="19" spans="1:11" ht="13.5" x14ac:dyDescent="0.2">
      <c r="A19" s="25"/>
      <c r="B19" s="35"/>
      <c r="C19" s="31"/>
      <c r="D19" s="32" t="s">
        <v>51</v>
      </c>
      <c r="E19" s="31"/>
      <c r="F19" s="742" t="s">
        <v>56</v>
      </c>
      <c r="G19" s="32"/>
      <c r="H19" s="40"/>
      <c r="I19" s="31"/>
      <c r="J19" s="41"/>
      <c r="K19" s="23"/>
    </row>
    <row r="20" spans="1:11" ht="13.5" x14ac:dyDescent="0.2">
      <c r="A20" s="25"/>
      <c r="B20" s="35"/>
      <c r="C20" s="31"/>
      <c r="D20" s="32" t="s">
        <v>57</v>
      </c>
      <c r="E20" s="31"/>
      <c r="F20" s="743" t="s">
        <v>58</v>
      </c>
      <c r="G20" s="32" t="s">
        <v>49</v>
      </c>
      <c r="H20" s="40" t="s">
        <v>59</v>
      </c>
      <c r="I20" s="31"/>
      <c r="J20" s="41"/>
      <c r="K20" s="23"/>
    </row>
    <row r="21" spans="1:11" ht="13.5" x14ac:dyDescent="0.2">
      <c r="A21" s="25"/>
      <c r="B21" s="35"/>
      <c r="C21" s="31"/>
      <c r="D21" s="32" t="s">
        <v>51</v>
      </c>
      <c r="E21" s="31"/>
      <c r="F21" s="743" t="s">
        <v>60</v>
      </c>
      <c r="G21" s="32"/>
      <c r="H21" s="40"/>
      <c r="I21" s="31"/>
      <c r="J21" s="41"/>
      <c r="K21" s="23"/>
    </row>
    <row r="22" spans="1:11" ht="13.5" x14ac:dyDescent="0.2">
      <c r="A22" s="25"/>
      <c r="B22" s="35"/>
      <c r="C22" s="31"/>
      <c r="D22" s="32" t="s">
        <v>61</v>
      </c>
      <c r="E22" s="31"/>
      <c r="F22" s="742" t="s">
        <v>2880</v>
      </c>
      <c r="G22" s="32" t="s">
        <v>49</v>
      </c>
      <c r="H22" s="40" t="s">
        <v>2882</v>
      </c>
      <c r="I22" s="31"/>
      <c r="J22" s="41"/>
      <c r="K22" s="23"/>
    </row>
    <row r="23" spans="1:11" ht="13.5" x14ac:dyDescent="0.2">
      <c r="A23" s="25"/>
      <c r="B23" s="35"/>
      <c r="C23" s="31"/>
      <c r="D23" s="32" t="s">
        <v>51</v>
      </c>
      <c r="E23" s="31"/>
      <c r="F23" s="742" t="s">
        <v>2881</v>
      </c>
      <c r="G23" s="32"/>
      <c r="H23" s="40"/>
      <c r="I23" s="31"/>
      <c r="J23" s="41"/>
      <c r="K23" s="23"/>
    </row>
    <row r="24" spans="1:11" ht="12.75" thickBot="1" x14ac:dyDescent="0.25">
      <c r="A24" s="25"/>
      <c r="B24" s="42"/>
      <c r="C24" s="43"/>
      <c r="D24" s="43"/>
      <c r="E24" s="43"/>
      <c r="F24" s="744"/>
      <c r="G24" s="43"/>
      <c r="H24" s="43"/>
      <c r="I24" s="43"/>
      <c r="J24" s="269"/>
      <c r="K24" s="23"/>
    </row>
    <row r="25" spans="1:11" ht="42" customHeight="1" thickTop="1" thickBot="1" x14ac:dyDescent="0.25">
      <c r="A25" s="25"/>
      <c r="B25" s="273" t="s">
        <v>2888</v>
      </c>
      <c r="C25" s="274"/>
      <c r="D25" s="274"/>
      <c r="E25" s="274"/>
      <c r="F25" s="274"/>
      <c r="G25" s="274"/>
      <c r="H25" s="274"/>
      <c r="I25" s="274"/>
      <c r="J25" s="275"/>
      <c r="K25" s="23"/>
    </row>
    <row r="26" spans="1:11" ht="13.5" thickTop="1" thickBot="1" x14ac:dyDescent="0.25">
      <c r="A26" s="22"/>
      <c r="B26" s="270" t="s">
        <v>62</v>
      </c>
      <c r="C26" s="271"/>
      <c r="D26" s="271" t="s">
        <v>63</v>
      </c>
      <c r="E26" s="271"/>
      <c r="F26" s="271" t="s">
        <v>64</v>
      </c>
      <c r="G26" s="271" t="s">
        <v>65</v>
      </c>
      <c r="H26" s="271" t="s">
        <v>66</v>
      </c>
      <c r="I26" s="271"/>
      <c r="J26" s="272" t="s">
        <v>67</v>
      </c>
      <c r="K26" s="23"/>
    </row>
    <row r="27" spans="1:11" ht="12.75" thickTop="1" x14ac:dyDescent="0.2">
      <c r="B27" s="15"/>
      <c r="C27" s="15"/>
      <c r="D27" s="15"/>
      <c r="E27" s="15"/>
      <c r="F27" s="15"/>
      <c r="G27" s="15"/>
      <c r="H27" s="15"/>
      <c r="I27" s="24"/>
      <c r="J27" s="24"/>
    </row>
    <row r="28" spans="1:11" x14ac:dyDescent="0.2">
      <c r="A28" s="22"/>
      <c r="D28" s="19" t="s">
        <v>71</v>
      </c>
      <c r="F28" s="20" t="s">
        <v>70</v>
      </c>
      <c r="I28" s="23"/>
    </row>
    <row r="29" spans="1:11" x14ac:dyDescent="0.2">
      <c r="A29" s="22"/>
      <c r="I29" s="23"/>
    </row>
    <row r="30" spans="1:11" x14ac:dyDescent="0.2">
      <c r="A30" s="22" t="s">
        <v>72</v>
      </c>
      <c r="B30" s="18"/>
      <c r="D30" s="19" t="s">
        <v>73</v>
      </c>
      <c r="F30" s="20" t="s">
        <v>74</v>
      </c>
      <c r="I30" s="23"/>
    </row>
    <row r="31" spans="1:11" x14ac:dyDescent="0.2">
      <c r="A31" s="22"/>
      <c r="I31" s="23"/>
    </row>
    <row r="32" spans="1:11" x14ac:dyDescent="0.2">
      <c r="A32" s="22"/>
      <c r="B32" s="16">
        <v>1</v>
      </c>
      <c r="D32" s="16" t="s">
        <v>75</v>
      </c>
      <c r="F32" s="16" t="s">
        <v>76</v>
      </c>
      <c r="G32" s="16">
        <v>80540</v>
      </c>
      <c r="H32" s="16">
        <v>80540</v>
      </c>
      <c r="I32" s="23"/>
    </row>
    <row r="33" spans="1:9" x14ac:dyDescent="0.2">
      <c r="A33" s="22"/>
      <c r="B33" s="16">
        <v>6</v>
      </c>
      <c r="D33" s="16" t="s">
        <v>77</v>
      </c>
      <c r="F33" s="16" t="s">
        <v>78</v>
      </c>
      <c r="G33" s="16">
        <v>14180</v>
      </c>
      <c r="H33" s="16">
        <v>85080</v>
      </c>
      <c r="I33" s="23"/>
    </row>
    <row r="34" spans="1:9" x14ac:dyDescent="0.2">
      <c r="A34" s="22"/>
      <c r="B34" s="16">
        <v>14</v>
      </c>
      <c r="D34" s="16" t="s">
        <v>79</v>
      </c>
      <c r="F34" s="16" t="s">
        <v>80</v>
      </c>
      <c r="G34" s="16">
        <v>111440</v>
      </c>
      <c r="H34" s="16">
        <v>1560160</v>
      </c>
      <c r="I34" s="23"/>
    </row>
    <row r="35" spans="1:9" x14ac:dyDescent="0.2">
      <c r="A35" s="22"/>
      <c r="B35" s="16">
        <v>1</v>
      </c>
      <c r="D35" s="16" t="s">
        <v>81</v>
      </c>
      <c r="F35" s="16" t="s">
        <v>82</v>
      </c>
      <c r="G35" s="16">
        <v>0</v>
      </c>
      <c r="H35" s="16">
        <v>0</v>
      </c>
      <c r="I35" s="23"/>
    </row>
    <row r="36" spans="1:9" x14ac:dyDescent="0.2">
      <c r="A36" s="22"/>
      <c r="B36" s="16">
        <v>1</v>
      </c>
      <c r="D36" s="16" t="s">
        <v>83</v>
      </c>
      <c r="F36" s="16" t="s">
        <v>84</v>
      </c>
      <c r="G36" s="16">
        <v>263400</v>
      </c>
      <c r="H36" s="16">
        <v>263400</v>
      </c>
      <c r="I36" s="23"/>
    </row>
    <row r="37" spans="1:9" x14ac:dyDescent="0.2">
      <c r="A37" s="22"/>
      <c r="B37" s="16">
        <v>1</v>
      </c>
      <c r="D37" s="16" t="s">
        <v>85</v>
      </c>
      <c r="F37" s="16" t="s">
        <v>86</v>
      </c>
      <c r="G37" s="16">
        <v>0</v>
      </c>
      <c r="H37" s="16">
        <v>0</v>
      </c>
      <c r="I37" s="23"/>
    </row>
    <row r="38" spans="1:9" x14ac:dyDescent="0.2">
      <c r="A38" s="22"/>
      <c r="I38" s="23"/>
    </row>
    <row r="39" spans="1:9" x14ac:dyDescent="0.2">
      <c r="A39" s="22"/>
      <c r="D39" s="19" t="s">
        <v>71</v>
      </c>
      <c r="F39" s="20" t="s">
        <v>87</v>
      </c>
      <c r="I39" s="23"/>
    </row>
    <row r="40" spans="1:9" x14ac:dyDescent="0.2">
      <c r="A40" s="22"/>
      <c r="B40" s="16">
        <v>1</v>
      </c>
      <c r="D40" s="16" t="s">
        <v>88</v>
      </c>
      <c r="F40" s="16" t="s">
        <v>89</v>
      </c>
      <c r="G40" s="16">
        <v>0</v>
      </c>
      <c r="H40" s="16">
        <v>0</v>
      </c>
      <c r="I40" s="23"/>
    </row>
    <row r="41" spans="1:9" x14ac:dyDescent="0.2">
      <c r="A41" s="22"/>
      <c r="I41" s="23"/>
    </row>
    <row r="42" spans="1:9" x14ac:dyDescent="0.2">
      <c r="A42" s="22"/>
      <c r="F42" s="16" t="s">
        <v>66</v>
      </c>
      <c r="H42" s="21">
        <v>1989180</v>
      </c>
      <c r="I42" s="23"/>
    </row>
    <row r="43" spans="1:9" x14ac:dyDescent="0.2">
      <c r="A43" s="22"/>
      <c r="I43" s="23"/>
    </row>
    <row r="44" spans="1:9" x14ac:dyDescent="0.2">
      <c r="A44" s="22"/>
      <c r="D44" s="18" t="s">
        <v>90</v>
      </c>
      <c r="I44" s="23"/>
    </row>
    <row r="45" spans="1:9" x14ac:dyDescent="0.2">
      <c r="A45" s="22"/>
      <c r="I45" s="23"/>
    </row>
    <row r="46" spans="1:9" x14ac:dyDescent="0.2">
      <c r="A46" s="22"/>
      <c r="I46" s="23"/>
    </row>
    <row r="47" spans="1:9" x14ac:dyDescent="0.2">
      <c r="A47" s="22"/>
      <c r="I47" s="23"/>
    </row>
    <row r="48" spans="1:9" x14ac:dyDescent="0.2">
      <c r="B48" s="24"/>
      <c r="C48" s="24"/>
      <c r="D48" s="24"/>
      <c r="E48" s="24"/>
      <c r="F48" s="24"/>
      <c r="G48" s="24"/>
      <c r="H48" s="24"/>
    </row>
  </sheetData>
  <mergeCells count="7">
    <mergeCell ref="I8:J8"/>
    <mergeCell ref="I13:J13"/>
    <mergeCell ref="I2:J2"/>
    <mergeCell ref="I3:J3"/>
    <mergeCell ref="I4:J4"/>
    <mergeCell ref="I5:J5"/>
    <mergeCell ref="I7:J7"/>
  </mergeCells>
  <dataValidations count="8">
    <dataValidation allowBlank="1" showInputMessage="1" showErrorMessage="1" sqref="J10"/>
    <dataValidation allowBlank="1" showInputMessage="1" showErrorMessage="1" sqref="H2"/>
    <dataValidation allowBlank="1" showInputMessage="1" showErrorMessage="1" sqref="I2:J2"/>
    <dataValidation allowBlank="1" showInputMessage="1" showErrorMessage="1" sqref="D3"/>
    <dataValidation allowBlank="1" showInputMessage="1" showErrorMessage="1" sqref="H3"/>
    <dataValidation allowBlank="1" showInputMessage="1" showErrorMessage="1" sqref="H4"/>
    <dataValidation allowBlank="1" showInputMessage="1" showErrorMessage="1" sqref="H5"/>
    <dataValidation allowBlank="1" showInputMessage="1" showErrorMessage="1" sqref="H13"/>
  </dataValidations>
  <pageMargins left="0.05" right="0.05" top="0.75" bottom="0.75" header="0.3" footer="0.3"/>
  <pageSetup scale="85" orientation="portrait" verticalDpi="0" r:id="rId1"/>
  <headerFooter>
    <oddFooter>&amp;L&amp;"Arial,Bold"Teradata Corporation Confidential&amp;R&amp;"Arial,Bold"Page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G17"/>
  <sheetViews>
    <sheetView workbookViewId="0"/>
  </sheetViews>
  <sheetFormatPr defaultRowHeight="12" x14ac:dyDescent="0.2"/>
  <cols>
    <col min="1" max="1" width="12.7109375" style="263" customWidth="1"/>
    <col min="2" max="2" width="14.7109375" style="263" customWidth="1"/>
    <col min="3" max="3" width="50.7109375" style="263" customWidth="1"/>
    <col min="4" max="4" width="11.28515625" style="263" customWidth="1"/>
    <col min="5" max="5" width="11.140625" style="263" customWidth="1"/>
    <col min="6" max="6" width="10.42578125" style="263" customWidth="1"/>
    <col min="7" max="7" width="9.140625" style="263"/>
    <col min="8" max="16384" width="9.140625" style="16"/>
  </cols>
  <sheetData>
    <row r="1" spans="1:7" x14ac:dyDescent="0.2">
      <c r="A1" s="267"/>
      <c r="B1" s="268" t="s">
        <v>15</v>
      </c>
      <c r="C1" s="267" t="s">
        <v>16</v>
      </c>
      <c r="D1" s="268" t="s">
        <v>9</v>
      </c>
      <c r="E1" s="263" t="s">
        <v>68</v>
      </c>
      <c r="G1" s="720" t="s">
        <v>3004</v>
      </c>
    </row>
    <row r="2" spans="1:7" x14ac:dyDescent="0.2">
      <c r="A2" s="267"/>
      <c r="B2" s="268" t="s">
        <v>2885</v>
      </c>
      <c r="C2" s="267" t="s">
        <v>2886</v>
      </c>
      <c r="D2" s="268" t="s">
        <v>1</v>
      </c>
      <c r="E2" s="263">
        <v>46010</v>
      </c>
      <c r="G2" s="720" t="s">
        <v>3005</v>
      </c>
    </row>
    <row r="3" spans="1:7" x14ac:dyDescent="0.2">
      <c r="A3" s="267"/>
      <c r="B3" s="268" t="s">
        <v>2887</v>
      </c>
      <c r="C3" s="267" t="s">
        <v>69</v>
      </c>
      <c r="D3" s="268" t="s">
        <v>23</v>
      </c>
      <c r="E3" s="263" t="s">
        <v>24</v>
      </c>
    </row>
    <row r="4" spans="1:7" x14ac:dyDescent="0.2">
      <c r="A4" s="261" t="s">
        <v>110</v>
      </c>
      <c r="B4" s="262"/>
      <c r="C4" s="262"/>
      <c r="D4" s="262"/>
      <c r="E4" s="262"/>
    </row>
    <row r="5" spans="1:7" x14ac:dyDescent="0.2">
      <c r="A5" s="263">
        <v>1</v>
      </c>
      <c r="B5" s="719" t="s">
        <v>75</v>
      </c>
      <c r="C5" s="263" t="s">
        <v>76</v>
      </c>
      <c r="D5" s="263">
        <v>80540</v>
      </c>
      <c r="E5" s="263">
        <v>80540</v>
      </c>
      <c r="G5" s="720">
        <v>1</v>
      </c>
    </row>
    <row r="6" spans="1:7" x14ac:dyDescent="0.2">
      <c r="A6" s="263">
        <v>6</v>
      </c>
      <c r="B6" s="719" t="s">
        <v>77</v>
      </c>
      <c r="C6" s="263" t="s">
        <v>78</v>
      </c>
      <c r="D6" s="263">
        <v>14180</v>
      </c>
      <c r="E6" s="263">
        <v>85080</v>
      </c>
      <c r="G6" s="720">
        <v>6</v>
      </c>
    </row>
    <row r="7" spans="1:7" x14ac:dyDescent="0.2">
      <c r="A7" s="263">
        <v>14</v>
      </c>
      <c r="B7" s="719" t="s">
        <v>79</v>
      </c>
      <c r="C7" s="263" t="s">
        <v>80</v>
      </c>
      <c r="D7" s="263">
        <v>111440</v>
      </c>
      <c r="E7" s="263">
        <v>1560160</v>
      </c>
      <c r="G7" s="720">
        <v>14</v>
      </c>
    </row>
    <row r="8" spans="1:7" x14ac:dyDescent="0.2">
      <c r="A8" s="263">
        <v>1</v>
      </c>
      <c r="B8" s="719" t="s">
        <v>81</v>
      </c>
      <c r="C8" s="263" t="s">
        <v>82</v>
      </c>
      <c r="D8" s="263">
        <v>0</v>
      </c>
      <c r="E8" s="263">
        <v>0</v>
      </c>
      <c r="G8" s="720">
        <v>1</v>
      </c>
    </row>
    <row r="9" spans="1:7" x14ac:dyDescent="0.2">
      <c r="A9" s="263">
        <v>1</v>
      </c>
      <c r="B9" s="719" t="s">
        <v>83</v>
      </c>
      <c r="C9" s="263" t="s">
        <v>84</v>
      </c>
      <c r="D9" s="263">
        <v>263400</v>
      </c>
      <c r="E9" s="263">
        <v>263400</v>
      </c>
      <c r="G9" s="720">
        <v>1</v>
      </c>
    </row>
    <row r="10" spans="1:7" x14ac:dyDescent="0.2">
      <c r="A10" s="263">
        <v>1</v>
      </c>
      <c r="B10" s="719" t="s">
        <v>85</v>
      </c>
      <c r="C10" s="263" t="s">
        <v>86</v>
      </c>
      <c r="D10" s="263">
        <v>0</v>
      </c>
      <c r="E10" s="263">
        <v>0</v>
      </c>
      <c r="G10" s="720">
        <v>1</v>
      </c>
    </row>
    <row r="11" spans="1:7" x14ac:dyDescent="0.2">
      <c r="A11" s="264" t="s">
        <v>2883</v>
      </c>
      <c r="B11" s="265"/>
      <c r="C11" s="265"/>
      <c r="D11" s="265"/>
      <c r="E11" s="265"/>
    </row>
    <row r="12" spans="1:7" x14ac:dyDescent="0.2">
      <c r="A12" s="263">
        <v>1</v>
      </c>
      <c r="B12" s="722" t="s">
        <v>88</v>
      </c>
      <c r="C12" s="263" t="s">
        <v>89</v>
      </c>
      <c r="D12" s="263">
        <v>0</v>
      </c>
      <c r="E12" s="263">
        <v>0</v>
      </c>
    </row>
    <row r="14" spans="1:7" x14ac:dyDescent="0.2">
      <c r="A14" s="261"/>
      <c r="B14" s="261" t="s">
        <v>2884</v>
      </c>
      <c r="C14" s="261"/>
      <c r="D14" s="261"/>
      <c r="E14" s="266">
        <v>1989180</v>
      </c>
    </row>
    <row r="17" spans="3:3" x14ac:dyDescent="0.2">
      <c r="C17" s="722" t="s">
        <v>3003</v>
      </c>
    </row>
  </sheetData>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sheetPr>
  <dimension ref="A1:H16"/>
  <sheetViews>
    <sheetView workbookViewId="0">
      <pane ySplit="6" topLeftCell="A7" activePane="bottomLeft" state="frozen"/>
      <selection pane="bottomLeft" sqref="A1:B1"/>
    </sheetView>
  </sheetViews>
  <sheetFormatPr defaultRowHeight="15" x14ac:dyDescent="0.25"/>
  <cols>
    <col min="1" max="1" width="5" style="3" customWidth="1"/>
    <col min="2" max="2" width="15" style="3" customWidth="1"/>
    <col min="3" max="3" width="64" style="3" customWidth="1"/>
    <col min="4" max="4" width="18" style="3" customWidth="1"/>
    <col min="5" max="5" width="8" style="3" customWidth="1"/>
    <col min="6" max="7" width="18" style="3" customWidth="1"/>
    <col min="8" max="8" width="0" style="3" hidden="1" customWidth="1"/>
    <col min="9" max="16384" width="9.140625" style="3"/>
  </cols>
  <sheetData>
    <row r="1" spans="1:8" x14ac:dyDescent="0.25">
      <c r="A1" s="359" t="s">
        <v>91</v>
      </c>
      <c r="B1" s="360"/>
      <c r="C1" s="1" t="s">
        <v>12</v>
      </c>
      <c r="D1" s="2" t="s">
        <v>92</v>
      </c>
      <c r="E1" s="362">
        <v>42191.081921296296</v>
      </c>
      <c r="F1" s="360"/>
      <c r="G1" s="360"/>
    </row>
    <row r="2" spans="1:8" x14ac:dyDescent="0.25">
      <c r="A2" s="359" t="s">
        <v>93</v>
      </c>
      <c r="B2" s="360"/>
      <c r="C2" s="1" t="s">
        <v>94</v>
      </c>
      <c r="D2" s="2" t="s">
        <v>95</v>
      </c>
      <c r="E2" s="361"/>
      <c r="F2" s="360"/>
      <c r="G2" s="360"/>
    </row>
    <row r="3" spans="1:8" x14ac:dyDescent="0.25">
      <c r="A3" s="359" t="s">
        <v>96</v>
      </c>
      <c r="B3" s="360"/>
      <c r="C3" s="1" t="s">
        <v>69</v>
      </c>
      <c r="D3" s="2" t="s">
        <v>97</v>
      </c>
      <c r="E3" s="361" t="s">
        <v>24</v>
      </c>
      <c r="F3" s="360"/>
      <c r="G3" s="360"/>
    </row>
    <row r="4" spans="1:8" x14ac:dyDescent="0.25">
      <c r="A4" s="359" t="s">
        <v>98</v>
      </c>
      <c r="B4" s="360"/>
      <c r="C4" s="361" t="s">
        <v>99</v>
      </c>
      <c r="D4" s="360"/>
      <c r="E4" s="360"/>
      <c r="F4" s="360"/>
      <c r="G4" s="360"/>
    </row>
    <row r="5" spans="1:8" x14ac:dyDescent="0.25">
      <c r="A5" s="359" t="s">
        <v>100</v>
      </c>
      <c r="B5" s="360"/>
      <c r="C5" s="361" t="s">
        <v>101</v>
      </c>
      <c r="D5" s="360"/>
      <c r="E5" s="360"/>
      <c r="F5" s="360"/>
      <c r="G5" s="360"/>
    </row>
    <row r="6" spans="1:8" x14ac:dyDescent="0.25">
      <c r="A6" s="4" t="s">
        <v>102</v>
      </c>
      <c r="B6" s="4" t="s">
        <v>103</v>
      </c>
      <c r="C6" s="4" t="s">
        <v>104</v>
      </c>
      <c r="D6" s="4" t="s">
        <v>105</v>
      </c>
      <c r="E6" s="4" t="s">
        <v>106</v>
      </c>
      <c r="F6" s="4" t="s">
        <v>107</v>
      </c>
      <c r="G6" s="4" t="s">
        <v>108</v>
      </c>
      <c r="H6" s="4" t="s">
        <v>109</v>
      </c>
    </row>
    <row r="7" spans="1:8" x14ac:dyDescent="0.25">
      <c r="A7" s="5"/>
      <c r="B7" s="5"/>
      <c r="C7" s="5" t="s">
        <v>110</v>
      </c>
      <c r="D7" s="6">
        <f>SUM(H8:H13)</f>
        <v>1989180</v>
      </c>
      <c r="E7" s="7">
        <f>(IF(D7=0,0,(1-F7/D7)))</f>
        <v>0</v>
      </c>
      <c r="F7" s="6">
        <f>SUM(G8:G13)</f>
        <v>1989180</v>
      </c>
      <c r="G7" s="6">
        <f>SUM(G8:G13)</f>
        <v>1989180</v>
      </c>
      <c r="H7" s="6">
        <f>SUM(H8:H13)</f>
        <v>1989180</v>
      </c>
    </row>
    <row r="8" spans="1:8" x14ac:dyDescent="0.25">
      <c r="A8" s="8">
        <v>1</v>
      </c>
      <c r="B8" s="8" t="s">
        <v>75</v>
      </c>
      <c r="C8" s="8" t="s">
        <v>76</v>
      </c>
      <c r="D8" s="9">
        <v>80540</v>
      </c>
      <c r="E8" s="10">
        <v>0</v>
      </c>
      <c r="F8" s="9">
        <f t="shared" ref="F8:F13" si="0">(D8*(1-E8))</f>
        <v>80540</v>
      </c>
      <c r="G8" s="9">
        <f t="shared" ref="G8:G13" si="1">(F8*A8)</f>
        <v>80540</v>
      </c>
      <c r="H8" s="9">
        <f t="shared" ref="H8:H13" si="2">(D8*A8)</f>
        <v>80540</v>
      </c>
    </row>
    <row r="9" spans="1:8" x14ac:dyDescent="0.25">
      <c r="A9" s="8">
        <v>6</v>
      </c>
      <c r="B9" s="8" t="s">
        <v>77</v>
      </c>
      <c r="C9" s="8" t="s">
        <v>78</v>
      </c>
      <c r="D9" s="9">
        <v>14180</v>
      </c>
      <c r="E9" s="10">
        <v>0</v>
      </c>
      <c r="F9" s="9">
        <f t="shared" si="0"/>
        <v>14180</v>
      </c>
      <c r="G9" s="9">
        <f t="shared" si="1"/>
        <v>85080</v>
      </c>
      <c r="H9" s="9">
        <f t="shared" si="2"/>
        <v>85080</v>
      </c>
    </row>
    <row r="10" spans="1:8" x14ac:dyDescent="0.25">
      <c r="A10" s="8">
        <v>14</v>
      </c>
      <c r="B10" s="8" t="s">
        <v>79</v>
      </c>
      <c r="C10" s="8" t="s">
        <v>80</v>
      </c>
      <c r="D10" s="9">
        <v>111440</v>
      </c>
      <c r="E10" s="10">
        <v>0</v>
      </c>
      <c r="F10" s="9">
        <f t="shared" si="0"/>
        <v>111440</v>
      </c>
      <c r="G10" s="9">
        <f t="shared" si="1"/>
        <v>1560160</v>
      </c>
      <c r="H10" s="9">
        <f t="shared" si="2"/>
        <v>1560160</v>
      </c>
    </row>
    <row r="11" spans="1:8" x14ac:dyDescent="0.25">
      <c r="A11" s="8">
        <v>1</v>
      </c>
      <c r="B11" s="8" t="s">
        <v>81</v>
      </c>
      <c r="C11" s="8" t="s">
        <v>82</v>
      </c>
      <c r="D11" s="9">
        <v>0</v>
      </c>
      <c r="E11" s="10">
        <v>0</v>
      </c>
      <c r="F11" s="9">
        <f t="shared" si="0"/>
        <v>0</v>
      </c>
      <c r="G11" s="9">
        <f t="shared" si="1"/>
        <v>0</v>
      </c>
      <c r="H11" s="9">
        <f t="shared" si="2"/>
        <v>0</v>
      </c>
    </row>
    <row r="12" spans="1:8" x14ac:dyDescent="0.25">
      <c r="A12" s="8">
        <v>1</v>
      </c>
      <c r="B12" s="8" t="s">
        <v>83</v>
      </c>
      <c r="C12" s="8" t="s">
        <v>84</v>
      </c>
      <c r="D12" s="9">
        <v>263400</v>
      </c>
      <c r="E12" s="10">
        <v>0</v>
      </c>
      <c r="F12" s="9">
        <f t="shared" si="0"/>
        <v>263400</v>
      </c>
      <c r="G12" s="9">
        <f t="shared" si="1"/>
        <v>263400</v>
      </c>
      <c r="H12" s="9">
        <f t="shared" si="2"/>
        <v>263400</v>
      </c>
    </row>
    <row r="13" spans="1:8" x14ac:dyDescent="0.25">
      <c r="A13" s="8">
        <v>1</v>
      </c>
      <c r="B13" s="8" t="s">
        <v>85</v>
      </c>
      <c r="C13" s="8" t="s">
        <v>86</v>
      </c>
      <c r="D13" s="9">
        <v>0</v>
      </c>
      <c r="E13" s="10">
        <v>0</v>
      </c>
      <c r="F13" s="9">
        <f t="shared" si="0"/>
        <v>0</v>
      </c>
      <c r="G13" s="9">
        <f t="shared" si="1"/>
        <v>0</v>
      </c>
      <c r="H13" s="9">
        <f t="shared" si="2"/>
        <v>0</v>
      </c>
    </row>
    <row r="14" spans="1:8" x14ac:dyDescent="0.25">
      <c r="A14" s="5"/>
      <c r="B14" s="5"/>
      <c r="C14" s="5" t="s">
        <v>111</v>
      </c>
      <c r="D14" s="6">
        <f>SUM(H15)</f>
        <v>0</v>
      </c>
      <c r="E14" s="7">
        <f>(IF(D14=0,0,(1-F14/D14)))</f>
        <v>0</v>
      </c>
      <c r="F14" s="6">
        <f>SUM(G15)</f>
        <v>0</v>
      </c>
      <c r="G14" s="6">
        <f>SUM(G15)</f>
        <v>0</v>
      </c>
      <c r="H14" s="6">
        <f>SUM(H15)</f>
        <v>0</v>
      </c>
    </row>
    <row r="15" spans="1:8" x14ac:dyDescent="0.25">
      <c r="A15" s="8">
        <v>1</v>
      </c>
      <c r="B15" s="8" t="s">
        <v>88</v>
      </c>
      <c r="C15" s="8" t="s">
        <v>89</v>
      </c>
      <c r="D15" s="9">
        <v>0</v>
      </c>
      <c r="E15" s="10">
        <v>0</v>
      </c>
      <c r="F15" s="9">
        <f>(D15*(1-E15))</f>
        <v>0</v>
      </c>
      <c r="G15" s="9">
        <f>(F15*A15)</f>
        <v>0</v>
      </c>
      <c r="H15" s="9">
        <f>(D15*A15)</f>
        <v>0</v>
      </c>
    </row>
    <row r="16" spans="1:8" x14ac:dyDescent="0.25">
      <c r="A16" s="11"/>
      <c r="B16" s="11"/>
      <c r="C16" s="11" t="s">
        <v>112</v>
      </c>
      <c r="D16" s="12">
        <f>SUM(D7,D14)</f>
        <v>1989180</v>
      </c>
      <c r="E16" s="13">
        <f>(IF(D16=0,0,(1-F16/D16)))</f>
        <v>0</v>
      </c>
      <c r="F16" s="12">
        <f>SUM(F7,F14)</f>
        <v>1989180</v>
      </c>
      <c r="G16" s="12">
        <f>SUM(G7,G14)</f>
        <v>1989180</v>
      </c>
      <c r="H16" s="12">
        <f>SUM(H7,H14)</f>
        <v>1989180</v>
      </c>
    </row>
  </sheetData>
  <mergeCells count="10">
    <mergeCell ref="A4:B4"/>
    <mergeCell ref="C4:G4"/>
    <mergeCell ref="A5:B5"/>
    <mergeCell ref="C5:G5"/>
    <mergeCell ref="A1:B1"/>
    <mergeCell ref="E1:G1"/>
    <mergeCell ref="A2:B2"/>
    <mergeCell ref="E2:G2"/>
    <mergeCell ref="A3:B3"/>
    <mergeCell ref="E3:G3"/>
  </mergeCell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3"/>
    <pageSetUpPr fitToPage="1"/>
  </sheetPr>
  <dimension ref="A1:R3282"/>
  <sheetViews>
    <sheetView showGridLines="0" zoomScale="70" zoomScaleNormal="70" workbookViewId="0">
      <pane ySplit="15" topLeftCell="A16" activePane="bottomLeft" state="frozenSplit"/>
      <selection pane="bottomLeft" sqref="A1:E1"/>
    </sheetView>
  </sheetViews>
  <sheetFormatPr defaultColWidth="4.85546875" defaultRowHeight="15" outlineLevelRow="5" x14ac:dyDescent="0.3"/>
  <cols>
    <col min="1" max="1" width="10.85546875" style="51" customWidth="1"/>
    <col min="2" max="2" width="11.42578125" style="249" customWidth="1"/>
    <col min="3" max="3" width="31.42578125" style="250" customWidth="1"/>
    <col min="4" max="4" width="62.5703125" style="250" customWidth="1"/>
    <col min="5" max="5" width="66" style="251" customWidth="1"/>
    <col min="6" max="6" width="16.7109375" style="252" customWidth="1"/>
    <col min="7" max="7" width="21" style="253" customWidth="1"/>
    <col min="8" max="8" width="15.7109375" style="51" customWidth="1"/>
    <col min="9" max="9" width="18.140625" style="51" customWidth="1"/>
    <col min="10" max="10" width="13" style="51" customWidth="1"/>
    <col min="11" max="12" width="4.85546875" style="51" customWidth="1"/>
    <col min="13" max="13" width="10.140625" style="51" customWidth="1"/>
    <col min="14" max="17" width="4.85546875" style="51"/>
    <col min="18" max="18" width="4.85546875" style="51" hidden="1" customWidth="1"/>
    <col min="19" max="256" width="4.85546875" style="51"/>
    <col min="257" max="257" width="10.85546875" style="51" customWidth="1"/>
    <col min="258" max="258" width="11.42578125" style="51" customWidth="1"/>
    <col min="259" max="259" width="31.42578125" style="51" customWidth="1"/>
    <col min="260" max="260" width="62.5703125" style="51" customWidth="1"/>
    <col min="261" max="261" width="66" style="51" customWidth="1"/>
    <col min="262" max="262" width="16.7109375" style="51" customWidth="1"/>
    <col min="263" max="263" width="21" style="51" customWidth="1"/>
    <col min="264" max="264" width="15.7109375" style="51" customWidth="1"/>
    <col min="265" max="265" width="18.140625" style="51" customWidth="1"/>
    <col min="266" max="266" width="13" style="51" customWidth="1"/>
    <col min="267" max="268" width="4.85546875" style="51" customWidth="1"/>
    <col min="269" max="269" width="10.140625" style="51" customWidth="1"/>
    <col min="270" max="273" width="4.85546875" style="51"/>
    <col min="274" max="274" width="0" style="51" hidden="1" customWidth="1"/>
    <col min="275" max="512" width="4.85546875" style="51"/>
    <col min="513" max="513" width="10.85546875" style="51" customWidth="1"/>
    <col min="514" max="514" width="11.42578125" style="51" customWidth="1"/>
    <col min="515" max="515" width="31.42578125" style="51" customWidth="1"/>
    <col min="516" max="516" width="62.5703125" style="51" customWidth="1"/>
    <col min="517" max="517" width="66" style="51" customWidth="1"/>
    <col min="518" max="518" width="16.7109375" style="51" customWidth="1"/>
    <col min="519" max="519" width="21" style="51" customWidth="1"/>
    <col min="520" max="520" width="15.7109375" style="51" customWidth="1"/>
    <col min="521" max="521" width="18.140625" style="51" customWidth="1"/>
    <col min="522" max="522" width="13" style="51" customWidth="1"/>
    <col min="523" max="524" width="4.85546875" style="51" customWidth="1"/>
    <col min="525" max="525" width="10.140625" style="51" customWidth="1"/>
    <col min="526" max="529" width="4.85546875" style="51"/>
    <col min="530" max="530" width="0" style="51" hidden="1" customWidth="1"/>
    <col min="531" max="768" width="4.85546875" style="51"/>
    <col min="769" max="769" width="10.85546875" style="51" customWidth="1"/>
    <col min="770" max="770" width="11.42578125" style="51" customWidth="1"/>
    <col min="771" max="771" width="31.42578125" style="51" customWidth="1"/>
    <col min="772" max="772" width="62.5703125" style="51" customWidth="1"/>
    <col min="773" max="773" width="66" style="51" customWidth="1"/>
    <col min="774" max="774" width="16.7109375" style="51" customWidth="1"/>
    <col min="775" max="775" width="21" style="51" customWidth="1"/>
    <col min="776" max="776" width="15.7109375" style="51" customWidth="1"/>
    <col min="777" max="777" width="18.140625" style="51" customWidth="1"/>
    <col min="778" max="778" width="13" style="51" customWidth="1"/>
    <col min="779" max="780" width="4.85546875" style="51" customWidth="1"/>
    <col min="781" max="781" width="10.140625" style="51" customWidth="1"/>
    <col min="782" max="785" width="4.85546875" style="51"/>
    <col min="786" max="786" width="0" style="51" hidden="1" customWidth="1"/>
    <col min="787" max="1024" width="4.85546875" style="51"/>
    <col min="1025" max="1025" width="10.85546875" style="51" customWidth="1"/>
    <col min="1026" max="1026" width="11.42578125" style="51" customWidth="1"/>
    <col min="1027" max="1027" width="31.42578125" style="51" customWidth="1"/>
    <col min="1028" max="1028" width="62.5703125" style="51" customWidth="1"/>
    <col min="1029" max="1029" width="66" style="51" customWidth="1"/>
    <col min="1030" max="1030" width="16.7109375" style="51" customWidth="1"/>
    <col min="1031" max="1031" width="21" style="51" customWidth="1"/>
    <col min="1032" max="1032" width="15.7109375" style="51" customWidth="1"/>
    <col min="1033" max="1033" width="18.140625" style="51" customWidth="1"/>
    <col min="1034" max="1034" width="13" style="51" customWidth="1"/>
    <col min="1035" max="1036" width="4.85546875" style="51" customWidth="1"/>
    <col min="1037" max="1037" width="10.140625" style="51" customWidth="1"/>
    <col min="1038" max="1041" width="4.85546875" style="51"/>
    <col min="1042" max="1042" width="0" style="51" hidden="1" customWidth="1"/>
    <col min="1043" max="1280" width="4.85546875" style="51"/>
    <col min="1281" max="1281" width="10.85546875" style="51" customWidth="1"/>
    <col min="1282" max="1282" width="11.42578125" style="51" customWidth="1"/>
    <col min="1283" max="1283" width="31.42578125" style="51" customWidth="1"/>
    <col min="1284" max="1284" width="62.5703125" style="51" customWidth="1"/>
    <col min="1285" max="1285" width="66" style="51" customWidth="1"/>
    <col min="1286" max="1286" width="16.7109375" style="51" customWidth="1"/>
    <col min="1287" max="1287" width="21" style="51" customWidth="1"/>
    <col min="1288" max="1288" width="15.7109375" style="51" customWidth="1"/>
    <col min="1289" max="1289" width="18.140625" style="51" customWidth="1"/>
    <col min="1290" max="1290" width="13" style="51" customWidth="1"/>
    <col min="1291" max="1292" width="4.85546875" style="51" customWidth="1"/>
    <col min="1293" max="1293" width="10.140625" style="51" customWidth="1"/>
    <col min="1294" max="1297" width="4.85546875" style="51"/>
    <col min="1298" max="1298" width="0" style="51" hidden="1" customWidth="1"/>
    <col min="1299" max="1536" width="4.85546875" style="51"/>
    <col min="1537" max="1537" width="10.85546875" style="51" customWidth="1"/>
    <col min="1538" max="1538" width="11.42578125" style="51" customWidth="1"/>
    <col min="1539" max="1539" width="31.42578125" style="51" customWidth="1"/>
    <col min="1540" max="1540" width="62.5703125" style="51" customWidth="1"/>
    <col min="1541" max="1541" width="66" style="51" customWidth="1"/>
    <col min="1542" max="1542" width="16.7109375" style="51" customWidth="1"/>
    <col min="1543" max="1543" width="21" style="51" customWidth="1"/>
    <col min="1544" max="1544" width="15.7109375" style="51" customWidth="1"/>
    <col min="1545" max="1545" width="18.140625" style="51" customWidth="1"/>
    <col min="1546" max="1546" width="13" style="51" customWidth="1"/>
    <col min="1547" max="1548" width="4.85546875" style="51" customWidth="1"/>
    <col min="1549" max="1549" width="10.140625" style="51" customWidth="1"/>
    <col min="1550" max="1553" width="4.85546875" style="51"/>
    <col min="1554" max="1554" width="0" style="51" hidden="1" customWidth="1"/>
    <col min="1555" max="1792" width="4.85546875" style="51"/>
    <col min="1793" max="1793" width="10.85546875" style="51" customWidth="1"/>
    <col min="1794" max="1794" width="11.42578125" style="51" customWidth="1"/>
    <col min="1795" max="1795" width="31.42578125" style="51" customWidth="1"/>
    <col min="1796" max="1796" width="62.5703125" style="51" customWidth="1"/>
    <col min="1797" max="1797" width="66" style="51" customWidth="1"/>
    <col min="1798" max="1798" width="16.7109375" style="51" customWidth="1"/>
    <col min="1799" max="1799" width="21" style="51" customWidth="1"/>
    <col min="1800" max="1800" width="15.7109375" style="51" customWidth="1"/>
    <col min="1801" max="1801" width="18.140625" style="51" customWidth="1"/>
    <col min="1802" max="1802" width="13" style="51" customWidth="1"/>
    <col min="1803" max="1804" width="4.85546875" style="51" customWidth="1"/>
    <col min="1805" max="1805" width="10.140625" style="51" customWidth="1"/>
    <col min="1806" max="1809" width="4.85546875" style="51"/>
    <col min="1810" max="1810" width="0" style="51" hidden="1" customWidth="1"/>
    <col min="1811" max="2048" width="4.85546875" style="51"/>
    <col min="2049" max="2049" width="10.85546875" style="51" customWidth="1"/>
    <col min="2050" max="2050" width="11.42578125" style="51" customWidth="1"/>
    <col min="2051" max="2051" width="31.42578125" style="51" customWidth="1"/>
    <col min="2052" max="2052" width="62.5703125" style="51" customWidth="1"/>
    <col min="2053" max="2053" width="66" style="51" customWidth="1"/>
    <col min="2054" max="2054" width="16.7109375" style="51" customWidth="1"/>
    <col min="2055" max="2055" width="21" style="51" customWidth="1"/>
    <col min="2056" max="2056" width="15.7109375" style="51" customWidth="1"/>
    <col min="2057" max="2057" width="18.140625" style="51" customWidth="1"/>
    <col min="2058" max="2058" width="13" style="51" customWidth="1"/>
    <col min="2059" max="2060" width="4.85546875" style="51" customWidth="1"/>
    <col min="2061" max="2061" width="10.140625" style="51" customWidth="1"/>
    <col min="2062" max="2065" width="4.85546875" style="51"/>
    <col min="2066" max="2066" width="0" style="51" hidden="1" customWidth="1"/>
    <col min="2067" max="2304" width="4.85546875" style="51"/>
    <col min="2305" max="2305" width="10.85546875" style="51" customWidth="1"/>
    <col min="2306" max="2306" width="11.42578125" style="51" customWidth="1"/>
    <col min="2307" max="2307" width="31.42578125" style="51" customWidth="1"/>
    <col min="2308" max="2308" width="62.5703125" style="51" customWidth="1"/>
    <col min="2309" max="2309" width="66" style="51" customWidth="1"/>
    <col min="2310" max="2310" width="16.7109375" style="51" customWidth="1"/>
    <col min="2311" max="2311" width="21" style="51" customWidth="1"/>
    <col min="2312" max="2312" width="15.7109375" style="51" customWidth="1"/>
    <col min="2313" max="2313" width="18.140625" style="51" customWidth="1"/>
    <col min="2314" max="2314" width="13" style="51" customWidth="1"/>
    <col min="2315" max="2316" width="4.85546875" style="51" customWidth="1"/>
    <col min="2317" max="2317" width="10.140625" style="51" customWidth="1"/>
    <col min="2318" max="2321" width="4.85546875" style="51"/>
    <col min="2322" max="2322" width="0" style="51" hidden="1" customWidth="1"/>
    <col min="2323" max="2560" width="4.85546875" style="51"/>
    <col min="2561" max="2561" width="10.85546875" style="51" customWidth="1"/>
    <col min="2562" max="2562" width="11.42578125" style="51" customWidth="1"/>
    <col min="2563" max="2563" width="31.42578125" style="51" customWidth="1"/>
    <col min="2564" max="2564" width="62.5703125" style="51" customWidth="1"/>
    <col min="2565" max="2565" width="66" style="51" customWidth="1"/>
    <col min="2566" max="2566" width="16.7109375" style="51" customWidth="1"/>
    <col min="2567" max="2567" width="21" style="51" customWidth="1"/>
    <col min="2568" max="2568" width="15.7109375" style="51" customWidth="1"/>
    <col min="2569" max="2569" width="18.140625" style="51" customWidth="1"/>
    <col min="2570" max="2570" width="13" style="51" customWidth="1"/>
    <col min="2571" max="2572" width="4.85546875" style="51" customWidth="1"/>
    <col min="2573" max="2573" width="10.140625" style="51" customWidth="1"/>
    <col min="2574" max="2577" width="4.85546875" style="51"/>
    <col min="2578" max="2578" width="0" style="51" hidden="1" customWidth="1"/>
    <col min="2579" max="2816" width="4.85546875" style="51"/>
    <col min="2817" max="2817" width="10.85546875" style="51" customWidth="1"/>
    <col min="2818" max="2818" width="11.42578125" style="51" customWidth="1"/>
    <col min="2819" max="2819" width="31.42578125" style="51" customWidth="1"/>
    <col min="2820" max="2820" width="62.5703125" style="51" customWidth="1"/>
    <col min="2821" max="2821" width="66" style="51" customWidth="1"/>
    <col min="2822" max="2822" width="16.7109375" style="51" customWidth="1"/>
    <col min="2823" max="2823" width="21" style="51" customWidth="1"/>
    <col min="2824" max="2824" width="15.7109375" style="51" customWidth="1"/>
    <col min="2825" max="2825" width="18.140625" style="51" customWidth="1"/>
    <col min="2826" max="2826" width="13" style="51" customWidth="1"/>
    <col min="2827" max="2828" width="4.85546875" style="51" customWidth="1"/>
    <col min="2829" max="2829" width="10.140625" style="51" customWidth="1"/>
    <col min="2830" max="2833" width="4.85546875" style="51"/>
    <col min="2834" max="2834" width="0" style="51" hidden="1" customWidth="1"/>
    <col min="2835" max="3072" width="4.85546875" style="51"/>
    <col min="3073" max="3073" width="10.85546875" style="51" customWidth="1"/>
    <col min="3074" max="3074" width="11.42578125" style="51" customWidth="1"/>
    <col min="3075" max="3075" width="31.42578125" style="51" customWidth="1"/>
    <col min="3076" max="3076" width="62.5703125" style="51" customWidth="1"/>
    <col min="3077" max="3077" width="66" style="51" customWidth="1"/>
    <col min="3078" max="3078" width="16.7109375" style="51" customWidth="1"/>
    <col min="3079" max="3079" width="21" style="51" customWidth="1"/>
    <col min="3080" max="3080" width="15.7109375" style="51" customWidth="1"/>
    <col min="3081" max="3081" width="18.140625" style="51" customWidth="1"/>
    <col min="3082" max="3082" width="13" style="51" customWidth="1"/>
    <col min="3083" max="3084" width="4.85546875" style="51" customWidth="1"/>
    <col min="3085" max="3085" width="10.140625" style="51" customWidth="1"/>
    <col min="3086" max="3089" width="4.85546875" style="51"/>
    <col min="3090" max="3090" width="0" style="51" hidden="1" customWidth="1"/>
    <col min="3091" max="3328" width="4.85546875" style="51"/>
    <col min="3329" max="3329" width="10.85546875" style="51" customWidth="1"/>
    <col min="3330" max="3330" width="11.42578125" style="51" customWidth="1"/>
    <col min="3331" max="3331" width="31.42578125" style="51" customWidth="1"/>
    <col min="3332" max="3332" width="62.5703125" style="51" customWidth="1"/>
    <col min="3333" max="3333" width="66" style="51" customWidth="1"/>
    <col min="3334" max="3334" width="16.7109375" style="51" customWidth="1"/>
    <col min="3335" max="3335" width="21" style="51" customWidth="1"/>
    <col min="3336" max="3336" width="15.7109375" style="51" customWidth="1"/>
    <col min="3337" max="3337" width="18.140625" style="51" customWidth="1"/>
    <col min="3338" max="3338" width="13" style="51" customWidth="1"/>
    <col min="3339" max="3340" width="4.85546875" style="51" customWidth="1"/>
    <col min="3341" max="3341" width="10.140625" style="51" customWidth="1"/>
    <col min="3342" max="3345" width="4.85546875" style="51"/>
    <col min="3346" max="3346" width="0" style="51" hidden="1" customWidth="1"/>
    <col min="3347" max="3584" width="4.85546875" style="51"/>
    <col min="3585" max="3585" width="10.85546875" style="51" customWidth="1"/>
    <col min="3586" max="3586" width="11.42578125" style="51" customWidth="1"/>
    <col min="3587" max="3587" width="31.42578125" style="51" customWidth="1"/>
    <col min="3588" max="3588" width="62.5703125" style="51" customWidth="1"/>
    <col min="3589" max="3589" width="66" style="51" customWidth="1"/>
    <col min="3590" max="3590" width="16.7109375" style="51" customWidth="1"/>
    <col min="3591" max="3591" width="21" style="51" customWidth="1"/>
    <col min="3592" max="3592" width="15.7109375" style="51" customWidth="1"/>
    <col min="3593" max="3593" width="18.140625" style="51" customWidth="1"/>
    <col min="3594" max="3594" width="13" style="51" customWidth="1"/>
    <col min="3595" max="3596" width="4.85546875" style="51" customWidth="1"/>
    <col min="3597" max="3597" width="10.140625" style="51" customWidth="1"/>
    <col min="3598" max="3601" width="4.85546875" style="51"/>
    <col min="3602" max="3602" width="0" style="51" hidden="1" customWidth="1"/>
    <col min="3603" max="3840" width="4.85546875" style="51"/>
    <col min="3841" max="3841" width="10.85546875" style="51" customWidth="1"/>
    <col min="3842" max="3842" width="11.42578125" style="51" customWidth="1"/>
    <col min="3843" max="3843" width="31.42578125" style="51" customWidth="1"/>
    <col min="3844" max="3844" width="62.5703125" style="51" customWidth="1"/>
    <col min="3845" max="3845" width="66" style="51" customWidth="1"/>
    <col min="3846" max="3846" width="16.7109375" style="51" customWidth="1"/>
    <col min="3847" max="3847" width="21" style="51" customWidth="1"/>
    <col min="3848" max="3848" width="15.7109375" style="51" customWidth="1"/>
    <col min="3849" max="3849" width="18.140625" style="51" customWidth="1"/>
    <col min="3850" max="3850" width="13" style="51" customWidth="1"/>
    <col min="3851" max="3852" width="4.85546875" style="51" customWidth="1"/>
    <col min="3853" max="3853" width="10.140625" style="51" customWidth="1"/>
    <col min="3854" max="3857" width="4.85546875" style="51"/>
    <col min="3858" max="3858" width="0" style="51" hidden="1" customWidth="1"/>
    <col min="3859" max="4096" width="4.85546875" style="51"/>
    <col min="4097" max="4097" width="10.85546875" style="51" customWidth="1"/>
    <col min="4098" max="4098" width="11.42578125" style="51" customWidth="1"/>
    <col min="4099" max="4099" width="31.42578125" style="51" customWidth="1"/>
    <col min="4100" max="4100" width="62.5703125" style="51" customWidth="1"/>
    <col min="4101" max="4101" width="66" style="51" customWidth="1"/>
    <col min="4102" max="4102" width="16.7109375" style="51" customWidth="1"/>
    <col min="4103" max="4103" width="21" style="51" customWidth="1"/>
    <col min="4104" max="4104" width="15.7109375" style="51" customWidth="1"/>
    <col min="4105" max="4105" width="18.140625" style="51" customWidth="1"/>
    <col min="4106" max="4106" width="13" style="51" customWidth="1"/>
    <col min="4107" max="4108" width="4.85546875" style="51" customWidth="1"/>
    <col min="4109" max="4109" width="10.140625" style="51" customWidth="1"/>
    <col min="4110" max="4113" width="4.85546875" style="51"/>
    <col min="4114" max="4114" width="0" style="51" hidden="1" customWidth="1"/>
    <col min="4115" max="4352" width="4.85546875" style="51"/>
    <col min="4353" max="4353" width="10.85546875" style="51" customWidth="1"/>
    <col min="4354" max="4354" width="11.42578125" style="51" customWidth="1"/>
    <col min="4355" max="4355" width="31.42578125" style="51" customWidth="1"/>
    <col min="4356" max="4356" width="62.5703125" style="51" customWidth="1"/>
    <col min="4357" max="4357" width="66" style="51" customWidth="1"/>
    <col min="4358" max="4358" width="16.7109375" style="51" customWidth="1"/>
    <col min="4359" max="4359" width="21" style="51" customWidth="1"/>
    <col min="4360" max="4360" width="15.7109375" style="51" customWidth="1"/>
    <col min="4361" max="4361" width="18.140625" style="51" customWidth="1"/>
    <col min="4362" max="4362" width="13" style="51" customWidth="1"/>
    <col min="4363" max="4364" width="4.85546875" style="51" customWidth="1"/>
    <col min="4365" max="4365" width="10.140625" style="51" customWidth="1"/>
    <col min="4366" max="4369" width="4.85546875" style="51"/>
    <col min="4370" max="4370" width="0" style="51" hidden="1" customWidth="1"/>
    <col min="4371" max="4608" width="4.85546875" style="51"/>
    <col min="4609" max="4609" width="10.85546875" style="51" customWidth="1"/>
    <col min="4610" max="4610" width="11.42578125" style="51" customWidth="1"/>
    <col min="4611" max="4611" width="31.42578125" style="51" customWidth="1"/>
    <col min="4612" max="4612" width="62.5703125" style="51" customWidth="1"/>
    <col min="4613" max="4613" width="66" style="51" customWidth="1"/>
    <col min="4614" max="4614" width="16.7109375" style="51" customWidth="1"/>
    <col min="4615" max="4615" width="21" style="51" customWidth="1"/>
    <col min="4616" max="4616" width="15.7109375" style="51" customWidth="1"/>
    <col min="4617" max="4617" width="18.140625" style="51" customWidth="1"/>
    <col min="4618" max="4618" width="13" style="51" customWidth="1"/>
    <col min="4619" max="4620" width="4.85546875" style="51" customWidth="1"/>
    <col min="4621" max="4621" width="10.140625" style="51" customWidth="1"/>
    <col min="4622" max="4625" width="4.85546875" style="51"/>
    <col min="4626" max="4626" width="0" style="51" hidden="1" customWidth="1"/>
    <col min="4627" max="4864" width="4.85546875" style="51"/>
    <col min="4865" max="4865" width="10.85546875" style="51" customWidth="1"/>
    <col min="4866" max="4866" width="11.42578125" style="51" customWidth="1"/>
    <col min="4867" max="4867" width="31.42578125" style="51" customWidth="1"/>
    <col min="4868" max="4868" width="62.5703125" style="51" customWidth="1"/>
    <col min="4869" max="4869" width="66" style="51" customWidth="1"/>
    <col min="4870" max="4870" width="16.7109375" style="51" customWidth="1"/>
    <col min="4871" max="4871" width="21" style="51" customWidth="1"/>
    <col min="4872" max="4872" width="15.7109375" style="51" customWidth="1"/>
    <col min="4873" max="4873" width="18.140625" style="51" customWidth="1"/>
    <col min="4874" max="4874" width="13" style="51" customWidth="1"/>
    <col min="4875" max="4876" width="4.85546875" style="51" customWidth="1"/>
    <col min="4877" max="4877" width="10.140625" style="51" customWidth="1"/>
    <col min="4878" max="4881" width="4.85546875" style="51"/>
    <col min="4882" max="4882" width="0" style="51" hidden="1" customWidth="1"/>
    <col min="4883" max="5120" width="4.85546875" style="51"/>
    <col min="5121" max="5121" width="10.85546875" style="51" customWidth="1"/>
    <col min="5122" max="5122" width="11.42578125" style="51" customWidth="1"/>
    <col min="5123" max="5123" width="31.42578125" style="51" customWidth="1"/>
    <col min="5124" max="5124" width="62.5703125" style="51" customWidth="1"/>
    <col min="5125" max="5125" width="66" style="51" customWidth="1"/>
    <col min="5126" max="5126" width="16.7109375" style="51" customWidth="1"/>
    <col min="5127" max="5127" width="21" style="51" customWidth="1"/>
    <col min="5128" max="5128" width="15.7109375" style="51" customWidth="1"/>
    <col min="5129" max="5129" width="18.140625" style="51" customWidth="1"/>
    <col min="5130" max="5130" width="13" style="51" customWidth="1"/>
    <col min="5131" max="5132" width="4.85546875" style="51" customWidth="1"/>
    <col min="5133" max="5133" width="10.140625" style="51" customWidth="1"/>
    <col min="5134" max="5137" width="4.85546875" style="51"/>
    <col min="5138" max="5138" width="0" style="51" hidden="1" customWidth="1"/>
    <col min="5139" max="5376" width="4.85546875" style="51"/>
    <col min="5377" max="5377" width="10.85546875" style="51" customWidth="1"/>
    <col min="5378" max="5378" width="11.42578125" style="51" customWidth="1"/>
    <col min="5379" max="5379" width="31.42578125" style="51" customWidth="1"/>
    <col min="5380" max="5380" width="62.5703125" style="51" customWidth="1"/>
    <col min="5381" max="5381" width="66" style="51" customWidth="1"/>
    <col min="5382" max="5382" width="16.7109375" style="51" customWidth="1"/>
    <col min="5383" max="5383" width="21" style="51" customWidth="1"/>
    <col min="5384" max="5384" width="15.7109375" style="51" customWidth="1"/>
    <col min="5385" max="5385" width="18.140625" style="51" customWidth="1"/>
    <col min="5386" max="5386" width="13" style="51" customWidth="1"/>
    <col min="5387" max="5388" width="4.85546875" style="51" customWidth="1"/>
    <col min="5389" max="5389" width="10.140625" style="51" customWidth="1"/>
    <col min="5390" max="5393" width="4.85546875" style="51"/>
    <col min="5394" max="5394" width="0" style="51" hidden="1" customWidth="1"/>
    <col min="5395" max="5632" width="4.85546875" style="51"/>
    <col min="5633" max="5633" width="10.85546875" style="51" customWidth="1"/>
    <col min="5634" max="5634" width="11.42578125" style="51" customWidth="1"/>
    <col min="5635" max="5635" width="31.42578125" style="51" customWidth="1"/>
    <col min="5636" max="5636" width="62.5703125" style="51" customWidth="1"/>
    <col min="5637" max="5637" width="66" style="51" customWidth="1"/>
    <col min="5638" max="5638" width="16.7109375" style="51" customWidth="1"/>
    <col min="5639" max="5639" width="21" style="51" customWidth="1"/>
    <col min="5640" max="5640" width="15.7109375" style="51" customWidth="1"/>
    <col min="5641" max="5641" width="18.140625" style="51" customWidth="1"/>
    <col min="5642" max="5642" width="13" style="51" customWidth="1"/>
    <col min="5643" max="5644" width="4.85546875" style="51" customWidth="1"/>
    <col min="5645" max="5645" width="10.140625" style="51" customWidth="1"/>
    <col min="5646" max="5649" width="4.85546875" style="51"/>
    <col min="5650" max="5650" width="0" style="51" hidden="1" customWidth="1"/>
    <col min="5651" max="5888" width="4.85546875" style="51"/>
    <col min="5889" max="5889" width="10.85546875" style="51" customWidth="1"/>
    <col min="5890" max="5890" width="11.42578125" style="51" customWidth="1"/>
    <col min="5891" max="5891" width="31.42578125" style="51" customWidth="1"/>
    <col min="5892" max="5892" width="62.5703125" style="51" customWidth="1"/>
    <col min="5893" max="5893" width="66" style="51" customWidth="1"/>
    <col min="5894" max="5894" width="16.7109375" style="51" customWidth="1"/>
    <col min="5895" max="5895" width="21" style="51" customWidth="1"/>
    <col min="5896" max="5896" width="15.7109375" style="51" customWidth="1"/>
    <col min="5897" max="5897" width="18.140625" style="51" customWidth="1"/>
    <col min="5898" max="5898" width="13" style="51" customWidth="1"/>
    <col min="5899" max="5900" width="4.85546875" style="51" customWidth="1"/>
    <col min="5901" max="5901" width="10.140625" style="51" customWidth="1"/>
    <col min="5902" max="5905" width="4.85546875" style="51"/>
    <col min="5906" max="5906" width="0" style="51" hidden="1" customWidth="1"/>
    <col min="5907" max="6144" width="4.85546875" style="51"/>
    <col min="6145" max="6145" width="10.85546875" style="51" customWidth="1"/>
    <col min="6146" max="6146" width="11.42578125" style="51" customWidth="1"/>
    <col min="6147" max="6147" width="31.42578125" style="51" customWidth="1"/>
    <col min="6148" max="6148" width="62.5703125" style="51" customWidth="1"/>
    <col min="6149" max="6149" width="66" style="51" customWidth="1"/>
    <col min="6150" max="6150" width="16.7109375" style="51" customWidth="1"/>
    <col min="6151" max="6151" width="21" style="51" customWidth="1"/>
    <col min="6152" max="6152" width="15.7109375" style="51" customWidth="1"/>
    <col min="6153" max="6153" width="18.140625" style="51" customWidth="1"/>
    <col min="6154" max="6154" width="13" style="51" customWidth="1"/>
    <col min="6155" max="6156" width="4.85546875" style="51" customWidth="1"/>
    <col min="6157" max="6157" width="10.140625" style="51" customWidth="1"/>
    <col min="6158" max="6161" width="4.85546875" style="51"/>
    <col min="6162" max="6162" width="0" style="51" hidden="1" customWidth="1"/>
    <col min="6163" max="6400" width="4.85546875" style="51"/>
    <col min="6401" max="6401" width="10.85546875" style="51" customWidth="1"/>
    <col min="6402" max="6402" width="11.42578125" style="51" customWidth="1"/>
    <col min="6403" max="6403" width="31.42578125" style="51" customWidth="1"/>
    <col min="6404" max="6404" width="62.5703125" style="51" customWidth="1"/>
    <col min="6405" max="6405" width="66" style="51" customWidth="1"/>
    <col min="6406" max="6406" width="16.7109375" style="51" customWidth="1"/>
    <col min="6407" max="6407" width="21" style="51" customWidth="1"/>
    <col min="6408" max="6408" width="15.7109375" style="51" customWidth="1"/>
    <col min="6409" max="6409" width="18.140625" style="51" customWidth="1"/>
    <col min="6410" max="6410" width="13" style="51" customWidth="1"/>
    <col min="6411" max="6412" width="4.85546875" style="51" customWidth="1"/>
    <col min="6413" max="6413" width="10.140625" style="51" customWidth="1"/>
    <col min="6414" max="6417" width="4.85546875" style="51"/>
    <col min="6418" max="6418" width="0" style="51" hidden="1" customWidth="1"/>
    <col min="6419" max="6656" width="4.85546875" style="51"/>
    <col min="6657" max="6657" width="10.85546875" style="51" customWidth="1"/>
    <col min="6658" max="6658" width="11.42578125" style="51" customWidth="1"/>
    <col min="6659" max="6659" width="31.42578125" style="51" customWidth="1"/>
    <col min="6660" max="6660" width="62.5703125" style="51" customWidth="1"/>
    <col min="6661" max="6661" width="66" style="51" customWidth="1"/>
    <col min="6662" max="6662" width="16.7109375" style="51" customWidth="1"/>
    <col min="6663" max="6663" width="21" style="51" customWidth="1"/>
    <col min="6664" max="6664" width="15.7109375" style="51" customWidth="1"/>
    <col min="6665" max="6665" width="18.140625" style="51" customWidth="1"/>
    <col min="6666" max="6666" width="13" style="51" customWidth="1"/>
    <col min="6667" max="6668" width="4.85546875" style="51" customWidth="1"/>
    <col min="6669" max="6669" width="10.140625" style="51" customWidth="1"/>
    <col min="6670" max="6673" width="4.85546875" style="51"/>
    <col min="6674" max="6674" width="0" style="51" hidden="1" customWidth="1"/>
    <col min="6675" max="6912" width="4.85546875" style="51"/>
    <col min="6913" max="6913" width="10.85546875" style="51" customWidth="1"/>
    <col min="6914" max="6914" width="11.42578125" style="51" customWidth="1"/>
    <col min="6915" max="6915" width="31.42578125" style="51" customWidth="1"/>
    <col min="6916" max="6916" width="62.5703125" style="51" customWidth="1"/>
    <col min="6917" max="6917" width="66" style="51" customWidth="1"/>
    <col min="6918" max="6918" width="16.7109375" style="51" customWidth="1"/>
    <col min="6919" max="6919" width="21" style="51" customWidth="1"/>
    <col min="6920" max="6920" width="15.7109375" style="51" customWidth="1"/>
    <col min="6921" max="6921" width="18.140625" style="51" customWidth="1"/>
    <col min="6922" max="6922" width="13" style="51" customWidth="1"/>
    <col min="6923" max="6924" width="4.85546875" style="51" customWidth="1"/>
    <col min="6925" max="6925" width="10.140625" style="51" customWidth="1"/>
    <col min="6926" max="6929" width="4.85546875" style="51"/>
    <col min="6930" max="6930" width="0" style="51" hidden="1" customWidth="1"/>
    <col min="6931" max="7168" width="4.85546875" style="51"/>
    <col min="7169" max="7169" width="10.85546875" style="51" customWidth="1"/>
    <col min="7170" max="7170" width="11.42578125" style="51" customWidth="1"/>
    <col min="7171" max="7171" width="31.42578125" style="51" customWidth="1"/>
    <col min="7172" max="7172" width="62.5703125" style="51" customWidth="1"/>
    <col min="7173" max="7173" width="66" style="51" customWidth="1"/>
    <col min="7174" max="7174" width="16.7109375" style="51" customWidth="1"/>
    <col min="7175" max="7175" width="21" style="51" customWidth="1"/>
    <col min="7176" max="7176" width="15.7109375" style="51" customWidth="1"/>
    <col min="7177" max="7177" width="18.140625" style="51" customWidth="1"/>
    <col min="7178" max="7178" width="13" style="51" customWidth="1"/>
    <col min="7179" max="7180" width="4.85546875" style="51" customWidth="1"/>
    <col min="7181" max="7181" width="10.140625" style="51" customWidth="1"/>
    <col min="7182" max="7185" width="4.85546875" style="51"/>
    <col min="7186" max="7186" width="0" style="51" hidden="1" customWidth="1"/>
    <col min="7187" max="7424" width="4.85546875" style="51"/>
    <col min="7425" max="7425" width="10.85546875" style="51" customWidth="1"/>
    <col min="7426" max="7426" width="11.42578125" style="51" customWidth="1"/>
    <col min="7427" max="7427" width="31.42578125" style="51" customWidth="1"/>
    <col min="7428" max="7428" width="62.5703125" style="51" customWidth="1"/>
    <col min="7429" max="7429" width="66" style="51" customWidth="1"/>
    <col min="7430" max="7430" width="16.7109375" style="51" customWidth="1"/>
    <col min="7431" max="7431" width="21" style="51" customWidth="1"/>
    <col min="7432" max="7432" width="15.7109375" style="51" customWidth="1"/>
    <col min="7433" max="7433" width="18.140625" style="51" customWidth="1"/>
    <col min="7434" max="7434" width="13" style="51" customWidth="1"/>
    <col min="7435" max="7436" width="4.85546875" style="51" customWidth="1"/>
    <col min="7437" max="7437" width="10.140625" style="51" customWidth="1"/>
    <col min="7438" max="7441" width="4.85546875" style="51"/>
    <col min="7442" max="7442" width="0" style="51" hidden="1" customWidth="1"/>
    <col min="7443" max="7680" width="4.85546875" style="51"/>
    <col min="7681" max="7681" width="10.85546875" style="51" customWidth="1"/>
    <col min="7682" max="7682" width="11.42578125" style="51" customWidth="1"/>
    <col min="7683" max="7683" width="31.42578125" style="51" customWidth="1"/>
    <col min="7684" max="7684" width="62.5703125" style="51" customWidth="1"/>
    <col min="7685" max="7685" width="66" style="51" customWidth="1"/>
    <col min="7686" max="7686" width="16.7109375" style="51" customWidth="1"/>
    <col min="7687" max="7687" width="21" style="51" customWidth="1"/>
    <col min="7688" max="7688" width="15.7109375" style="51" customWidth="1"/>
    <col min="7689" max="7689" width="18.140625" style="51" customWidth="1"/>
    <col min="7690" max="7690" width="13" style="51" customWidth="1"/>
    <col min="7691" max="7692" width="4.85546875" style="51" customWidth="1"/>
    <col min="7693" max="7693" width="10.140625" style="51" customWidth="1"/>
    <col min="7694" max="7697" width="4.85546875" style="51"/>
    <col min="7698" max="7698" width="0" style="51" hidden="1" customWidth="1"/>
    <col min="7699" max="7936" width="4.85546875" style="51"/>
    <col min="7937" max="7937" width="10.85546875" style="51" customWidth="1"/>
    <col min="7938" max="7938" width="11.42578125" style="51" customWidth="1"/>
    <col min="7939" max="7939" width="31.42578125" style="51" customWidth="1"/>
    <col min="7940" max="7940" width="62.5703125" style="51" customWidth="1"/>
    <col min="7941" max="7941" width="66" style="51" customWidth="1"/>
    <col min="7942" max="7942" width="16.7109375" style="51" customWidth="1"/>
    <col min="7943" max="7943" width="21" style="51" customWidth="1"/>
    <col min="7944" max="7944" width="15.7109375" style="51" customWidth="1"/>
    <col min="7945" max="7945" width="18.140625" style="51" customWidth="1"/>
    <col min="7946" max="7946" width="13" style="51" customWidth="1"/>
    <col min="7947" max="7948" width="4.85546875" style="51" customWidth="1"/>
    <col min="7949" max="7949" width="10.140625" style="51" customWidth="1"/>
    <col min="7950" max="7953" width="4.85546875" style="51"/>
    <col min="7954" max="7954" width="0" style="51" hidden="1" customWidth="1"/>
    <col min="7955" max="8192" width="4.85546875" style="51"/>
    <col min="8193" max="8193" width="10.85546875" style="51" customWidth="1"/>
    <col min="8194" max="8194" width="11.42578125" style="51" customWidth="1"/>
    <col min="8195" max="8195" width="31.42578125" style="51" customWidth="1"/>
    <col min="8196" max="8196" width="62.5703125" style="51" customWidth="1"/>
    <col min="8197" max="8197" width="66" style="51" customWidth="1"/>
    <col min="8198" max="8198" width="16.7109375" style="51" customWidth="1"/>
    <col min="8199" max="8199" width="21" style="51" customWidth="1"/>
    <col min="8200" max="8200" width="15.7109375" style="51" customWidth="1"/>
    <col min="8201" max="8201" width="18.140625" style="51" customWidth="1"/>
    <col min="8202" max="8202" width="13" style="51" customWidth="1"/>
    <col min="8203" max="8204" width="4.85546875" style="51" customWidth="1"/>
    <col min="8205" max="8205" width="10.140625" style="51" customWidth="1"/>
    <col min="8206" max="8209" width="4.85546875" style="51"/>
    <col min="8210" max="8210" width="0" style="51" hidden="1" customWidth="1"/>
    <col min="8211" max="8448" width="4.85546875" style="51"/>
    <col min="8449" max="8449" width="10.85546875" style="51" customWidth="1"/>
    <col min="8450" max="8450" width="11.42578125" style="51" customWidth="1"/>
    <col min="8451" max="8451" width="31.42578125" style="51" customWidth="1"/>
    <col min="8452" max="8452" width="62.5703125" style="51" customWidth="1"/>
    <col min="8453" max="8453" width="66" style="51" customWidth="1"/>
    <col min="8454" max="8454" width="16.7109375" style="51" customWidth="1"/>
    <col min="8455" max="8455" width="21" style="51" customWidth="1"/>
    <col min="8456" max="8456" width="15.7109375" style="51" customWidth="1"/>
    <col min="8457" max="8457" width="18.140625" style="51" customWidth="1"/>
    <col min="8458" max="8458" width="13" style="51" customWidth="1"/>
    <col min="8459" max="8460" width="4.85546875" style="51" customWidth="1"/>
    <col min="8461" max="8461" width="10.140625" style="51" customWidth="1"/>
    <col min="8462" max="8465" width="4.85546875" style="51"/>
    <col min="8466" max="8466" width="0" style="51" hidden="1" customWidth="1"/>
    <col min="8467" max="8704" width="4.85546875" style="51"/>
    <col min="8705" max="8705" width="10.85546875" style="51" customWidth="1"/>
    <col min="8706" max="8706" width="11.42578125" style="51" customWidth="1"/>
    <col min="8707" max="8707" width="31.42578125" style="51" customWidth="1"/>
    <col min="8708" max="8708" width="62.5703125" style="51" customWidth="1"/>
    <col min="8709" max="8709" width="66" style="51" customWidth="1"/>
    <col min="8710" max="8710" width="16.7109375" style="51" customWidth="1"/>
    <col min="8711" max="8711" width="21" style="51" customWidth="1"/>
    <col min="8712" max="8712" width="15.7109375" style="51" customWidth="1"/>
    <col min="8713" max="8713" width="18.140625" style="51" customWidth="1"/>
    <col min="8714" max="8714" width="13" style="51" customWidth="1"/>
    <col min="8715" max="8716" width="4.85546875" style="51" customWidth="1"/>
    <col min="8717" max="8717" width="10.140625" style="51" customWidth="1"/>
    <col min="8718" max="8721" width="4.85546875" style="51"/>
    <col min="8722" max="8722" width="0" style="51" hidden="1" customWidth="1"/>
    <col min="8723" max="8960" width="4.85546875" style="51"/>
    <col min="8961" max="8961" width="10.85546875" style="51" customWidth="1"/>
    <col min="8962" max="8962" width="11.42578125" style="51" customWidth="1"/>
    <col min="8963" max="8963" width="31.42578125" style="51" customWidth="1"/>
    <col min="8964" max="8964" width="62.5703125" style="51" customWidth="1"/>
    <col min="8965" max="8965" width="66" style="51" customWidth="1"/>
    <col min="8966" max="8966" width="16.7109375" style="51" customWidth="1"/>
    <col min="8967" max="8967" width="21" style="51" customWidth="1"/>
    <col min="8968" max="8968" width="15.7109375" style="51" customWidth="1"/>
    <col min="8969" max="8969" width="18.140625" style="51" customWidth="1"/>
    <col min="8970" max="8970" width="13" style="51" customWidth="1"/>
    <col min="8971" max="8972" width="4.85546875" style="51" customWidth="1"/>
    <col min="8973" max="8973" width="10.140625" style="51" customWidth="1"/>
    <col min="8974" max="8977" width="4.85546875" style="51"/>
    <col min="8978" max="8978" width="0" style="51" hidden="1" customWidth="1"/>
    <col min="8979" max="9216" width="4.85546875" style="51"/>
    <col min="9217" max="9217" width="10.85546875" style="51" customWidth="1"/>
    <col min="9218" max="9218" width="11.42578125" style="51" customWidth="1"/>
    <col min="9219" max="9219" width="31.42578125" style="51" customWidth="1"/>
    <col min="9220" max="9220" width="62.5703125" style="51" customWidth="1"/>
    <col min="9221" max="9221" width="66" style="51" customWidth="1"/>
    <col min="9222" max="9222" width="16.7109375" style="51" customWidth="1"/>
    <col min="9223" max="9223" width="21" style="51" customWidth="1"/>
    <col min="9224" max="9224" width="15.7109375" style="51" customWidth="1"/>
    <col min="9225" max="9225" width="18.140625" style="51" customWidth="1"/>
    <col min="9226" max="9226" width="13" style="51" customWidth="1"/>
    <col min="9227" max="9228" width="4.85546875" style="51" customWidth="1"/>
    <col min="9229" max="9229" width="10.140625" style="51" customWidth="1"/>
    <col min="9230" max="9233" width="4.85546875" style="51"/>
    <col min="9234" max="9234" width="0" style="51" hidden="1" customWidth="1"/>
    <col min="9235" max="9472" width="4.85546875" style="51"/>
    <col min="9473" max="9473" width="10.85546875" style="51" customWidth="1"/>
    <col min="9474" max="9474" width="11.42578125" style="51" customWidth="1"/>
    <col min="9475" max="9475" width="31.42578125" style="51" customWidth="1"/>
    <col min="9476" max="9476" width="62.5703125" style="51" customWidth="1"/>
    <col min="9477" max="9477" width="66" style="51" customWidth="1"/>
    <col min="9478" max="9478" width="16.7109375" style="51" customWidth="1"/>
    <col min="9479" max="9479" width="21" style="51" customWidth="1"/>
    <col min="9480" max="9480" width="15.7109375" style="51" customWidth="1"/>
    <col min="9481" max="9481" width="18.140625" style="51" customWidth="1"/>
    <col min="9482" max="9482" width="13" style="51" customWidth="1"/>
    <col min="9483" max="9484" width="4.85546875" style="51" customWidth="1"/>
    <col min="9485" max="9485" width="10.140625" style="51" customWidth="1"/>
    <col min="9486" max="9489" width="4.85546875" style="51"/>
    <col min="9490" max="9490" width="0" style="51" hidden="1" customWidth="1"/>
    <col min="9491" max="9728" width="4.85546875" style="51"/>
    <col min="9729" max="9729" width="10.85546875" style="51" customWidth="1"/>
    <col min="9730" max="9730" width="11.42578125" style="51" customWidth="1"/>
    <col min="9731" max="9731" width="31.42578125" style="51" customWidth="1"/>
    <col min="9732" max="9732" width="62.5703125" style="51" customWidth="1"/>
    <col min="9733" max="9733" width="66" style="51" customWidth="1"/>
    <col min="9734" max="9734" width="16.7109375" style="51" customWidth="1"/>
    <col min="9735" max="9735" width="21" style="51" customWidth="1"/>
    <col min="9736" max="9736" width="15.7109375" style="51" customWidth="1"/>
    <col min="9737" max="9737" width="18.140625" style="51" customWidth="1"/>
    <col min="9738" max="9738" width="13" style="51" customWidth="1"/>
    <col min="9739" max="9740" width="4.85546875" style="51" customWidth="1"/>
    <col min="9741" max="9741" width="10.140625" style="51" customWidth="1"/>
    <col min="9742" max="9745" width="4.85546875" style="51"/>
    <col min="9746" max="9746" width="0" style="51" hidden="1" customWidth="1"/>
    <col min="9747" max="9984" width="4.85546875" style="51"/>
    <col min="9985" max="9985" width="10.85546875" style="51" customWidth="1"/>
    <col min="9986" max="9986" width="11.42578125" style="51" customWidth="1"/>
    <col min="9987" max="9987" width="31.42578125" style="51" customWidth="1"/>
    <col min="9988" max="9988" width="62.5703125" style="51" customWidth="1"/>
    <col min="9989" max="9989" width="66" style="51" customWidth="1"/>
    <col min="9990" max="9990" width="16.7109375" style="51" customWidth="1"/>
    <col min="9991" max="9991" width="21" style="51" customWidth="1"/>
    <col min="9992" max="9992" width="15.7109375" style="51" customWidth="1"/>
    <col min="9993" max="9993" width="18.140625" style="51" customWidth="1"/>
    <col min="9994" max="9994" width="13" style="51" customWidth="1"/>
    <col min="9995" max="9996" width="4.85546875" style="51" customWidth="1"/>
    <col min="9997" max="9997" width="10.140625" style="51" customWidth="1"/>
    <col min="9998" max="10001" width="4.85546875" style="51"/>
    <col min="10002" max="10002" width="0" style="51" hidden="1" customWidth="1"/>
    <col min="10003" max="10240" width="4.85546875" style="51"/>
    <col min="10241" max="10241" width="10.85546875" style="51" customWidth="1"/>
    <col min="10242" max="10242" width="11.42578125" style="51" customWidth="1"/>
    <col min="10243" max="10243" width="31.42578125" style="51" customWidth="1"/>
    <col min="10244" max="10244" width="62.5703125" style="51" customWidth="1"/>
    <col min="10245" max="10245" width="66" style="51" customWidth="1"/>
    <col min="10246" max="10246" width="16.7109375" style="51" customWidth="1"/>
    <col min="10247" max="10247" width="21" style="51" customWidth="1"/>
    <col min="10248" max="10248" width="15.7109375" style="51" customWidth="1"/>
    <col min="10249" max="10249" width="18.140625" style="51" customWidth="1"/>
    <col min="10250" max="10250" width="13" style="51" customWidth="1"/>
    <col min="10251" max="10252" width="4.85546875" style="51" customWidth="1"/>
    <col min="10253" max="10253" width="10.140625" style="51" customWidth="1"/>
    <col min="10254" max="10257" width="4.85546875" style="51"/>
    <col min="10258" max="10258" width="0" style="51" hidden="1" customWidth="1"/>
    <col min="10259" max="10496" width="4.85546875" style="51"/>
    <col min="10497" max="10497" width="10.85546875" style="51" customWidth="1"/>
    <col min="10498" max="10498" width="11.42578125" style="51" customWidth="1"/>
    <col min="10499" max="10499" width="31.42578125" style="51" customWidth="1"/>
    <col min="10500" max="10500" width="62.5703125" style="51" customWidth="1"/>
    <col min="10501" max="10501" width="66" style="51" customWidth="1"/>
    <col min="10502" max="10502" width="16.7109375" style="51" customWidth="1"/>
    <col min="10503" max="10503" width="21" style="51" customWidth="1"/>
    <col min="10504" max="10504" width="15.7109375" style="51" customWidth="1"/>
    <col min="10505" max="10505" width="18.140625" style="51" customWidth="1"/>
    <col min="10506" max="10506" width="13" style="51" customWidth="1"/>
    <col min="10507" max="10508" width="4.85546875" style="51" customWidth="1"/>
    <col min="10509" max="10509" width="10.140625" style="51" customWidth="1"/>
    <col min="10510" max="10513" width="4.85546875" style="51"/>
    <col min="10514" max="10514" width="0" style="51" hidden="1" customWidth="1"/>
    <col min="10515" max="10752" width="4.85546875" style="51"/>
    <col min="10753" max="10753" width="10.85546875" style="51" customWidth="1"/>
    <col min="10754" max="10754" width="11.42578125" style="51" customWidth="1"/>
    <col min="10755" max="10755" width="31.42578125" style="51" customWidth="1"/>
    <col min="10756" max="10756" width="62.5703125" style="51" customWidth="1"/>
    <col min="10757" max="10757" width="66" style="51" customWidth="1"/>
    <col min="10758" max="10758" width="16.7109375" style="51" customWidth="1"/>
    <col min="10759" max="10759" width="21" style="51" customWidth="1"/>
    <col min="10760" max="10760" width="15.7109375" style="51" customWidth="1"/>
    <col min="10761" max="10761" width="18.140625" style="51" customWidth="1"/>
    <col min="10762" max="10762" width="13" style="51" customWidth="1"/>
    <col min="10763" max="10764" width="4.85546875" style="51" customWidth="1"/>
    <col min="10765" max="10765" width="10.140625" style="51" customWidth="1"/>
    <col min="10766" max="10769" width="4.85546875" style="51"/>
    <col min="10770" max="10770" width="0" style="51" hidden="1" customWidth="1"/>
    <col min="10771" max="11008" width="4.85546875" style="51"/>
    <col min="11009" max="11009" width="10.85546875" style="51" customWidth="1"/>
    <col min="11010" max="11010" width="11.42578125" style="51" customWidth="1"/>
    <col min="11011" max="11011" width="31.42578125" style="51" customWidth="1"/>
    <col min="11012" max="11012" width="62.5703125" style="51" customWidth="1"/>
    <col min="11013" max="11013" width="66" style="51" customWidth="1"/>
    <col min="11014" max="11014" width="16.7109375" style="51" customWidth="1"/>
    <col min="11015" max="11015" width="21" style="51" customWidth="1"/>
    <col min="11016" max="11016" width="15.7109375" style="51" customWidth="1"/>
    <col min="11017" max="11017" width="18.140625" style="51" customWidth="1"/>
    <col min="11018" max="11018" width="13" style="51" customWidth="1"/>
    <col min="11019" max="11020" width="4.85546875" style="51" customWidth="1"/>
    <col min="11021" max="11021" width="10.140625" style="51" customWidth="1"/>
    <col min="11022" max="11025" width="4.85546875" style="51"/>
    <col min="11026" max="11026" width="0" style="51" hidden="1" customWidth="1"/>
    <col min="11027" max="11264" width="4.85546875" style="51"/>
    <col min="11265" max="11265" width="10.85546875" style="51" customWidth="1"/>
    <col min="11266" max="11266" width="11.42578125" style="51" customWidth="1"/>
    <col min="11267" max="11267" width="31.42578125" style="51" customWidth="1"/>
    <col min="11268" max="11268" width="62.5703125" style="51" customWidth="1"/>
    <col min="11269" max="11269" width="66" style="51" customWidth="1"/>
    <col min="11270" max="11270" width="16.7109375" style="51" customWidth="1"/>
    <col min="11271" max="11271" width="21" style="51" customWidth="1"/>
    <col min="11272" max="11272" width="15.7109375" style="51" customWidth="1"/>
    <col min="11273" max="11273" width="18.140625" style="51" customWidth="1"/>
    <col min="11274" max="11274" width="13" style="51" customWidth="1"/>
    <col min="11275" max="11276" width="4.85546875" style="51" customWidth="1"/>
    <col min="11277" max="11277" width="10.140625" style="51" customWidth="1"/>
    <col min="11278" max="11281" width="4.85546875" style="51"/>
    <col min="11282" max="11282" width="0" style="51" hidden="1" customWidth="1"/>
    <col min="11283" max="11520" width="4.85546875" style="51"/>
    <col min="11521" max="11521" width="10.85546875" style="51" customWidth="1"/>
    <col min="11522" max="11522" width="11.42578125" style="51" customWidth="1"/>
    <col min="11523" max="11523" width="31.42578125" style="51" customWidth="1"/>
    <col min="11524" max="11524" width="62.5703125" style="51" customWidth="1"/>
    <col min="11525" max="11525" width="66" style="51" customWidth="1"/>
    <col min="11526" max="11526" width="16.7109375" style="51" customWidth="1"/>
    <col min="11527" max="11527" width="21" style="51" customWidth="1"/>
    <col min="11528" max="11528" width="15.7109375" style="51" customWidth="1"/>
    <col min="11529" max="11529" width="18.140625" style="51" customWidth="1"/>
    <col min="11530" max="11530" width="13" style="51" customWidth="1"/>
    <col min="11531" max="11532" width="4.85546875" style="51" customWidth="1"/>
    <col min="11533" max="11533" width="10.140625" style="51" customWidth="1"/>
    <col min="11534" max="11537" width="4.85546875" style="51"/>
    <col min="11538" max="11538" width="0" style="51" hidden="1" customWidth="1"/>
    <col min="11539" max="11776" width="4.85546875" style="51"/>
    <col min="11777" max="11777" width="10.85546875" style="51" customWidth="1"/>
    <col min="11778" max="11778" width="11.42578125" style="51" customWidth="1"/>
    <col min="11779" max="11779" width="31.42578125" style="51" customWidth="1"/>
    <col min="11780" max="11780" width="62.5703125" style="51" customWidth="1"/>
    <col min="11781" max="11781" width="66" style="51" customWidth="1"/>
    <col min="11782" max="11782" width="16.7109375" style="51" customWidth="1"/>
    <col min="11783" max="11783" width="21" style="51" customWidth="1"/>
    <col min="11784" max="11784" width="15.7109375" style="51" customWidth="1"/>
    <col min="11785" max="11785" width="18.140625" style="51" customWidth="1"/>
    <col min="11786" max="11786" width="13" style="51" customWidth="1"/>
    <col min="11787" max="11788" width="4.85546875" style="51" customWidth="1"/>
    <col min="11789" max="11789" width="10.140625" style="51" customWidth="1"/>
    <col min="11790" max="11793" width="4.85546875" style="51"/>
    <col min="11794" max="11794" width="0" style="51" hidden="1" customWidth="1"/>
    <col min="11795" max="12032" width="4.85546875" style="51"/>
    <col min="12033" max="12033" width="10.85546875" style="51" customWidth="1"/>
    <col min="12034" max="12034" width="11.42578125" style="51" customWidth="1"/>
    <col min="12035" max="12035" width="31.42578125" style="51" customWidth="1"/>
    <col min="12036" max="12036" width="62.5703125" style="51" customWidth="1"/>
    <col min="12037" max="12037" width="66" style="51" customWidth="1"/>
    <col min="12038" max="12038" width="16.7109375" style="51" customWidth="1"/>
    <col min="12039" max="12039" width="21" style="51" customWidth="1"/>
    <col min="12040" max="12040" width="15.7109375" style="51" customWidth="1"/>
    <col min="12041" max="12041" width="18.140625" style="51" customWidth="1"/>
    <col min="12042" max="12042" width="13" style="51" customWidth="1"/>
    <col min="12043" max="12044" width="4.85546875" style="51" customWidth="1"/>
    <col min="12045" max="12045" width="10.140625" style="51" customWidth="1"/>
    <col min="12046" max="12049" width="4.85546875" style="51"/>
    <col min="12050" max="12050" width="0" style="51" hidden="1" customWidth="1"/>
    <col min="12051" max="12288" width="4.85546875" style="51"/>
    <col min="12289" max="12289" width="10.85546875" style="51" customWidth="1"/>
    <col min="12290" max="12290" width="11.42578125" style="51" customWidth="1"/>
    <col min="12291" max="12291" width="31.42578125" style="51" customWidth="1"/>
    <col min="12292" max="12292" width="62.5703125" style="51" customWidth="1"/>
    <col min="12293" max="12293" width="66" style="51" customWidth="1"/>
    <col min="12294" max="12294" width="16.7109375" style="51" customWidth="1"/>
    <col min="12295" max="12295" width="21" style="51" customWidth="1"/>
    <col min="12296" max="12296" width="15.7109375" style="51" customWidth="1"/>
    <col min="12297" max="12297" width="18.140625" style="51" customWidth="1"/>
    <col min="12298" max="12298" width="13" style="51" customWidth="1"/>
    <col min="12299" max="12300" width="4.85546875" style="51" customWidth="1"/>
    <col min="12301" max="12301" width="10.140625" style="51" customWidth="1"/>
    <col min="12302" max="12305" width="4.85546875" style="51"/>
    <col min="12306" max="12306" width="0" style="51" hidden="1" customWidth="1"/>
    <col min="12307" max="12544" width="4.85546875" style="51"/>
    <col min="12545" max="12545" width="10.85546875" style="51" customWidth="1"/>
    <col min="12546" max="12546" width="11.42578125" style="51" customWidth="1"/>
    <col min="12547" max="12547" width="31.42578125" style="51" customWidth="1"/>
    <col min="12548" max="12548" width="62.5703125" style="51" customWidth="1"/>
    <col min="12549" max="12549" width="66" style="51" customWidth="1"/>
    <col min="12550" max="12550" width="16.7109375" style="51" customWidth="1"/>
    <col min="12551" max="12551" width="21" style="51" customWidth="1"/>
    <col min="12552" max="12552" width="15.7109375" style="51" customWidth="1"/>
    <col min="12553" max="12553" width="18.140625" style="51" customWidth="1"/>
    <col min="12554" max="12554" width="13" style="51" customWidth="1"/>
    <col min="12555" max="12556" width="4.85546875" style="51" customWidth="1"/>
    <col min="12557" max="12557" width="10.140625" style="51" customWidth="1"/>
    <col min="12558" max="12561" width="4.85546875" style="51"/>
    <col min="12562" max="12562" width="0" style="51" hidden="1" customWidth="1"/>
    <col min="12563" max="12800" width="4.85546875" style="51"/>
    <col min="12801" max="12801" width="10.85546875" style="51" customWidth="1"/>
    <col min="12802" max="12802" width="11.42578125" style="51" customWidth="1"/>
    <col min="12803" max="12803" width="31.42578125" style="51" customWidth="1"/>
    <col min="12804" max="12804" width="62.5703125" style="51" customWidth="1"/>
    <col min="12805" max="12805" width="66" style="51" customWidth="1"/>
    <col min="12806" max="12806" width="16.7109375" style="51" customWidth="1"/>
    <col min="12807" max="12807" width="21" style="51" customWidth="1"/>
    <col min="12808" max="12808" width="15.7109375" style="51" customWidth="1"/>
    <col min="12809" max="12809" width="18.140625" style="51" customWidth="1"/>
    <col min="12810" max="12810" width="13" style="51" customWidth="1"/>
    <col min="12811" max="12812" width="4.85546875" style="51" customWidth="1"/>
    <col min="12813" max="12813" width="10.140625" style="51" customWidth="1"/>
    <col min="12814" max="12817" width="4.85546875" style="51"/>
    <col min="12818" max="12818" width="0" style="51" hidden="1" customWidth="1"/>
    <col min="12819" max="13056" width="4.85546875" style="51"/>
    <col min="13057" max="13057" width="10.85546875" style="51" customWidth="1"/>
    <col min="13058" max="13058" width="11.42578125" style="51" customWidth="1"/>
    <col min="13059" max="13059" width="31.42578125" style="51" customWidth="1"/>
    <col min="13060" max="13060" width="62.5703125" style="51" customWidth="1"/>
    <col min="13061" max="13061" width="66" style="51" customWidth="1"/>
    <col min="13062" max="13062" width="16.7109375" style="51" customWidth="1"/>
    <col min="13063" max="13063" width="21" style="51" customWidth="1"/>
    <col min="13064" max="13064" width="15.7109375" style="51" customWidth="1"/>
    <col min="13065" max="13065" width="18.140625" style="51" customWidth="1"/>
    <col min="13066" max="13066" width="13" style="51" customWidth="1"/>
    <col min="13067" max="13068" width="4.85546875" style="51" customWidth="1"/>
    <col min="13069" max="13069" width="10.140625" style="51" customWidth="1"/>
    <col min="13070" max="13073" width="4.85546875" style="51"/>
    <col min="13074" max="13074" width="0" style="51" hidden="1" customWidth="1"/>
    <col min="13075" max="13312" width="4.85546875" style="51"/>
    <col min="13313" max="13313" width="10.85546875" style="51" customWidth="1"/>
    <col min="13314" max="13314" width="11.42578125" style="51" customWidth="1"/>
    <col min="13315" max="13315" width="31.42578125" style="51" customWidth="1"/>
    <col min="13316" max="13316" width="62.5703125" style="51" customWidth="1"/>
    <col min="13317" max="13317" width="66" style="51" customWidth="1"/>
    <col min="13318" max="13318" width="16.7109375" style="51" customWidth="1"/>
    <col min="13319" max="13319" width="21" style="51" customWidth="1"/>
    <col min="13320" max="13320" width="15.7109375" style="51" customWidth="1"/>
    <col min="13321" max="13321" width="18.140625" style="51" customWidth="1"/>
    <col min="13322" max="13322" width="13" style="51" customWidth="1"/>
    <col min="13323" max="13324" width="4.85546875" style="51" customWidth="1"/>
    <col min="13325" max="13325" width="10.140625" style="51" customWidth="1"/>
    <col min="13326" max="13329" width="4.85546875" style="51"/>
    <col min="13330" max="13330" width="0" style="51" hidden="1" customWidth="1"/>
    <col min="13331" max="13568" width="4.85546875" style="51"/>
    <col min="13569" max="13569" width="10.85546875" style="51" customWidth="1"/>
    <col min="13570" max="13570" width="11.42578125" style="51" customWidth="1"/>
    <col min="13571" max="13571" width="31.42578125" style="51" customWidth="1"/>
    <col min="13572" max="13572" width="62.5703125" style="51" customWidth="1"/>
    <col min="13573" max="13573" width="66" style="51" customWidth="1"/>
    <col min="13574" max="13574" width="16.7109375" style="51" customWidth="1"/>
    <col min="13575" max="13575" width="21" style="51" customWidth="1"/>
    <col min="13576" max="13576" width="15.7109375" style="51" customWidth="1"/>
    <col min="13577" max="13577" width="18.140625" style="51" customWidth="1"/>
    <col min="13578" max="13578" width="13" style="51" customWidth="1"/>
    <col min="13579" max="13580" width="4.85546875" style="51" customWidth="1"/>
    <col min="13581" max="13581" width="10.140625" style="51" customWidth="1"/>
    <col min="13582" max="13585" width="4.85546875" style="51"/>
    <col min="13586" max="13586" width="0" style="51" hidden="1" customWidth="1"/>
    <col min="13587" max="13824" width="4.85546875" style="51"/>
    <col min="13825" max="13825" width="10.85546875" style="51" customWidth="1"/>
    <col min="13826" max="13826" width="11.42578125" style="51" customWidth="1"/>
    <col min="13827" max="13827" width="31.42578125" style="51" customWidth="1"/>
    <col min="13828" max="13828" width="62.5703125" style="51" customWidth="1"/>
    <col min="13829" max="13829" width="66" style="51" customWidth="1"/>
    <col min="13830" max="13830" width="16.7109375" style="51" customWidth="1"/>
    <col min="13831" max="13831" width="21" style="51" customWidth="1"/>
    <col min="13832" max="13832" width="15.7109375" style="51" customWidth="1"/>
    <col min="13833" max="13833" width="18.140625" style="51" customWidth="1"/>
    <col min="13834" max="13834" width="13" style="51" customWidth="1"/>
    <col min="13835" max="13836" width="4.85546875" style="51" customWidth="1"/>
    <col min="13837" max="13837" width="10.140625" style="51" customWidth="1"/>
    <col min="13838" max="13841" width="4.85546875" style="51"/>
    <col min="13842" max="13842" width="0" style="51" hidden="1" customWidth="1"/>
    <col min="13843" max="14080" width="4.85546875" style="51"/>
    <col min="14081" max="14081" width="10.85546875" style="51" customWidth="1"/>
    <col min="14082" max="14082" width="11.42578125" style="51" customWidth="1"/>
    <col min="14083" max="14083" width="31.42578125" style="51" customWidth="1"/>
    <col min="14084" max="14084" width="62.5703125" style="51" customWidth="1"/>
    <col min="14085" max="14085" width="66" style="51" customWidth="1"/>
    <col min="14086" max="14086" width="16.7109375" style="51" customWidth="1"/>
    <col min="14087" max="14087" width="21" style="51" customWidth="1"/>
    <col min="14088" max="14088" width="15.7109375" style="51" customWidth="1"/>
    <col min="14089" max="14089" width="18.140625" style="51" customWidth="1"/>
    <col min="14090" max="14090" width="13" style="51" customWidth="1"/>
    <col min="14091" max="14092" width="4.85546875" style="51" customWidth="1"/>
    <col min="14093" max="14093" width="10.140625" style="51" customWidth="1"/>
    <col min="14094" max="14097" width="4.85546875" style="51"/>
    <col min="14098" max="14098" width="0" style="51" hidden="1" customWidth="1"/>
    <col min="14099" max="14336" width="4.85546875" style="51"/>
    <col min="14337" max="14337" width="10.85546875" style="51" customWidth="1"/>
    <col min="14338" max="14338" width="11.42578125" style="51" customWidth="1"/>
    <col min="14339" max="14339" width="31.42578125" style="51" customWidth="1"/>
    <col min="14340" max="14340" width="62.5703125" style="51" customWidth="1"/>
    <col min="14341" max="14341" width="66" style="51" customWidth="1"/>
    <col min="14342" max="14342" width="16.7109375" style="51" customWidth="1"/>
    <col min="14343" max="14343" width="21" style="51" customWidth="1"/>
    <col min="14344" max="14344" width="15.7109375" style="51" customWidth="1"/>
    <col min="14345" max="14345" width="18.140625" style="51" customWidth="1"/>
    <col min="14346" max="14346" width="13" style="51" customWidth="1"/>
    <col min="14347" max="14348" width="4.85546875" style="51" customWidth="1"/>
    <col min="14349" max="14349" width="10.140625" style="51" customWidth="1"/>
    <col min="14350" max="14353" width="4.85546875" style="51"/>
    <col min="14354" max="14354" width="0" style="51" hidden="1" customWidth="1"/>
    <col min="14355" max="14592" width="4.85546875" style="51"/>
    <col min="14593" max="14593" width="10.85546875" style="51" customWidth="1"/>
    <col min="14594" max="14594" width="11.42578125" style="51" customWidth="1"/>
    <col min="14595" max="14595" width="31.42578125" style="51" customWidth="1"/>
    <col min="14596" max="14596" width="62.5703125" style="51" customWidth="1"/>
    <col min="14597" max="14597" width="66" style="51" customWidth="1"/>
    <col min="14598" max="14598" width="16.7109375" style="51" customWidth="1"/>
    <col min="14599" max="14599" width="21" style="51" customWidth="1"/>
    <col min="14600" max="14600" width="15.7109375" style="51" customWidth="1"/>
    <col min="14601" max="14601" width="18.140625" style="51" customWidth="1"/>
    <col min="14602" max="14602" width="13" style="51" customWidth="1"/>
    <col min="14603" max="14604" width="4.85546875" style="51" customWidth="1"/>
    <col min="14605" max="14605" width="10.140625" style="51" customWidth="1"/>
    <col min="14606" max="14609" width="4.85546875" style="51"/>
    <col min="14610" max="14610" width="0" style="51" hidden="1" customWidth="1"/>
    <col min="14611" max="14848" width="4.85546875" style="51"/>
    <col min="14849" max="14849" width="10.85546875" style="51" customWidth="1"/>
    <col min="14850" max="14850" width="11.42578125" style="51" customWidth="1"/>
    <col min="14851" max="14851" width="31.42578125" style="51" customWidth="1"/>
    <col min="14852" max="14852" width="62.5703125" style="51" customWidth="1"/>
    <col min="14853" max="14853" width="66" style="51" customWidth="1"/>
    <col min="14854" max="14854" width="16.7109375" style="51" customWidth="1"/>
    <col min="14855" max="14855" width="21" style="51" customWidth="1"/>
    <col min="14856" max="14856" width="15.7109375" style="51" customWidth="1"/>
    <col min="14857" max="14857" width="18.140625" style="51" customWidth="1"/>
    <col min="14858" max="14858" width="13" style="51" customWidth="1"/>
    <col min="14859" max="14860" width="4.85546875" style="51" customWidth="1"/>
    <col min="14861" max="14861" width="10.140625" style="51" customWidth="1"/>
    <col min="14862" max="14865" width="4.85546875" style="51"/>
    <col min="14866" max="14866" width="0" style="51" hidden="1" customWidth="1"/>
    <col min="14867" max="15104" width="4.85546875" style="51"/>
    <col min="15105" max="15105" width="10.85546875" style="51" customWidth="1"/>
    <col min="15106" max="15106" width="11.42578125" style="51" customWidth="1"/>
    <col min="15107" max="15107" width="31.42578125" style="51" customWidth="1"/>
    <col min="15108" max="15108" width="62.5703125" style="51" customWidth="1"/>
    <col min="15109" max="15109" width="66" style="51" customWidth="1"/>
    <col min="15110" max="15110" width="16.7109375" style="51" customWidth="1"/>
    <col min="15111" max="15111" width="21" style="51" customWidth="1"/>
    <col min="15112" max="15112" width="15.7109375" style="51" customWidth="1"/>
    <col min="15113" max="15113" width="18.140625" style="51" customWidth="1"/>
    <col min="15114" max="15114" width="13" style="51" customWidth="1"/>
    <col min="15115" max="15116" width="4.85546875" style="51" customWidth="1"/>
    <col min="15117" max="15117" width="10.140625" style="51" customWidth="1"/>
    <col min="15118" max="15121" width="4.85546875" style="51"/>
    <col min="15122" max="15122" width="0" style="51" hidden="1" customWidth="1"/>
    <col min="15123" max="15360" width="4.85546875" style="51"/>
    <col min="15361" max="15361" width="10.85546875" style="51" customWidth="1"/>
    <col min="15362" max="15362" width="11.42578125" style="51" customWidth="1"/>
    <col min="15363" max="15363" width="31.42578125" style="51" customWidth="1"/>
    <col min="15364" max="15364" width="62.5703125" style="51" customWidth="1"/>
    <col min="15365" max="15365" width="66" style="51" customWidth="1"/>
    <col min="15366" max="15366" width="16.7109375" style="51" customWidth="1"/>
    <col min="15367" max="15367" width="21" style="51" customWidth="1"/>
    <col min="15368" max="15368" width="15.7109375" style="51" customWidth="1"/>
    <col min="15369" max="15369" width="18.140625" style="51" customWidth="1"/>
    <col min="15370" max="15370" width="13" style="51" customWidth="1"/>
    <col min="15371" max="15372" width="4.85546875" style="51" customWidth="1"/>
    <col min="15373" max="15373" width="10.140625" style="51" customWidth="1"/>
    <col min="15374" max="15377" width="4.85546875" style="51"/>
    <col min="15378" max="15378" width="0" style="51" hidden="1" customWidth="1"/>
    <col min="15379" max="15616" width="4.85546875" style="51"/>
    <col min="15617" max="15617" width="10.85546875" style="51" customWidth="1"/>
    <col min="15618" max="15618" width="11.42578125" style="51" customWidth="1"/>
    <col min="15619" max="15619" width="31.42578125" style="51" customWidth="1"/>
    <col min="15620" max="15620" width="62.5703125" style="51" customWidth="1"/>
    <col min="15621" max="15621" width="66" style="51" customWidth="1"/>
    <col min="15622" max="15622" width="16.7109375" style="51" customWidth="1"/>
    <col min="15623" max="15623" width="21" style="51" customWidth="1"/>
    <col min="15624" max="15624" width="15.7109375" style="51" customWidth="1"/>
    <col min="15625" max="15625" width="18.140625" style="51" customWidth="1"/>
    <col min="15626" max="15626" width="13" style="51" customWidth="1"/>
    <col min="15627" max="15628" width="4.85546875" style="51" customWidth="1"/>
    <col min="15629" max="15629" width="10.140625" style="51" customWidth="1"/>
    <col min="15630" max="15633" width="4.85546875" style="51"/>
    <col min="15634" max="15634" width="0" style="51" hidden="1" customWidth="1"/>
    <col min="15635" max="15872" width="4.85546875" style="51"/>
    <col min="15873" max="15873" width="10.85546875" style="51" customWidth="1"/>
    <col min="15874" max="15874" width="11.42578125" style="51" customWidth="1"/>
    <col min="15875" max="15875" width="31.42578125" style="51" customWidth="1"/>
    <col min="15876" max="15876" width="62.5703125" style="51" customWidth="1"/>
    <col min="15877" max="15877" width="66" style="51" customWidth="1"/>
    <col min="15878" max="15878" width="16.7109375" style="51" customWidth="1"/>
    <col min="15879" max="15879" width="21" style="51" customWidth="1"/>
    <col min="15880" max="15880" width="15.7109375" style="51" customWidth="1"/>
    <col min="15881" max="15881" width="18.140625" style="51" customWidth="1"/>
    <col min="15882" max="15882" width="13" style="51" customWidth="1"/>
    <col min="15883" max="15884" width="4.85546875" style="51" customWidth="1"/>
    <col min="15885" max="15885" width="10.140625" style="51" customWidth="1"/>
    <col min="15886" max="15889" width="4.85546875" style="51"/>
    <col min="15890" max="15890" width="0" style="51" hidden="1" customWidth="1"/>
    <col min="15891" max="16128" width="4.85546875" style="51"/>
    <col min="16129" max="16129" width="10.85546875" style="51" customWidth="1"/>
    <col min="16130" max="16130" width="11.42578125" style="51" customWidth="1"/>
    <col min="16131" max="16131" width="31.42578125" style="51" customWidth="1"/>
    <col min="16132" max="16132" width="62.5703125" style="51" customWidth="1"/>
    <col min="16133" max="16133" width="66" style="51" customWidth="1"/>
    <col min="16134" max="16134" width="16.7109375" style="51" customWidth="1"/>
    <col min="16135" max="16135" width="21" style="51" customWidth="1"/>
    <col min="16136" max="16136" width="15.7109375" style="51" customWidth="1"/>
    <col min="16137" max="16137" width="18.140625" style="51" customWidth="1"/>
    <col min="16138" max="16138" width="13" style="51" customWidth="1"/>
    <col min="16139" max="16140" width="4.85546875" style="51" customWidth="1"/>
    <col min="16141" max="16141" width="10.140625" style="51" customWidth="1"/>
    <col min="16142" max="16145" width="4.85546875" style="51"/>
    <col min="16146" max="16146" width="0" style="51" hidden="1" customWidth="1"/>
    <col min="16147" max="16384" width="4.85546875" style="51"/>
  </cols>
  <sheetData>
    <row r="1" spans="1:18" ht="26.25" customHeight="1" thickBot="1" x14ac:dyDescent="0.35">
      <c r="A1" s="375" t="s">
        <v>113</v>
      </c>
      <c r="B1" s="396"/>
      <c r="C1" s="396"/>
      <c r="D1" s="396"/>
      <c r="E1" s="397"/>
      <c r="F1" s="376" t="s">
        <v>114</v>
      </c>
      <c r="G1" s="398"/>
      <c r="H1" s="377"/>
      <c r="I1" s="377"/>
      <c r="J1" s="377"/>
      <c r="K1" s="377"/>
      <c r="L1" s="377"/>
      <c r="M1" s="50"/>
      <c r="N1" s="50"/>
      <c r="O1" s="50"/>
      <c r="P1" s="50"/>
    </row>
    <row r="2" spans="1:18" s="54" customFormat="1" ht="25.5" customHeight="1" thickBot="1" x14ac:dyDescent="0.35">
      <c r="A2" s="399" t="s">
        <v>115</v>
      </c>
      <c r="B2" s="399"/>
      <c r="C2" s="399"/>
      <c r="D2" s="399"/>
      <c r="E2" s="399"/>
      <c r="F2" s="378"/>
      <c r="G2" s="400"/>
      <c r="H2" s="52"/>
      <c r="I2" s="52"/>
      <c r="J2" s="52"/>
      <c r="K2" s="52"/>
      <c r="L2" s="52"/>
      <c r="M2" s="53"/>
      <c r="N2" s="53"/>
      <c r="O2" s="53"/>
      <c r="P2" s="53"/>
      <c r="R2" s="54" t="s">
        <v>116</v>
      </c>
    </row>
    <row r="3" spans="1:18" ht="18" thickBot="1" x14ac:dyDescent="0.35">
      <c r="A3" s="379" t="s">
        <v>117</v>
      </c>
      <c r="B3" s="401"/>
      <c r="C3" s="402"/>
      <c r="D3" s="55" t="s">
        <v>118</v>
      </c>
      <c r="E3" s="56" t="s">
        <v>119</v>
      </c>
      <c r="F3" s="380" t="s">
        <v>120</v>
      </c>
      <c r="G3" s="403"/>
      <c r="H3" s="404"/>
      <c r="I3" s="404"/>
      <c r="J3" s="404"/>
      <c r="K3" s="50"/>
      <c r="L3" s="50"/>
      <c r="M3" s="50"/>
      <c r="N3" s="50"/>
      <c r="O3" s="50"/>
      <c r="P3" s="50"/>
      <c r="R3" s="51" t="s">
        <v>121</v>
      </c>
    </row>
    <row r="4" spans="1:18" ht="17.25" x14ac:dyDescent="0.3">
      <c r="A4" s="373" t="s">
        <v>122</v>
      </c>
      <c r="B4" s="405"/>
      <c r="C4" s="406"/>
      <c r="D4" s="57" t="s">
        <v>123</v>
      </c>
      <c r="E4" s="58" t="s">
        <v>124</v>
      </c>
      <c r="F4" s="59" t="s">
        <v>125</v>
      </c>
      <c r="G4" s="60" t="s">
        <v>126</v>
      </c>
      <c r="H4" s="407" t="s">
        <v>104</v>
      </c>
      <c r="I4" s="408"/>
      <c r="J4" s="409"/>
      <c r="K4" s="50"/>
      <c r="L4" s="50"/>
      <c r="M4" s="50"/>
      <c r="N4" s="50"/>
      <c r="O4" s="50"/>
      <c r="P4" s="50"/>
      <c r="R4" s="51" t="s">
        <v>127</v>
      </c>
    </row>
    <row r="5" spans="1:18" ht="17.25" x14ac:dyDescent="0.3">
      <c r="A5" s="373" t="s">
        <v>128</v>
      </c>
      <c r="B5" s="410"/>
      <c r="C5" s="411"/>
      <c r="D5" s="61">
        <v>42191</v>
      </c>
      <c r="E5" s="62"/>
      <c r="F5" s="63" t="s">
        <v>129</v>
      </c>
      <c r="G5" s="64" t="s">
        <v>130</v>
      </c>
      <c r="H5" s="412" t="s">
        <v>131</v>
      </c>
      <c r="I5" s="412"/>
      <c r="J5" s="413"/>
      <c r="K5" s="50"/>
      <c r="L5" s="50"/>
      <c r="M5" s="50"/>
      <c r="N5" s="50"/>
      <c r="O5" s="50"/>
      <c r="P5" s="50"/>
      <c r="R5" s="51" t="s">
        <v>132</v>
      </c>
    </row>
    <row r="6" spans="1:18" ht="17.25" x14ac:dyDescent="0.3">
      <c r="A6" s="373" t="s">
        <v>133</v>
      </c>
      <c r="B6" s="373"/>
      <c r="C6" s="374"/>
      <c r="D6" s="65" t="s">
        <v>134</v>
      </c>
      <c r="E6" s="62"/>
      <c r="F6" s="63" t="s">
        <v>129</v>
      </c>
      <c r="G6" s="64" t="s">
        <v>135</v>
      </c>
      <c r="H6" s="414" t="s">
        <v>131</v>
      </c>
      <c r="I6" s="414"/>
      <c r="J6" s="415"/>
      <c r="K6" s="50"/>
      <c r="L6" s="50"/>
      <c r="M6" s="50"/>
      <c r="N6" s="50"/>
      <c r="O6" s="50"/>
      <c r="P6" s="50"/>
    </row>
    <row r="7" spans="1:18" ht="17.25" x14ac:dyDescent="0.3">
      <c r="A7" s="373" t="s">
        <v>136</v>
      </c>
      <c r="B7" s="405"/>
      <c r="C7" s="406"/>
      <c r="D7" s="65" t="s">
        <v>137</v>
      </c>
      <c r="E7" s="62"/>
      <c r="F7" s="66"/>
      <c r="G7" s="67" t="s">
        <v>135</v>
      </c>
      <c r="H7" s="416"/>
      <c r="I7" s="416"/>
      <c r="J7" s="417"/>
      <c r="K7" s="50"/>
      <c r="L7" s="50"/>
      <c r="M7" s="50"/>
      <c r="N7" s="50"/>
      <c r="O7" s="50"/>
      <c r="P7" s="50"/>
    </row>
    <row r="8" spans="1:18" ht="17.25" x14ac:dyDescent="0.3">
      <c r="A8" s="373" t="s">
        <v>138</v>
      </c>
      <c r="B8" s="405"/>
      <c r="C8" s="406"/>
      <c r="D8" s="65" t="s">
        <v>132</v>
      </c>
      <c r="E8" s="62"/>
      <c r="F8" s="63" t="s">
        <v>129</v>
      </c>
      <c r="G8" s="64" t="s">
        <v>139</v>
      </c>
      <c r="H8" s="412" t="s">
        <v>131</v>
      </c>
      <c r="I8" s="412"/>
      <c r="J8" s="413"/>
      <c r="K8" s="50"/>
      <c r="L8" s="50"/>
      <c r="M8" s="50"/>
      <c r="N8" s="50"/>
      <c r="O8" s="50"/>
      <c r="P8" s="50"/>
    </row>
    <row r="9" spans="1:18" ht="17.25" x14ac:dyDescent="0.3">
      <c r="A9" s="373" t="s">
        <v>140</v>
      </c>
      <c r="B9" s="373"/>
      <c r="C9" s="374"/>
      <c r="D9" s="68" t="s">
        <v>3002</v>
      </c>
      <c r="E9" s="62"/>
      <c r="F9" s="66"/>
      <c r="G9" s="67" t="s">
        <v>141</v>
      </c>
      <c r="H9" s="418"/>
      <c r="I9" s="419"/>
      <c r="J9" s="420"/>
      <c r="K9" s="50"/>
      <c r="L9" s="50"/>
      <c r="M9" s="50"/>
      <c r="N9" s="50"/>
      <c r="O9" s="50"/>
      <c r="P9" s="50"/>
    </row>
    <row r="10" spans="1:18" ht="17.25" x14ac:dyDescent="0.3">
      <c r="A10" s="373" t="s">
        <v>142</v>
      </c>
      <c r="B10" s="421"/>
      <c r="C10" s="422">
        <f>IF(D5&gt;0,(D5+90)," ")</f>
        <v>42281</v>
      </c>
      <c r="D10" s="68"/>
      <c r="E10" s="62"/>
      <c r="F10" s="66"/>
      <c r="G10" s="69" t="s">
        <v>141</v>
      </c>
      <c r="H10" s="419"/>
      <c r="I10" s="419"/>
      <c r="J10" s="420"/>
      <c r="K10" s="50"/>
      <c r="L10" s="50"/>
      <c r="M10" s="50"/>
      <c r="N10" s="50"/>
      <c r="O10" s="50"/>
      <c r="P10" s="50"/>
    </row>
    <row r="11" spans="1:18" ht="17.25" x14ac:dyDescent="0.3">
      <c r="A11" s="70" t="s">
        <v>143</v>
      </c>
      <c r="B11" s="423"/>
      <c r="C11" s="424"/>
      <c r="D11" s="65"/>
      <c r="E11" s="62"/>
      <c r="F11" s="66"/>
      <c r="G11" s="69" t="s">
        <v>144</v>
      </c>
      <c r="H11" s="419"/>
      <c r="I11" s="419"/>
      <c r="J11" s="420"/>
      <c r="K11" s="50"/>
      <c r="L11" s="50"/>
      <c r="M11" s="50"/>
      <c r="N11" s="50"/>
      <c r="O11" s="50"/>
      <c r="P11" s="50"/>
    </row>
    <row r="12" spans="1:18" ht="17.25" x14ac:dyDescent="0.3">
      <c r="A12" s="423" t="s">
        <v>145</v>
      </c>
      <c r="B12" s="423"/>
      <c r="C12" s="424"/>
      <c r="D12" s="65"/>
      <c r="E12" s="62"/>
      <c r="F12" s="66"/>
      <c r="G12" s="67" t="s">
        <v>146</v>
      </c>
      <c r="H12" s="418"/>
      <c r="I12" s="419"/>
      <c r="J12" s="420"/>
      <c r="K12" s="50"/>
      <c r="L12" s="50"/>
      <c r="M12" s="50"/>
      <c r="N12" s="50"/>
      <c r="O12" s="50"/>
      <c r="P12" s="50"/>
    </row>
    <row r="13" spans="1:18" ht="17.25" x14ac:dyDescent="0.3">
      <c r="A13" s="423" t="s">
        <v>147</v>
      </c>
      <c r="B13" s="423"/>
      <c r="C13" s="424"/>
      <c r="D13" s="65"/>
      <c r="E13" s="62"/>
      <c r="F13" s="66"/>
      <c r="G13" s="67" t="s">
        <v>148</v>
      </c>
      <c r="H13" s="419"/>
      <c r="I13" s="419"/>
      <c r="J13" s="420"/>
      <c r="K13" s="50"/>
      <c r="L13" s="50"/>
      <c r="M13" s="50"/>
      <c r="N13" s="50"/>
      <c r="O13" s="50"/>
      <c r="P13" s="50"/>
    </row>
    <row r="14" spans="1:18" ht="18" thickBot="1" x14ac:dyDescent="0.35">
      <c r="A14" s="425" t="s">
        <v>149</v>
      </c>
      <c r="B14" s="425"/>
      <c r="C14" s="426"/>
      <c r="D14" s="65"/>
      <c r="E14" s="62" t="s">
        <v>150</v>
      </c>
      <c r="F14" s="66"/>
      <c r="G14" s="71" t="s">
        <v>151</v>
      </c>
      <c r="H14" s="419"/>
      <c r="I14" s="419"/>
      <c r="J14" s="420"/>
      <c r="K14" s="50"/>
      <c r="L14" s="50"/>
      <c r="M14" s="50"/>
      <c r="N14" s="50"/>
      <c r="O14" s="50"/>
      <c r="P14" s="50"/>
    </row>
    <row r="15" spans="1:18" s="429" customFormat="1" ht="21" thickBot="1" x14ac:dyDescent="0.4">
      <c r="A15" s="427" t="s">
        <v>152</v>
      </c>
      <c r="B15" s="72" t="s">
        <v>102</v>
      </c>
      <c r="C15" s="73" t="s">
        <v>103</v>
      </c>
      <c r="D15" s="74" t="s">
        <v>104</v>
      </c>
      <c r="E15" s="74" t="s">
        <v>153</v>
      </c>
      <c r="F15" s="75"/>
      <c r="G15" s="76"/>
      <c r="H15" s="76"/>
      <c r="I15" s="77"/>
      <c r="J15" s="76"/>
      <c r="K15" s="428"/>
      <c r="L15" s="428"/>
      <c r="M15" s="428"/>
      <c r="N15" s="428"/>
      <c r="O15" s="428"/>
      <c r="P15" s="428"/>
    </row>
    <row r="16" spans="1:18" s="436" customFormat="1" ht="23.25" thickBot="1" x14ac:dyDescent="0.45">
      <c r="A16" s="430"/>
      <c r="B16" s="706">
        <f>SUM(B17,B175,B176)</f>
        <v>24</v>
      </c>
      <c r="C16" s="431" t="s">
        <v>154</v>
      </c>
      <c r="D16" s="432"/>
      <c r="E16" s="433"/>
      <c r="F16" s="434"/>
      <c r="G16" s="78"/>
      <c r="H16" s="435"/>
      <c r="I16" s="435"/>
      <c r="J16" s="435"/>
      <c r="K16" s="435"/>
      <c r="L16" s="435"/>
      <c r="M16" s="435"/>
      <c r="N16" s="435"/>
      <c r="O16" s="435"/>
      <c r="P16" s="435"/>
    </row>
    <row r="17" spans="1:16" s="86" customFormat="1" ht="17.25" hidden="1" outlineLevel="1" x14ac:dyDescent="0.3">
      <c r="A17" s="79"/>
      <c r="B17" s="80">
        <f>SUM(B18:B173)</f>
        <v>0</v>
      </c>
      <c r="C17" s="437" t="s">
        <v>155</v>
      </c>
      <c r="D17" s="81" t="s">
        <v>156</v>
      </c>
      <c r="E17" s="82"/>
      <c r="F17" s="83"/>
      <c r="G17" s="84"/>
      <c r="H17" s="85"/>
      <c r="I17" s="85"/>
      <c r="J17" s="85"/>
      <c r="K17" s="85"/>
      <c r="L17" s="85"/>
      <c r="M17" s="85"/>
      <c r="N17" s="85"/>
      <c r="O17" s="85"/>
      <c r="P17" s="85"/>
    </row>
    <row r="18" spans="1:16" s="86" customFormat="1" ht="69" hidden="1" outlineLevel="2" x14ac:dyDescent="0.3">
      <c r="A18" s="438"/>
      <c r="B18" s="87"/>
      <c r="C18" s="439" t="s">
        <v>157</v>
      </c>
      <c r="D18" s="440" t="s">
        <v>158</v>
      </c>
      <c r="E18" s="88" t="s">
        <v>159</v>
      </c>
      <c r="F18" s="83"/>
      <c r="G18" s="84"/>
      <c r="H18" s="85"/>
      <c r="I18" s="85"/>
      <c r="J18" s="85"/>
      <c r="K18" s="85"/>
      <c r="L18" s="85"/>
      <c r="M18" s="85"/>
      <c r="N18" s="85"/>
      <c r="O18" s="85"/>
      <c r="P18" s="85"/>
    </row>
    <row r="19" spans="1:16" s="86" customFormat="1" ht="34.5" hidden="1" outlineLevel="2" x14ac:dyDescent="0.3">
      <c r="A19" s="438"/>
      <c r="B19" s="87"/>
      <c r="C19" s="439" t="s">
        <v>160</v>
      </c>
      <c r="D19" s="440" t="s">
        <v>161</v>
      </c>
      <c r="E19" s="88" t="s">
        <v>162</v>
      </c>
      <c r="F19" s="83"/>
      <c r="G19" s="84"/>
      <c r="H19" s="85"/>
      <c r="I19" s="85"/>
      <c r="J19" s="85"/>
      <c r="K19" s="85"/>
      <c r="L19" s="85"/>
      <c r="M19" s="85"/>
      <c r="N19" s="85"/>
      <c r="O19" s="85"/>
      <c r="P19" s="85"/>
    </row>
    <row r="20" spans="1:16" s="86" customFormat="1" ht="51.75" hidden="1" outlineLevel="2" x14ac:dyDescent="0.3">
      <c r="A20" s="438"/>
      <c r="B20" s="87"/>
      <c r="C20" s="439" t="s">
        <v>163</v>
      </c>
      <c r="D20" s="440" t="s">
        <v>164</v>
      </c>
      <c r="E20" s="88" t="s">
        <v>165</v>
      </c>
      <c r="F20" s="83"/>
      <c r="G20" s="84"/>
      <c r="H20" s="85"/>
      <c r="I20" s="85"/>
      <c r="J20" s="85"/>
      <c r="K20" s="85"/>
      <c r="L20" s="85"/>
      <c r="M20" s="85"/>
      <c r="N20" s="85"/>
      <c r="O20" s="85"/>
      <c r="P20" s="85"/>
    </row>
    <row r="21" spans="1:16" s="86" customFormat="1" ht="34.5" hidden="1" outlineLevel="2" x14ac:dyDescent="0.3">
      <c r="A21" s="438"/>
      <c r="B21" s="87"/>
      <c r="C21" s="439" t="s">
        <v>166</v>
      </c>
      <c r="D21" s="440" t="s">
        <v>167</v>
      </c>
      <c r="E21" s="88" t="s">
        <v>162</v>
      </c>
      <c r="F21" s="83"/>
      <c r="G21" s="84"/>
      <c r="H21" s="85"/>
      <c r="I21" s="85"/>
      <c r="J21" s="85"/>
      <c r="K21" s="85"/>
      <c r="L21" s="85"/>
      <c r="M21" s="85"/>
      <c r="N21" s="85"/>
      <c r="O21" s="85"/>
      <c r="P21" s="85"/>
    </row>
    <row r="22" spans="1:16" s="86" customFormat="1" ht="34.5" hidden="1" outlineLevel="2" x14ac:dyDescent="0.3">
      <c r="A22" s="438"/>
      <c r="B22" s="87"/>
      <c r="C22" s="439" t="s">
        <v>168</v>
      </c>
      <c r="D22" s="440" t="s">
        <v>169</v>
      </c>
      <c r="E22" s="88" t="s">
        <v>162</v>
      </c>
      <c r="F22" s="83"/>
      <c r="G22" s="84"/>
      <c r="H22" s="85"/>
      <c r="I22" s="85"/>
      <c r="J22" s="85"/>
      <c r="K22" s="85"/>
      <c r="L22" s="85"/>
      <c r="M22" s="85"/>
      <c r="N22" s="85"/>
      <c r="O22" s="85"/>
      <c r="P22" s="85"/>
    </row>
    <row r="23" spans="1:16" s="86" customFormat="1" ht="34.5" hidden="1" outlineLevel="2" x14ac:dyDescent="0.3">
      <c r="A23" s="438"/>
      <c r="B23" s="87"/>
      <c r="C23" s="439" t="s">
        <v>170</v>
      </c>
      <c r="D23" s="440" t="s">
        <v>171</v>
      </c>
      <c r="E23" s="88" t="s">
        <v>172</v>
      </c>
      <c r="F23" s="83"/>
      <c r="G23" s="84"/>
      <c r="H23" s="85"/>
      <c r="I23" s="85"/>
      <c r="J23" s="85"/>
      <c r="K23" s="85"/>
      <c r="L23" s="85"/>
      <c r="M23" s="85"/>
      <c r="N23" s="85"/>
      <c r="O23" s="85"/>
      <c r="P23" s="85"/>
    </row>
    <row r="24" spans="1:16" s="86" customFormat="1" ht="69" hidden="1" outlineLevel="2" x14ac:dyDescent="0.3">
      <c r="A24" s="438"/>
      <c r="B24" s="87"/>
      <c r="C24" s="439" t="s">
        <v>173</v>
      </c>
      <c r="D24" s="440" t="s">
        <v>174</v>
      </c>
      <c r="E24" s="88" t="s">
        <v>175</v>
      </c>
      <c r="F24" s="83"/>
      <c r="G24" s="84"/>
      <c r="H24" s="85"/>
      <c r="I24" s="85"/>
      <c r="J24" s="85"/>
      <c r="K24" s="85"/>
      <c r="L24" s="85"/>
      <c r="M24" s="85"/>
      <c r="N24" s="85"/>
      <c r="O24" s="85"/>
      <c r="P24" s="85"/>
    </row>
    <row r="25" spans="1:16" s="86" customFormat="1" ht="69" hidden="1" outlineLevel="2" x14ac:dyDescent="0.3">
      <c r="A25" s="438"/>
      <c r="B25" s="87"/>
      <c r="C25" s="439" t="s">
        <v>176</v>
      </c>
      <c r="D25" s="440" t="s">
        <v>177</v>
      </c>
      <c r="E25" s="88" t="s">
        <v>175</v>
      </c>
      <c r="F25" s="83"/>
      <c r="G25" s="84"/>
      <c r="H25" s="85"/>
      <c r="I25" s="85"/>
      <c r="J25" s="85"/>
      <c r="K25" s="85"/>
      <c r="L25" s="85"/>
      <c r="M25" s="85"/>
      <c r="N25" s="85"/>
      <c r="O25" s="85"/>
      <c r="P25" s="85"/>
    </row>
    <row r="26" spans="1:16" s="86" customFormat="1" ht="17.25" hidden="1" outlineLevel="2" x14ac:dyDescent="0.3">
      <c r="A26" s="438"/>
      <c r="B26" s="87"/>
      <c r="C26" s="439" t="s">
        <v>178</v>
      </c>
      <c r="D26" s="440" t="s">
        <v>179</v>
      </c>
      <c r="E26" s="88" t="s">
        <v>180</v>
      </c>
      <c r="F26" s="83"/>
      <c r="G26" s="84"/>
      <c r="H26" s="85"/>
      <c r="I26" s="85"/>
      <c r="J26" s="85"/>
      <c r="K26" s="85"/>
      <c r="L26" s="85"/>
      <c r="M26" s="85"/>
      <c r="N26" s="85"/>
      <c r="O26" s="85"/>
      <c r="P26" s="85"/>
    </row>
    <row r="27" spans="1:16" s="86" customFormat="1" ht="34.5" hidden="1" outlineLevel="2" x14ac:dyDescent="0.3">
      <c r="A27" s="438"/>
      <c r="B27" s="87"/>
      <c r="C27" s="439" t="s">
        <v>181</v>
      </c>
      <c r="D27" s="440" t="s">
        <v>161</v>
      </c>
      <c r="E27" s="88" t="s">
        <v>182</v>
      </c>
      <c r="F27" s="83"/>
      <c r="G27" s="84"/>
      <c r="H27" s="85"/>
      <c r="I27" s="85"/>
      <c r="J27" s="85"/>
      <c r="K27" s="85"/>
      <c r="L27" s="85"/>
      <c r="M27" s="85"/>
      <c r="N27" s="85"/>
      <c r="O27" s="85"/>
      <c r="P27" s="85"/>
    </row>
    <row r="28" spans="1:16" s="86" customFormat="1" ht="51.75" hidden="1" outlineLevel="2" x14ac:dyDescent="0.3">
      <c r="A28" s="438"/>
      <c r="B28" s="87"/>
      <c r="C28" s="439" t="s">
        <v>183</v>
      </c>
      <c r="D28" s="440" t="s">
        <v>164</v>
      </c>
      <c r="E28" s="88" t="s">
        <v>184</v>
      </c>
      <c r="F28" s="83"/>
      <c r="G28" s="84"/>
      <c r="H28" s="85"/>
      <c r="I28" s="85"/>
      <c r="J28" s="85"/>
      <c r="K28" s="85"/>
      <c r="L28" s="85"/>
      <c r="M28" s="85"/>
      <c r="N28" s="85"/>
      <c r="O28" s="85"/>
      <c r="P28" s="85"/>
    </row>
    <row r="29" spans="1:16" s="86" customFormat="1" ht="34.5" hidden="1" outlineLevel="2" x14ac:dyDescent="0.3">
      <c r="A29" s="438"/>
      <c r="B29" s="87"/>
      <c r="C29" s="439" t="s">
        <v>185</v>
      </c>
      <c r="D29" s="440" t="s">
        <v>167</v>
      </c>
      <c r="E29" s="88" t="s">
        <v>182</v>
      </c>
      <c r="F29" s="83"/>
      <c r="G29" s="84"/>
      <c r="H29" s="85"/>
      <c r="I29" s="85"/>
      <c r="J29" s="85"/>
      <c r="K29" s="85"/>
      <c r="L29" s="85"/>
      <c r="M29" s="85"/>
      <c r="N29" s="85"/>
      <c r="O29" s="85"/>
      <c r="P29" s="85"/>
    </row>
    <row r="30" spans="1:16" s="86" customFormat="1" ht="34.5" hidden="1" outlineLevel="2" x14ac:dyDescent="0.3">
      <c r="A30" s="438"/>
      <c r="B30" s="87"/>
      <c r="C30" s="439" t="s">
        <v>186</v>
      </c>
      <c r="D30" s="440" t="s">
        <v>169</v>
      </c>
      <c r="E30" s="88" t="s">
        <v>182</v>
      </c>
      <c r="F30" s="83"/>
      <c r="G30" s="84"/>
      <c r="H30" s="85"/>
      <c r="I30" s="85"/>
      <c r="J30" s="85"/>
      <c r="K30" s="85"/>
      <c r="L30" s="85"/>
      <c r="M30" s="85"/>
      <c r="N30" s="85"/>
      <c r="O30" s="85"/>
      <c r="P30" s="85"/>
    </row>
    <row r="31" spans="1:16" s="86" customFormat="1" ht="34.5" hidden="1" outlineLevel="2" x14ac:dyDescent="0.3">
      <c r="A31" s="438"/>
      <c r="B31" s="87"/>
      <c r="C31" s="439" t="s">
        <v>187</v>
      </c>
      <c r="D31" s="440" t="s">
        <v>171</v>
      </c>
      <c r="E31" s="88" t="s">
        <v>188</v>
      </c>
      <c r="F31" s="83"/>
      <c r="G31" s="84"/>
      <c r="H31" s="85"/>
      <c r="I31" s="85"/>
      <c r="J31" s="85"/>
      <c r="K31" s="85"/>
      <c r="L31" s="85"/>
      <c r="M31" s="85"/>
      <c r="N31" s="85"/>
      <c r="O31" s="85"/>
      <c r="P31" s="85"/>
    </row>
    <row r="32" spans="1:16" s="86" customFormat="1" ht="69" hidden="1" outlineLevel="2" x14ac:dyDescent="0.3">
      <c r="A32" s="438"/>
      <c r="B32" s="87"/>
      <c r="C32" s="439" t="s">
        <v>189</v>
      </c>
      <c r="D32" s="440" t="s">
        <v>158</v>
      </c>
      <c r="E32" s="88" t="s">
        <v>190</v>
      </c>
      <c r="F32" s="83"/>
      <c r="G32" s="84"/>
      <c r="H32" s="85"/>
      <c r="I32" s="85"/>
      <c r="J32" s="85"/>
      <c r="K32" s="85"/>
      <c r="L32" s="85"/>
      <c r="M32" s="85"/>
      <c r="N32" s="85"/>
      <c r="O32" s="85"/>
      <c r="P32" s="85"/>
    </row>
    <row r="33" spans="1:16" s="86" customFormat="1" ht="34.5" hidden="1" outlineLevel="2" x14ac:dyDescent="0.3">
      <c r="A33" s="438"/>
      <c r="B33" s="87"/>
      <c r="C33" s="439" t="s">
        <v>191</v>
      </c>
      <c r="D33" s="440" t="s">
        <v>161</v>
      </c>
      <c r="E33" s="88" t="s">
        <v>192</v>
      </c>
      <c r="F33" s="83"/>
      <c r="G33" s="84"/>
      <c r="H33" s="85"/>
      <c r="I33" s="85"/>
      <c r="J33" s="85"/>
      <c r="K33" s="85"/>
      <c r="L33" s="85"/>
      <c r="M33" s="85"/>
      <c r="N33" s="85"/>
      <c r="O33" s="85"/>
      <c r="P33" s="85"/>
    </row>
    <row r="34" spans="1:16" s="86" customFormat="1" ht="51.75" hidden="1" outlineLevel="2" x14ac:dyDescent="0.3">
      <c r="A34" s="438"/>
      <c r="B34" s="87"/>
      <c r="C34" s="439" t="s">
        <v>193</v>
      </c>
      <c r="D34" s="440" t="s">
        <v>164</v>
      </c>
      <c r="E34" s="88" t="s">
        <v>194</v>
      </c>
      <c r="F34" s="83"/>
      <c r="G34" s="84"/>
      <c r="H34" s="85"/>
      <c r="I34" s="85"/>
      <c r="J34" s="85"/>
      <c r="K34" s="85"/>
      <c r="L34" s="85"/>
      <c r="M34" s="85"/>
      <c r="N34" s="85"/>
      <c r="O34" s="85"/>
      <c r="P34" s="85"/>
    </row>
    <row r="35" spans="1:16" s="86" customFormat="1" ht="34.5" hidden="1" outlineLevel="2" x14ac:dyDescent="0.3">
      <c r="A35" s="438"/>
      <c r="B35" s="87"/>
      <c r="C35" s="439" t="s">
        <v>195</v>
      </c>
      <c r="D35" s="440" t="s">
        <v>167</v>
      </c>
      <c r="E35" s="88" t="s">
        <v>192</v>
      </c>
      <c r="F35" s="83"/>
      <c r="G35" s="84"/>
      <c r="H35" s="85"/>
      <c r="I35" s="85"/>
      <c r="J35" s="85"/>
      <c r="K35" s="85"/>
      <c r="L35" s="85"/>
      <c r="M35" s="85"/>
      <c r="N35" s="85"/>
      <c r="O35" s="85"/>
      <c r="P35" s="85"/>
    </row>
    <row r="36" spans="1:16" s="86" customFormat="1" ht="34.5" hidden="1" outlineLevel="2" x14ac:dyDescent="0.3">
      <c r="A36" s="438"/>
      <c r="B36" s="87"/>
      <c r="C36" s="439" t="s">
        <v>196</v>
      </c>
      <c r="D36" s="440" t="s">
        <v>169</v>
      </c>
      <c r="E36" s="88" t="s">
        <v>192</v>
      </c>
      <c r="F36" s="83"/>
      <c r="G36" s="84"/>
      <c r="H36" s="85"/>
      <c r="I36" s="85"/>
      <c r="J36" s="85"/>
      <c r="K36" s="85"/>
      <c r="L36" s="85"/>
      <c r="M36" s="85"/>
      <c r="N36" s="85"/>
      <c r="O36" s="85"/>
      <c r="P36" s="85"/>
    </row>
    <row r="37" spans="1:16" s="86" customFormat="1" ht="34.5" hidden="1" outlineLevel="2" x14ac:dyDescent="0.3">
      <c r="A37" s="438"/>
      <c r="B37" s="87"/>
      <c r="C37" s="439" t="s">
        <v>197</v>
      </c>
      <c r="D37" s="440" t="s">
        <v>171</v>
      </c>
      <c r="E37" s="88" t="s">
        <v>172</v>
      </c>
      <c r="F37" s="83"/>
      <c r="G37" s="84"/>
      <c r="H37" s="85"/>
      <c r="I37" s="85"/>
      <c r="J37" s="85"/>
      <c r="K37" s="85"/>
      <c r="L37" s="85"/>
      <c r="M37" s="85"/>
      <c r="N37" s="85"/>
      <c r="O37" s="85"/>
      <c r="P37" s="85"/>
    </row>
    <row r="38" spans="1:16" s="86" customFormat="1" ht="69" hidden="1" outlineLevel="2" x14ac:dyDescent="0.3">
      <c r="A38" s="438"/>
      <c r="B38" s="87"/>
      <c r="C38" s="439" t="s">
        <v>198</v>
      </c>
      <c r="D38" s="440" t="s">
        <v>174</v>
      </c>
      <c r="E38" s="88" t="s">
        <v>199</v>
      </c>
      <c r="F38" s="83"/>
      <c r="G38" s="84"/>
      <c r="H38" s="85"/>
      <c r="I38" s="85"/>
      <c r="J38" s="85"/>
      <c r="K38" s="85"/>
      <c r="L38" s="85"/>
      <c r="M38" s="85"/>
      <c r="N38" s="85"/>
      <c r="O38" s="85"/>
      <c r="P38" s="85"/>
    </row>
    <row r="39" spans="1:16" s="86" customFormat="1" ht="69" hidden="1" outlineLevel="2" x14ac:dyDescent="0.3">
      <c r="A39" s="438"/>
      <c r="B39" s="87"/>
      <c r="C39" s="439" t="s">
        <v>200</v>
      </c>
      <c r="D39" s="440" t="s">
        <v>177</v>
      </c>
      <c r="E39" s="88" t="s">
        <v>199</v>
      </c>
      <c r="F39" s="83"/>
      <c r="G39" s="84"/>
      <c r="H39" s="85"/>
      <c r="I39" s="85"/>
      <c r="J39" s="85"/>
      <c r="K39" s="85"/>
      <c r="L39" s="85"/>
      <c r="M39" s="85"/>
      <c r="N39" s="85"/>
      <c r="O39" s="85"/>
      <c r="P39" s="85"/>
    </row>
    <row r="40" spans="1:16" s="86" customFormat="1" ht="17.25" hidden="1" outlineLevel="2" x14ac:dyDescent="0.3">
      <c r="A40" s="438"/>
      <c r="B40" s="87"/>
      <c r="C40" s="439" t="s">
        <v>201</v>
      </c>
      <c r="D40" s="440" t="s">
        <v>179</v>
      </c>
      <c r="E40" s="88" t="s">
        <v>202</v>
      </c>
      <c r="F40" s="83"/>
      <c r="G40" s="84"/>
      <c r="H40" s="85"/>
      <c r="I40" s="85"/>
      <c r="J40" s="85"/>
      <c r="K40" s="85"/>
      <c r="L40" s="85"/>
      <c r="M40" s="85"/>
      <c r="N40" s="85"/>
      <c r="O40" s="85"/>
      <c r="P40" s="85"/>
    </row>
    <row r="41" spans="1:16" s="86" customFormat="1" ht="34.5" hidden="1" outlineLevel="2" x14ac:dyDescent="0.3">
      <c r="A41" s="438"/>
      <c r="B41" s="87"/>
      <c r="C41" s="439" t="s">
        <v>203</v>
      </c>
      <c r="D41" s="440" t="s">
        <v>161</v>
      </c>
      <c r="E41" s="88" t="s">
        <v>204</v>
      </c>
      <c r="F41" s="83"/>
      <c r="G41" s="84"/>
      <c r="H41" s="85"/>
      <c r="I41" s="85"/>
      <c r="J41" s="85"/>
      <c r="K41" s="85"/>
      <c r="L41" s="85"/>
      <c r="M41" s="85"/>
      <c r="N41" s="85"/>
      <c r="O41" s="85"/>
      <c r="P41" s="85"/>
    </row>
    <row r="42" spans="1:16" s="86" customFormat="1" ht="51.75" hidden="1" outlineLevel="2" x14ac:dyDescent="0.3">
      <c r="A42" s="438"/>
      <c r="B42" s="87"/>
      <c r="C42" s="439" t="s">
        <v>205</v>
      </c>
      <c r="D42" s="440" t="s">
        <v>164</v>
      </c>
      <c r="E42" s="88" t="s">
        <v>206</v>
      </c>
      <c r="F42" s="83"/>
      <c r="G42" s="84"/>
      <c r="H42" s="85"/>
      <c r="I42" s="85"/>
      <c r="J42" s="85"/>
      <c r="K42" s="85"/>
      <c r="L42" s="85"/>
      <c r="M42" s="85"/>
      <c r="N42" s="85"/>
      <c r="O42" s="85"/>
      <c r="P42" s="85"/>
    </row>
    <row r="43" spans="1:16" s="86" customFormat="1" ht="34.5" hidden="1" outlineLevel="2" x14ac:dyDescent="0.3">
      <c r="A43" s="438"/>
      <c r="B43" s="87"/>
      <c r="C43" s="439" t="s">
        <v>207</v>
      </c>
      <c r="D43" s="440" t="s">
        <v>167</v>
      </c>
      <c r="E43" s="88" t="s">
        <v>204</v>
      </c>
      <c r="F43" s="83"/>
      <c r="G43" s="84"/>
      <c r="H43" s="85"/>
      <c r="I43" s="85"/>
      <c r="J43" s="85"/>
      <c r="K43" s="85"/>
      <c r="L43" s="85"/>
      <c r="M43" s="85"/>
      <c r="N43" s="85"/>
      <c r="O43" s="85"/>
      <c r="P43" s="85"/>
    </row>
    <row r="44" spans="1:16" s="86" customFormat="1" ht="34.5" hidden="1" outlineLevel="2" x14ac:dyDescent="0.3">
      <c r="A44" s="438"/>
      <c r="B44" s="87"/>
      <c r="C44" s="439" t="s">
        <v>208</v>
      </c>
      <c r="D44" s="440" t="s">
        <v>169</v>
      </c>
      <c r="E44" s="88" t="s">
        <v>204</v>
      </c>
      <c r="F44" s="83"/>
      <c r="G44" s="84"/>
      <c r="H44" s="85"/>
      <c r="I44" s="85"/>
      <c r="J44" s="85"/>
      <c r="K44" s="85"/>
      <c r="L44" s="85"/>
      <c r="M44" s="85"/>
      <c r="N44" s="85"/>
      <c r="O44" s="85"/>
      <c r="P44" s="85"/>
    </row>
    <row r="45" spans="1:16" s="86" customFormat="1" ht="34.5" hidden="1" outlineLevel="2" x14ac:dyDescent="0.3">
      <c r="A45" s="438"/>
      <c r="B45" s="87"/>
      <c r="C45" s="439" t="s">
        <v>209</v>
      </c>
      <c r="D45" s="440" t="s">
        <v>171</v>
      </c>
      <c r="E45" s="88" t="s">
        <v>210</v>
      </c>
      <c r="F45" s="83"/>
      <c r="G45" s="84"/>
      <c r="H45" s="85"/>
      <c r="I45" s="85"/>
      <c r="J45" s="85"/>
      <c r="K45" s="85"/>
      <c r="L45" s="85"/>
      <c r="M45" s="85"/>
      <c r="N45" s="85"/>
      <c r="O45" s="85"/>
      <c r="P45" s="85"/>
    </row>
    <row r="46" spans="1:16" s="86" customFormat="1" ht="69" hidden="1" outlineLevel="2" x14ac:dyDescent="0.3">
      <c r="A46" s="438"/>
      <c r="B46" s="87"/>
      <c r="C46" s="439" t="s">
        <v>211</v>
      </c>
      <c r="D46" s="440" t="s">
        <v>158</v>
      </c>
      <c r="E46" s="88" t="s">
        <v>212</v>
      </c>
      <c r="F46" s="83"/>
      <c r="G46" s="84"/>
      <c r="H46" s="85"/>
      <c r="I46" s="85"/>
      <c r="J46" s="85"/>
      <c r="K46" s="85"/>
      <c r="L46" s="85"/>
      <c r="M46" s="85"/>
      <c r="N46" s="85"/>
      <c r="O46" s="85"/>
      <c r="P46" s="85"/>
    </row>
    <row r="47" spans="1:16" s="86" customFormat="1" ht="34.5" hidden="1" outlineLevel="2" x14ac:dyDescent="0.3">
      <c r="A47" s="438"/>
      <c r="B47" s="87"/>
      <c r="C47" s="439" t="s">
        <v>213</v>
      </c>
      <c r="D47" s="440" t="s">
        <v>161</v>
      </c>
      <c r="E47" s="88" t="s">
        <v>214</v>
      </c>
      <c r="F47" s="83"/>
      <c r="G47" s="84"/>
      <c r="H47" s="85"/>
      <c r="I47" s="85"/>
      <c r="J47" s="85"/>
      <c r="K47" s="85"/>
      <c r="L47" s="85"/>
      <c r="M47" s="85"/>
      <c r="N47" s="85"/>
      <c r="O47" s="85"/>
      <c r="P47" s="85"/>
    </row>
    <row r="48" spans="1:16" s="86" customFormat="1" ht="51.75" hidden="1" outlineLevel="2" x14ac:dyDescent="0.3">
      <c r="A48" s="438"/>
      <c r="B48" s="87"/>
      <c r="C48" s="439" t="s">
        <v>215</v>
      </c>
      <c r="D48" s="440" t="s">
        <v>164</v>
      </c>
      <c r="E48" s="88" t="s">
        <v>216</v>
      </c>
      <c r="F48" s="83"/>
      <c r="G48" s="84"/>
      <c r="H48" s="85"/>
      <c r="I48" s="85"/>
      <c r="J48" s="85"/>
      <c r="K48" s="85"/>
      <c r="L48" s="85"/>
      <c r="M48" s="85"/>
      <c r="N48" s="85"/>
      <c r="O48" s="85"/>
      <c r="P48" s="85"/>
    </row>
    <row r="49" spans="1:16" s="86" customFormat="1" ht="34.5" hidden="1" outlineLevel="2" x14ac:dyDescent="0.3">
      <c r="A49" s="438"/>
      <c r="B49" s="87"/>
      <c r="C49" s="439" t="s">
        <v>217</v>
      </c>
      <c r="D49" s="440" t="s">
        <v>167</v>
      </c>
      <c r="E49" s="88" t="s">
        <v>214</v>
      </c>
      <c r="F49" s="83"/>
      <c r="G49" s="84"/>
      <c r="H49" s="85"/>
      <c r="I49" s="85"/>
      <c r="J49" s="85"/>
      <c r="K49" s="85"/>
      <c r="L49" s="85"/>
      <c r="M49" s="85"/>
      <c r="N49" s="85"/>
      <c r="O49" s="85"/>
      <c r="P49" s="85"/>
    </row>
    <row r="50" spans="1:16" s="86" customFormat="1" ht="34.5" hidden="1" outlineLevel="2" x14ac:dyDescent="0.3">
      <c r="A50" s="438"/>
      <c r="B50" s="87"/>
      <c r="C50" s="439" t="s">
        <v>218</v>
      </c>
      <c r="D50" s="440" t="s">
        <v>169</v>
      </c>
      <c r="E50" s="88" t="s">
        <v>214</v>
      </c>
      <c r="F50" s="83"/>
      <c r="G50" s="84"/>
      <c r="H50" s="85"/>
      <c r="I50" s="85"/>
      <c r="J50" s="85"/>
      <c r="K50" s="85"/>
      <c r="L50" s="85"/>
      <c r="M50" s="85"/>
      <c r="N50" s="85"/>
      <c r="O50" s="85"/>
      <c r="P50" s="85"/>
    </row>
    <row r="51" spans="1:16" s="86" customFormat="1" ht="34.5" hidden="1" outlineLevel="2" x14ac:dyDescent="0.3">
      <c r="A51" s="438"/>
      <c r="B51" s="87"/>
      <c r="C51" s="439" t="s">
        <v>219</v>
      </c>
      <c r="D51" s="440" t="s">
        <v>171</v>
      </c>
      <c r="E51" s="88" t="s">
        <v>172</v>
      </c>
      <c r="F51" s="83"/>
      <c r="G51" s="84"/>
      <c r="H51" s="85"/>
      <c r="I51" s="85"/>
      <c r="J51" s="85"/>
      <c r="K51" s="85"/>
      <c r="L51" s="85"/>
      <c r="M51" s="85"/>
      <c r="N51" s="85"/>
      <c r="O51" s="85"/>
      <c r="P51" s="85"/>
    </row>
    <row r="52" spans="1:16" s="86" customFormat="1" ht="69" hidden="1" outlineLevel="2" x14ac:dyDescent="0.3">
      <c r="A52" s="438"/>
      <c r="B52" s="87"/>
      <c r="C52" s="439" t="s">
        <v>220</v>
      </c>
      <c r="D52" s="440" t="s">
        <v>174</v>
      </c>
      <c r="E52" s="88" t="s">
        <v>221</v>
      </c>
      <c r="F52" s="83"/>
      <c r="G52" s="84"/>
      <c r="H52" s="85"/>
      <c r="I52" s="85"/>
      <c r="J52" s="85"/>
      <c r="K52" s="85"/>
      <c r="L52" s="85"/>
      <c r="M52" s="85"/>
      <c r="N52" s="85"/>
      <c r="O52" s="85"/>
      <c r="P52" s="85"/>
    </row>
    <row r="53" spans="1:16" s="86" customFormat="1" ht="69" hidden="1" outlineLevel="2" x14ac:dyDescent="0.3">
      <c r="A53" s="438"/>
      <c r="B53" s="87"/>
      <c r="C53" s="439" t="s">
        <v>222</v>
      </c>
      <c r="D53" s="440" t="s">
        <v>177</v>
      </c>
      <c r="E53" s="88" t="s">
        <v>221</v>
      </c>
      <c r="F53" s="83"/>
      <c r="G53" s="84"/>
      <c r="H53" s="85"/>
      <c r="I53" s="85"/>
      <c r="J53" s="85"/>
      <c r="K53" s="85"/>
      <c r="L53" s="85"/>
      <c r="M53" s="85"/>
      <c r="N53" s="85"/>
      <c r="O53" s="85"/>
      <c r="P53" s="85"/>
    </row>
    <row r="54" spans="1:16" s="86" customFormat="1" ht="17.25" hidden="1" outlineLevel="2" x14ac:dyDescent="0.3">
      <c r="A54" s="438"/>
      <c r="B54" s="87"/>
      <c r="C54" s="439" t="s">
        <v>223</v>
      </c>
      <c r="D54" s="440" t="s">
        <v>179</v>
      </c>
      <c r="E54" s="88" t="s">
        <v>224</v>
      </c>
      <c r="F54" s="83"/>
      <c r="G54" s="84"/>
      <c r="H54" s="85"/>
      <c r="I54" s="85"/>
      <c r="J54" s="85"/>
      <c r="K54" s="85"/>
      <c r="L54" s="85"/>
      <c r="M54" s="85"/>
      <c r="N54" s="85"/>
      <c r="O54" s="85"/>
      <c r="P54" s="85"/>
    </row>
    <row r="55" spans="1:16" s="86" customFormat="1" ht="34.5" hidden="1" outlineLevel="2" x14ac:dyDescent="0.3">
      <c r="A55" s="438"/>
      <c r="B55" s="87"/>
      <c r="C55" s="439" t="s">
        <v>225</v>
      </c>
      <c r="D55" s="440" t="s">
        <v>161</v>
      </c>
      <c r="E55" s="88" t="s">
        <v>226</v>
      </c>
      <c r="F55" s="83"/>
      <c r="G55" s="84"/>
      <c r="H55" s="85"/>
      <c r="I55" s="85"/>
      <c r="J55" s="85"/>
      <c r="K55" s="85"/>
      <c r="L55" s="85"/>
      <c r="M55" s="85"/>
      <c r="N55" s="85"/>
      <c r="O55" s="85"/>
      <c r="P55" s="85"/>
    </row>
    <row r="56" spans="1:16" s="86" customFormat="1" ht="51.75" hidden="1" outlineLevel="2" x14ac:dyDescent="0.3">
      <c r="A56" s="438"/>
      <c r="B56" s="87"/>
      <c r="C56" s="439" t="s">
        <v>227</v>
      </c>
      <c r="D56" s="440" t="s">
        <v>164</v>
      </c>
      <c r="E56" s="88" t="s">
        <v>228</v>
      </c>
      <c r="F56" s="83"/>
      <c r="G56" s="84"/>
      <c r="H56" s="85"/>
      <c r="I56" s="85"/>
      <c r="J56" s="85"/>
      <c r="K56" s="85"/>
      <c r="L56" s="85"/>
      <c r="M56" s="85"/>
      <c r="N56" s="85"/>
      <c r="O56" s="85"/>
      <c r="P56" s="85"/>
    </row>
    <row r="57" spans="1:16" s="86" customFormat="1" ht="34.5" hidden="1" outlineLevel="2" x14ac:dyDescent="0.3">
      <c r="A57" s="438"/>
      <c r="B57" s="87"/>
      <c r="C57" s="439" t="s">
        <v>229</v>
      </c>
      <c r="D57" s="440" t="s">
        <v>167</v>
      </c>
      <c r="E57" s="88" t="s">
        <v>226</v>
      </c>
      <c r="F57" s="83"/>
      <c r="G57" s="84"/>
      <c r="H57" s="85"/>
      <c r="I57" s="85"/>
      <c r="J57" s="85"/>
      <c r="K57" s="85"/>
      <c r="L57" s="85"/>
      <c r="M57" s="85"/>
      <c r="N57" s="85"/>
      <c r="O57" s="85"/>
      <c r="P57" s="85"/>
    </row>
    <row r="58" spans="1:16" s="86" customFormat="1" ht="34.5" hidden="1" outlineLevel="2" x14ac:dyDescent="0.3">
      <c r="A58" s="438"/>
      <c r="B58" s="87"/>
      <c r="C58" s="439" t="s">
        <v>230</v>
      </c>
      <c r="D58" s="440" t="s">
        <v>169</v>
      </c>
      <c r="E58" s="88" t="s">
        <v>226</v>
      </c>
      <c r="F58" s="83"/>
      <c r="G58" s="84"/>
      <c r="H58" s="85"/>
      <c r="I58" s="85"/>
      <c r="J58" s="85"/>
      <c r="K58" s="85"/>
      <c r="L58" s="85"/>
      <c r="M58" s="85"/>
      <c r="N58" s="85"/>
      <c r="O58" s="85"/>
      <c r="P58" s="85"/>
    </row>
    <row r="59" spans="1:16" s="86" customFormat="1" ht="34.5" hidden="1" outlineLevel="2" x14ac:dyDescent="0.3">
      <c r="A59" s="438"/>
      <c r="B59" s="87"/>
      <c r="C59" s="439" t="s">
        <v>231</v>
      </c>
      <c r="D59" s="440" t="s">
        <v>171</v>
      </c>
      <c r="E59" s="88" t="s">
        <v>232</v>
      </c>
      <c r="F59" s="83"/>
      <c r="G59" s="84"/>
      <c r="H59" s="85"/>
      <c r="I59" s="85"/>
      <c r="J59" s="85"/>
      <c r="K59" s="85"/>
      <c r="L59" s="85"/>
      <c r="M59" s="85"/>
      <c r="N59" s="85"/>
      <c r="O59" s="85"/>
      <c r="P59" s="85"/>
    </row>
    <row r="60" spans="1:16" s="86" customFormat="1" ht="34.5" hidden="1" outlineLevel="2" x14ac:dyDescent="0.3">
      <c r="A60" s="438"/>
      <c r="B60" s="87"/>
      <c r="C60" s="439" t="s">
        <v>233</v>
      </c>
      <c r="D60" s="440" t="s">
        <v>174</v>
      </c>
      <c r="E60" s="88" t="s">
        <v>234</v>
      </c>
      <c r="F60" s="83"/>
      <c r="G60" s="84"/>
      <c r="H60" s="85"/>
      <c r="I60" s="85"/>
      <c r="J60" s="85"/>
      <c r="K60" s="85"/>
      <c r="L60" s="85"/>
      <c r="M60" s="85"/>
      <c r="N60" s="85"/>
      <c r="O60" s="85"/>
      <c r="P60" s="85"/>
    </row>
    <row r="61" spans="1:16" s="86" customFormat="1" ht="34.5" hidden="1" outlineLevel="2" x14ac:dyDescent="0.3">
      <c r="A61" s="438"/>
      <c r="B61" s="87"/>
      <c r="C61" s="439" t="s">
        <v>235</v>
      </c>
      <c r="D61" s="440" t="s">
        <v>177</v>
      </c>
      <c r="E61" s="88" t="s">
        <v>234</v>
      </c>
      <c r="F61" s="83"/>
      <c r="G61" s="84"/>
      <c r="H61" s="85"/>
      <c r="I61" s="85"/>
      <c r="J61" s="85"/>
      <c r="K61" s="85"/>
      <c r="L61" s="85"/>
      <c r="M61" s="85"/>
      <c r="N61" s="85"/>
      <c r="O61" s="85"/>
      <c r="P61" s="85"/>
    </row>
    <row r="62" spans="1:16" s="86" customFormat="1" ht="17.25" hidden="1" outlineLevel="2" x14ac:dyDescent="0.3">
      <c r="A62" s="438"/>
      <c r="B62" s="87"/>
      <c r="C62" s="439" t="s">
        <v>236</v>
      </c>
      <c r="D62" s="440" t="s">
        <v>179</v>
      </c>
      <c r="E62" s="88" t="s">
        <v>234</v>
      </c>
      <c r="F62" s="83"/>
      <c r="G62" s="84"/>
      <c r="H62" s="85"/>
      <c r="I62" s="85"/>
      <c r="J62" s="85"/>
      <c r="K62" s="85"/>
      <c r="L62" s="85"/>
      <c r="M62" s="85"/>
      <c r="N62" s="85"/>
      <c r="O62" s="85"/>
      <c r="P62" s="85"/>
    </row>
    <row r="63" spans="1:16" s="86" customFormat="1" ht="34.5" hidden="1" outlineLevel="2" x14ac:dyDescent="0.3">
      <c r="A63" s="438"/>
      <c r="B63" s="87"/>
      <c r="C63" s="439" t="s">
        <v>237</v>
      </c>
      <c r="D63" s="440" t="s">
        <v>161</v>
      </c>
      <c r="E63" s="88" t="s">
        <v>238</v>
      </c>
      <c r="F63" s="83"/>
      <c r="G63" s="84"/>
      <c r="H63" s="85"/>
      <c r="I63" s="85"/>
      <c r="J63" s="85"/>
      <c r="K63" s="85"/>
      <c r="L63" s="85"/>
      <c r="M63" s="85"/>
      <c r="N63" s="85"/>
      <c r="O63" s="85"/>
      <c r="P63" s="85"/>
    </row>
    <row r="64" spans="1:16" s="86" customFormat="1" ht="51.75" hidden="1" outlineLevel="2" x14ac:dyDescent="0.3">
      <c r="A64" s="438"/>
      <c r="B64" s="87"/>
      <c r="C64" s="439" t="s">
        <v>239</v>
      </c>
      <c r="D64" s="440" t="s">
        <v>164</v>
      </c>
      <c r="E64" s="88" t="s">
        <v>240</v>
      </c>
      <c r="F64" s="83"/>
      <c r="G64" s="84"/>
      <c r="H64" s="85"/>
      <c r="I64" s="85"/>
      <c r="J64" s="85"/>
      <c r="K64" s="85"/>
      <c r="L64" s="85"/>
      <c r="M64" s="85"/>
      <c r="N64" s="85"/>
      <c r="O64" s="85"/>
      <c r="P64" s="85"/>
    </row>
    <row r="65" spans="1:16" s="86" customFormat="1" ht="34.5" hidden="1" outlineLevel="2" x14ac:dyDescent="0.3">
      <c r="A65" s="438"/>
      <c r="B65" s="87"/>
      <c r="C65" s="439" t="s">
        <v>241</v>
      </c>
      <c r="D65" s="440" t="s">
        <v>167</v>
      </c>
      <c r="E65" s="88" t="s">
        <v>238</v>
      </c>
      <c r="F65" s="83"/>
      <c r="G65" s="84"/>
      <c r="H65" s="85"/>
      <c r="I65" s="85"/>
      <c r="J65" s="85"/>
      <c r="K65" s="85"/>
      <c r="L65" s="85"/>
      <c r="M65" s="85"/>
      <c r="N65" s="85"/>
      <c r="O65" s="85"/>
      <c r="P65" s="85"/>
    </row>
    <row r="66" spans="1:16" s="86" customFormat="1" ht="34.5" hidden="1" outlineLevel="2" x14ac:dyDescent="0.3">
      <c r="A66" s="438"/>
      <c r="B66" s="87"/>
      <c r="C66" s="439" t="s">
        <v>242</v>
      </c>
      <c r="D66" s="440" t="s">
        <v>169</v>
      </c>
      <c r="E66" s="88" t="s">
        <v>238</v>
      </c>
      <c r="F66" s="83"/>
      <c r="G66" s="84"/>
      <c r="H66" s="85"/>
      <c r="I66" s="85"/>
      <c r="J66" s="85"/>
      <c r="K66" s="85"/>
      <c r="L66" s="85"/>
      <c r="M66" s="85"/>
      <c r="N66" s="85"/>
      <c r="O66" s="85"/>
      <c r="P66" s="85"/>
    </row>
    <row r="67" spans="1:16" s="86" customFormat="1" ht="34.5" hidden="1" outlineLevel="2" x14ac:dyDescent="0.3">
      <c r="A67" s="438"/>
      <c r="B67" s="87"/>
      <c r="C67" s="439" t="s">
        <v>243</v>
      </c>
      <c r="D67" s="440" t="s">
        <v>171</v>
      </c>
      <c r="E67" s="88" t="s">
        <v>244</v>
      </c>
      <c r="F67" s="83"/>
      <c r="G67" s="84"/>
      <c r="H67" s="85"/>
      <c r="I67" s="85"/>
      <c r="J67" s="85"/>
      <c r="K67" s="85"/>
      <c r="L67" s="85"/>
      <c r="M67" s="85"/>
      <c r="N67" s="85"/>
      <c r="O67" s="85"/>
      <c r="P67" s="85"/>
    </row>
    <row r="68" spans="1:16" s="86" customFormat="1" ht="86.25" hidden="1" outlineLevel="2" x14ac:dyDescent="0.3">
      <c r="A68" s="438"/>
      <c r="B68" s="87"/>
      <c r="C68" s="439" t="s">
        <v>245</v>
      </c>
      <c r="D68" s="440" t="s">
        <v>174</v>
      </c>
      <c r="E68" s="88" t="s">
        <v>246</v>
      </c>
      <c r="F68" s="83"/>
      <c r="G68" s="84"/>
      <c r="H68" s="85"/>
      <c r="I68" s="85"/>
      <c r="J68" s="85"/>
      <c r="K68" s="85"/>
      <c r="L68" s="85"/>
      <c r="M68" s="85"/>
      <c r="N68" s="85"/>
      <c r="O68" s="85"/>
      <c r="P68" s="85"/>
    </row>
    <row r="69" spans="1:16" s="86" customFormat="1" ht="86.25" hidden="1" outlineLevel="2" x14ac:dyDescent="0.3">
      <c r="A69" s="438"/>
      <c r="B69" s="87"/>
      <c r="C69" s="439" t="s">
        <v>247</v>
      </c>
      <c r="D69" s="440" t="s">
        <v>177</v>
      </c>
      <c r="E69" s="88" t="s">
        <v>246</v>
      </c>
      <c r="F69" s="83"/>
      <c r="G69" s="84"/>
      <c r="H69" s="85"/>
      <c r="I69" s="85"/>
      <c r="J69" s="85"/>
      <c r="K69" s="85"/>
      <c r="L69" s="85"/>
      <c r="M69" s="85"/>
      <c r="N69" s="85"/>
      <c r="O69" s="85"/>
      <c r="P69" s="85"/>
    </row>
    <row r="70" spans="1:16" s="86" customFormat="1" ht="86.25" hidden="1" outlineLevel="2" x14ac:dyDescent="0.3">
      <c r="A70" s="438"/>
      <c r="B70" s="87"/>
      <c r="C70" s="439" t="s">
        <v>248</v>
      </c>
      <c r="D70" s="440" t="s">
        <v>179</v>
      </c>
      <c r="E70" s="88" t="s">
        <v>249</v>
      </c>
      <c r="F70" s="83"/>
      <c r="G70" s="84"/>
      <c r="H70" s="85"/>
      <c r="I70" s="85"/>
      <c r="J70" s="85"/>
      <c r="K70" s="85"/>
      <c r="L70" s="85"/>
      <c r="M70" s="85"/>
      <c r="N70" s="85"/>
      <c r="O70" s="85"/>
      <c r="P70" s="85"/>
    </row>
    <row r="71" spans="1:16" s="86" customFormat="1" ht="51.75" hidden="1" outlineLevel="2" x14ac:dyDescent="0.3">
      <c r="A71" s="438"/>
      <c r="B71" s="87"/>
      <c r="C71" s="439" t="s">
        <v>250</v>
      </c>
      <c r="D71" s="440" t="s">
        <v>161</v>
      </c>
      <c r="E71" s="88" t="s">
        <v>251</v>
      </c>
      <c r="F71" s="83"/>
      <c r="G71" s="84"/>
      <c r="H71" s="85"/>
      <c r="I71" s="85"/>
      <c r="J71" s="85"/>
      <c r="K71" s="85"/>
      <c r="L71" s="85"/>
      <c r="M71" s="85"/>
      <c r="N71" s="85"/>
      <c r="O71" s="85"/>
      <c r="P71" s="85"/>
    </row>
    <row r="72" spans="1:16" s="86" customFormat="1" ht="51.75" hidden="1" outlineLevel="2" x14ac:dyDescent="0.3">
      <c r="A72" s="438"/>
      <c r="B72" s="87"/>
      <c r="C72" s="439" t="s">
        <v>252</v>
      </c>
      <c r="D72" s="440" t="s">
        <v>164</v>
      </c>
      <c r="E72" s="88" t="s">
        <v>253</v>
      </c>
      <c r="F72" s="83"/>
      <c r="G72" s="84"/>
      <c r="H72" s="85"/>
      <c r="I72" s="85"/>
      <c r="J72" s="85"/>
      <c r="K72" s="85"/>
      <c r="L72" s="85"/>
      <c r="M72" s="85"/>
      <c r="N72" s="85"/>
      <c r="O72" s="85"/>
      <c r="P72" s="85"/>
    </row>
    <row r="73" spans="1:16" s="86" customFormat="1" ht="34.5" hidden="1" outlineLevel="2" x14ac:dyDescent="0.3">
      <c r="A73" s="438"/>
      <c r="B73" s="87"/>
      <c r="C73" s="439" t="s">
        <v>254</v>
      </c>
      <c r="D73" s="440" t="s">
        <v>167</v>
      </c>
      <c r="E73" s="88" t="s">
        <v>255</v>
      </c>
      <c r="F73" s="83"/>
      <c r="G73" s="84"/>
      <c r="H73" s="85"/>
      <c r="I73" s="85"/>
      <c r="J73" s="85"/>
      <c r="K73" s="85"/>
      <c r="L73" s="85"/>
      <c r="M73" s="85"/>
      <c r="N73" s="85"/>
      <c r="O73" s="85"/>
      <c r="P73" s="85"/>
    </row>
    <row r="74" spans="1:16" s="86" customFormat="1" ht="34.5" hidden="1" outlineLevel="2" x14ac:dyDescent="0.3">
      <c r="A74" s="438"/>
      <c r="B74" s="87"/>
      <c r="C74" s="439" t="s">
        <v>256</v>
      </c>
      <c r="D74" s="440" t="s">
        <v>169</v>
      </c>
      <c r="E74" s="88" t="s">
        <v>255</v>
      </c>
      <c r="F74" s="83"/>
      <c r="G74" s="84"/>
      <c r="H74" s="85"/>
      <c r="I74" s="85"/>
      <c r="J74" s="85"/>
      <c r="K74" s="85"/>
      <c r="L74" s="85"/>
      <c r="M74" s="85"/>
      <c r="N74" s="85"/>
      <c r="O74" s="85"/>
      <c r="P74" s="85"/>
    </row>
    <row r="75" spans="1:16" s="86" customFormat="1" ht="34.5" hidden="1" outlineLevel="2" x14ac:dyDescent="0.3">
      <c r="A75" s="438"/>
      <c r="B75" s="87"/>
      <c r="C75" s="439" t="s">
        <v>257</v>
      </c>
      <c r="D75" s="440" t="s">
        <v>171</v>
      </c>
      <c r="E75" s="88" t="s">
        <v>258</v>
      </c>
      <c r="F75" s="83"/>
      <c r="G75" s="84"/>
      <c r="H75" s="85"/>
      <c r="I75" s="85"/>
      <c r="J75" s="85"/>
      <c r="K75" s="85"/>
      <c r="L75" s="85"/>
      <c r="M75" s="85"/>
      <c r="N75" s="85"/>
      <c r="O75" s="85"/>
      <c r="P75" s="85"/>
    </row>
    <row r="76" spans="1:16" s="86" customFormat="1" ht="69" hidden="1" outlineLevel="2" x14ac:dyDescent="0.3">
      <c r="A76" s="438"/>
      <c r="B76" s="87"/>
      <c r="C76" s="439" t="s">
        <v>259</v>
      </c>
      <c r="D76" s="440" t="s">
        <v>174</v>
      </c>
      <c r="E76" s="88" t="s">
        <v>260</v>
      </c>
      <c r="F76" s="83"/>
      <c r="G76" s="84"/>
      <c r="H76" s="85"/>
      <c r="I76" s="85"/>
      <c r="J76" s="85"/>
      <c r="K76" s="85"/>
      <c r="L76" s="85"/>
      <c r="M76" s="85"/>
      <c r="N76" s="85"/>
      <c r="O76" s="85"/>
      <c r="P76" s="85"/>
    </row>
    <row r="77" spans="1:16" s="86" customFormat="1" ht="69" hidden="1" outlineLevel="2" x14ac:dyDescent="0.3">
      <c r="A77" s="438"/>
      <c r="B77" s="87"/>
      <c r="C77" s="439" t="s">
        <v>261</v>
      </c>
      <c r="D77" s="440" t="s">
        <v>177</v>
      </c>
      <c r="E77" s="88" t="s">
        <v>260</v>
      </c>
      <c r="F77" s="83"/>
      <c r="G77" s="84"/>
      <c r="H77" s="85"/>
      <c r="I77" s="85"/>
      <c r="J77" s="85"/>
      <c r="K77" s="85"/>
      <c r="L77" s="85"/>
      <c r="M77" s="85"/>
      <c r="N77" s="85"/>
      <c r="O77" s="85"/>
      <c r="P77" s="85"/>
    </row>
    <row r="78" spans="1:16" s="86" customFormat="1" ht="69" hidden="1" outlineLevel="2" x14ac:dyDescent="0.3">
      <c r="A78" s="438"/>
      <c r="B78" s="87"/>
      <c r="C78" s="439" t="s">
        <v>262</v>
      </c>
      <c r="D78" s="440" t="s">
        <v>179</v>
      </c>
      <c r="E78" s="88" t="s">
        <v>260</v>
      </c>
      <c r="F78" s="83"/>
      <c r="G78" s="84"/>
      <c r="H78" s="85"/>
      <c r="I78" s="85"/>
      <c r="J78" s="85"/>
      <c r="K78" s="85"/>
      <c r="L78" s="85"/>
      <c r="M78" s="85"/>
      <c r="N78" s="85"/>
      <c r="O78" s="85"/>
      <c r="P78" s="85"/>
    </row>
    <row r="79" spans="1:16" s="86" customFormat="1" ht="51.75" hidden="1" outlineLevel="2" x14ac:dyDescent="0.3">
      <c r="A79" s="438"/>
      <c r="B79" s="87"/>
      <c r="C79" s="439" t="s">
        <v>263</v>
      </c>
      <c r="D79" s="440" t="s">
        <v>161</v>
      </c>
      <c r="E79" s="88" t="s">
        <v>264</v>
      </c>
      <c r="F79" s="83"/>
      <c r="G79" s="84"/>
      <c r="H79" s="85"/>
      <c r="I79" s="85"/>
      <c r="J79" s="85"/>
      <c r="K79" s="85"/>
      <c r="L79" s="85"/>
      <c r="M79" s="85"/>
      <c r="N79" s="85"/>
      <c r="O79" s="85"/>
      <c r="P79" s="85"/>
    </row>
    <row r="80" spans="1:16" s="86" customFormat="1" ht="51.75" hidden="1" outlineLevel="2" x14ac:dyDescent="0.3">
      <c r="A80" s="438"/>
      <c r="B80" s="87"/>
      <c r="C80" s="439" t="s">
        <v>265</v>
      </c>
      <c r="D80" s="440" t="s">
        <v>164</v>
      </c>
      <c r="E80" s="88" t="s">
        <v>266</v>
      </c>
      <c r="F80" s="83"/>
      <c r="G80" s="84"/>
      <c r="H80" s="85"/>
      <c r="I80" s="85"/>
      <c r="J80" s="85"/>
      <c r="K80" s="85"/>
      <c r="L80" s="85"/>
      <c r="M80" s="85"/>
      <c r="N80" s="85"/>
      <c r="O80" s="85"/>
      <c r="P80" s="85"/>
    </row>
    <row r="81" spans="1:16" s="86" customFormat="1" ht="34.5" hidden="1" outlineLevel="2" x14ac:dyDescent="0.3">
      <c r="A81" s="438"/>
      <c r="B81" s="87"/>
      <c r="C81" s="439" t="s">
        <v>267</v>
      </c>
      <c r="D81" s="440" t="s">
        <v>167</v>
      </c>
      <c r="E81" s="88" t="s">
        <v>268</v>
      </c>
      <c r="F81" s="83"/>
      <c r="G81" s="84"/>
      <c r="H81" s="85"/>
      <c r="I81" s="85"/>
      <c r="J81" s="85"/>
      <c r="K81" s="85"/>
      <c r="L81" s="85"/>
      <c r="M81" s="85"/>
      <c r="N81" s="85"/>
      <c r="O81" s="85"/>
      <c r="P81" s="85"/>
    </row>
    <row r="82" spans="1:16" s="86" customFormat="1" ht="34.5" hidden="1" outlineLevel="2" x14ac:dyDescent="0.3">
      <c r="A82" s="438"/>
      <c r="B82" s="87"/>
      <c r="C82" s="439" t="s">
        <v>269</v>
      </c>
      <c r="D82" s="440" t="s">
        <v>169</v>
      </c>
      <c r="E82" s="88" t="s">
        <v>268</v>
      </c>
      <c r="F82" s="83"/>
      <c r="G82" s="84"/>
      <c r="H82" s="85"/>
      <c r="I82" s="85"/>
      <c r="J82" s="85"/>
      <c r="K82" s="85"/>
      <c r="L82" s="85"/>
      <c r="M82" s="85"/>
      <c r="N82" s="85"/>
      <c r="O82" s="85"/>
      <c r="P82" s="85"/>
    </row>
    <row r="83" spans="1:16" s="86" customFormat="1" ht="34.5" hidden="1" outlineLevel="2" x14ac:dyDescent="0.3">
      <c r="A83" s="438"/>
      <c r="B83" s="87"/>
      <c r="C83" s="439" t="s">
        <v>270</v>
      </c>
      <c r="D83" s="440" t="s">
        <v>171</v>
      </c>
      <c r="E83" s="88" t="s">
        <v>271</v>
      </c>
      <c r="F83" s="83"/>
      <c r="G83" s="84"/>
      <c r="H83" s="85"/>
      <c r="I83" s="85"/>
      <c r="J83" s="85"/>
      <c r="K83" s="85"/>
      <c r="L83" s="85"/>
      <c r="M83" s="85"/>
      <c r="N83" s="85"/>
      <c r="O83" s="85"/>
      <c r="P83" s="85"/>
    </row>
    <row r="84" spans="1:16" s="86" customFormat="1" ht="69" hidden="1" outlineLevel="2" x14ac:dyDescent="0.3">
      <c r="A84" s="438"/>
      <c r="B84" s="87"/>
      <c r="C84" s="439" t="s">
        <v>272</v>
      </c>
      <c r="D84" s="440" t="s">
        <v>158</v>
      </c>
      <c r="E84" s="88" t="s">
        <v>273</v>
      </c>
      <c r="F84" s="83"/>
      <c r="G84" s="84"/>
      <c r="H84" s="85"/>
      <c r="I84" s="85"/>
      <c r="J84" s="85"/>
      <c r="K84" s="85"/>
      <c r="L84" s="85"/>
      <c r="M84" s="85"/>
      <c r="N84" s="85"/>
      <c r="O84" s="85"/>
      <c r="P84" s="85"/>
    </row>
    <row r="85" spans="1:16" s="86" customFormat="1" ht="34.5" hidden="1" outlineLevel="2" x14ac:dyDescent="0.3">
      <c r="A85" s="438"/>
      <c r="B85" s="87"/>
      <c r="C85" s="439" t="s">
        <v>274</v>
      </c>
      <c r="D85" s="440" t="s">
        <v>161</v>
      </c>
      <c r="E85" s="88" t="s">
        <v>275</v>
      </c>
      <c r="F85" s="83"/>
      <c r="G85" s="84"/>
      <c r="H85" s="85"/>
      <c r="I85" s="85"/>
      <c r="J85" s="85"/>
      <c r="K85" s="85"/>
      <c r="L85" s="85"/>
      <c r="M85" s="85"/>
      <c r="N85" s="85"/>
      <c r="O85" s="85"/>
      <c r="P85" s="85"/>
    </row>
    <row r="86" spans="1:16" s="86" customFormat="1" ht="51.75" hidden="1" outlineLevel="2" x14ac:dyDescent="0.3">
      <c r="A86" s="438"/>
      <c r="B86" s="87"/>
      <c r="C86" s="439" t="s">
        <v>276</v>
      </c>
      <c r="D86" s="440" t="s">
        <v>164</v>
      </c>
      <c r="E86" s="88" t="s">
        <v>277</v>
      </c>
      <c r="F86" s="83"/>
      <c r="G86" s="84"/>
      <c r="H86" s="85"/>
      <c r="I86" s="85"/>
      <c r="J86" s="85"/>
      <c r="K86" s="85"/>
      <c r="L86" s="85"/>
      <c r="M86" s="85"/>
      <c r="N86" s="85"/>
      <c r="O86" s="85"/>
      <c r="P86" s="85"/>
    </row>
    <row r="87" spans="1:16" s="86" customFormat="1" ht="34.5" hidden="1" outlineLevel="2" x14ac:dyDescent="0.3">
      <c r="A87" s="438"/>
      <c r="B87" s="87"/>
      <c r="C87" s="439" t="s">
        <v>278</v>
      </c>
      <c r="D87" s="440" t="s">
        <v>167</v>
      </c>
      <c r="E87" s="88" t="s">
        <v>275</v>
      </c>
      <c r="F87" s="83"/>
      <c r="G87" s="84"/>
      <c r="H87" s="85"/>
      <c r="I87" s="85"/>
      <c r="J87" s="85"/>
      <c r="K87" s="85"/>
      <c r="L87" s="85"/>
      <c r="M87" s="85"/>
      <c r="N87" s="85"/>
      <c r="O87" s="85"/>
      <c r="P87" s="85"/>
    </row>
    <row r="88" spans="1:16" s="86" customFormat="1" ht="34.5" hidden="1" outlineLevel="2" x14ac:dyDescent="0.3">
      <c r="A88" s="438"/>
      <c r="B88" s="87"/>
      <c r="C88" s="439" t="s">
        <v>279</v>
      </c>
      <c r="D88" s="440" t="s">
        <v>169</v>
      </c>
      <c r="E88" s="88" t="s">
        <v>275</v>
      </c>
      <c r="F88" s="83"/>
      <c r="G88" s="84"/>
      <c r="H88" s="85"/>
      <c r="I88" s="85"/>
      <c r="J88" s="85"/>
      <c r="K88" s="85"/>
      <c r="L88" s="85"/>
      <c r="M88" s="85"/>
      <c r="N88" s="85"/>
      <c r="O88" s="85"/>
      <c r="P88" s="85"/>
    </row>
    <row r="89" spans="1:16" s="86" customFormat="1" ht="34.5" hidden="1" outlineLevel="2" x14ac:dyDescent="0.3">
      <c r="A89" s="438"/>
      <c r="B89" s="87"/>
      <c r="C89" s="439" t="s">
        <v>280</v>
      </c>
      <c r="D89" s="440" t="s">
        <v>171</v>
      </c>
      <c r="E89" s="88" t="s">
        <v>275</v>
      </c>
      <c r="F89" s="83"/>
      <c r="G89" s="84"/>
      <c r="H89" s="85"/>
      <c r="I89" s="85"/>
      <c r="J89" s="85"/>
      <c r="K89" s="85"/>
      <c r="L89" s="85"/>
      <c r="M89" s="85"/>
      <c r="N89" s="85"/>
      <c r="O89" s="85"/>
      <c r="P89" s="85"/>
    </row>
    <row r="90" spans="1:16" s="86" customFormat="1" ht="69" hidden="1" outlineLevel="2" x14ac:dyDescent="0.3">
      <c r="A90" s="438"/>
      <c r="B90" s="87"/>
      <c r="C90" s="439" t="s">
        <v>281</v>
      </c>
      <c r="D90" s="440" t="s">
        <v>174</v>
      </c>
      <c r="E90" s="88" t="s">
        <v>282</v>
      </c>
      <c r="F90" s="83"/>
      <c r="G90" s="84"/>
      <c r="H90" s="85"/>
      <c r="I90" s="85"/>
      <c r="J90" s="85"/>
      <c r="K90" s="85"/>
      <c r="L90" s="85"/>
      <c r="M90" s="85"/>
      <c r="N90" s="85"/>
      <c r="O90" s="85"/>
      <c r="P90" s="85"/>
    </row>
    <row r="91" spans="1:16" s="86" customFormat="1" ht="69" hidden="1" outlineLevel="2" x14ac:dyDescent="0.3">
      <c r="A91" s="438"/>
      <c r="B91" s="87"/>
      <c r="C91" s="439" t="s">
        <v>283</v>
      </c>
      <c r="D91" s="440" t="s">
        <v>177</v>
      </c>
      <c r="E91" s="88" t="s">
        <v>282</v>
      </c>
      <c r="F91" s="83"/>
      <c r="G91" s="84"/>
      <c r="H91" s="85"/>
      <c r="I91" s="85"/>
      <c r="J91" s="85"/>
      <c r="K91" s="85"/>
      <c r="L91" s="85"/>
      <c r="M91" s="85"/>
      <c r="N91" s="85"/>
      <c r="O91" s="85"/>
      <c r="P91" s="85"/>
    </row>
    <row r="92" spans="1:16" s="86" customFormat="1" ht="69" hidden="1" outlineLevel="2" x14ac:dyDescent="0.3">
      <c r="A92" s="438"/>
      <c r="B92" s="87"/>
      <c r="C92" s="439" t="s">
        <v>284</v>
      </c>
      <c r="D92" s="440" t="s">
        <v>179</v>
      </c>
      <c r="E92" s="88" t="s">
        <v>282</v>
      </c>
      <c r="F92" s="83"/>
      <c r="G92" s="84"/>
      <c r="H92" s="85"/>
      <c r="I92" s="85"/>
      <c r="J92" s="85"/>
      <c r="K92" s="85"/>
      <c r="L92" s="85"/>
      <c r="M92" s="85"/>
      <c r="N92" s="85"/>
      <c r="O92" s="85"/>
      <c r="P92" s="85"/>
    </row>
    <row r="93" spans="1:16" s="86" customFormat="1" ht="34.5" hidden="1" outlineLevel="2" x14ac:dyDescent="0.3">
      <c r="A93" s="438"/>
      <c r="B93" s="87"/>
      <c r="C93" s="439" t="s">
        <v>285</v>
      </c>
      <c r="D93" s="440" t="s">
        <v>161</v>
      </c>
      <c r="E93" s="88" t="s">
        <v>286</v>
      </c>
      <c r="F93" s="83"/>
      <c r="G93" s="84"/>
      <c r="H93" s="85"/>
      <c r="I93" s="85"/>
      <c r="J93" s="85"/>
      <c r="K93" s="85"/>
      <c r="L93" s="85"/>
      <c r="M93" s="85"/>
      <c r="N93" s="85"/>
      <c r="O93" s="85"/>
      <c r="P93" s="85"/>
    </row>
    <row r="94" spans="1:16" s="86" customFormat="1" ht="51.75" hidden="1" outlineLevel="2" x14ac:dyDescent="0.3">
      <c r="A94" s="438"/>
      <c r="B94" s="87"/>
      <c r="C94" s="439" t="s">
        <v>287</v>
      </c>
      <c r="D94" s="440" t="s">
        <v>164</v>
      </c>
      <c r="E94" s="88" t="s">
        <v>288</v>
      </c>
      <c r="F94" s="83"/>
      <c r="G94" s="84"/>
      <c r="H94" s="85"/>
      <c r="I94" s="85"/>
      <c r="J94" s="85"/>
      <c r="K94" s="85"/>
      <c r="L94" s="85"/>
      <c r="M94" s="85"/>
      <c r="N94" s="85"/>
      <c r="O94" s="85"/>
      <c r="P94" s="85"/>
    </row>
    <row r="95" spans="1:16" s="86" customFormat="1" ht="34.5" hidden="1" outlineLevel="2" x14ac:dyDescent="0.3">
      <c r="A95" s="438"/>
      <c r="B95" s="87"/>
      <c r="C95" s="439" t="s">
        <v>289</v>
      </c>
      <c r="D95" s="440" t="s">
        <v>167</v>
      </c>
      <c r="E95" s="88" t="s">
        <v>290</v>
      </c>
      <c r="F95" s="83"/>
      <c r="G95" s="84"/>
      <c r="H95" s="85"/>
      <c r="I95" s="85"/>
      <c r="J95" s="85"/>
      <c r="K95" s="85"/>
      <c r="L95" s="85"/>
      <c r="M95" s="85"/>
      <c r="N95" s="85"/>
      <c r="O95" s="85"/>
      <c r="P95" s="85"/>
    </row>
    <row r="96" spans="1:16" s="86" customFormat="1" ht="34.5" hidden="1" outlineLevel="2" x14ac:dyDescent="0.3">
      <c r="A96" s="438"/>
      <c r="B96" s="87"/>
      <c r="C96" s="439" t="s">
        <v>291</v>
      </c>
      <c r="D96" s="440" t="s">
        <v>169</v>
      </c>
      <c r="E96" s="88" t="s">
        <v>290</v>
      </c>
      <c r="F96" s="83"/>
      <c r="G96" s="84"/>
      <c r="H96" s="85"/>
      <c r="I96" s="85"/>
      <c r="J96" s="85"/>
      <c r="K96" s="85"/>
      <c r="L96" s="85"/>
      <c r="M96" s="85"/>
      <c r="N96" s="85"/>
      <c r="O96" s="85"/>
      <c r="P96" s="85"/>
    </row>
    <row r="97" spans="1:16" s="86" customFormat="1" ht="34.5" hidden="1" outlineLevel="2" x14ac:dyDescent="0.3">
      <c r="A97" s="438"/>
      <c r="B97" s="87"/>
      <c r="C97" s="439" t="s">
        <v>292</v>
      </c>
      <c r="D97" s="440" t="s">
        <v>171</v>
      </c>
      <c r="E97" s="88" t="s">
        <v>293</v>
      </c>
      <c r="F97" s="83"/>
      <c r="G97" s="84"/>
      <c r="H97" s="85"/>
      <c r="I97" s="85"/>
      <c r="J97" s="85"/>
      <c r="K97" s="85"/>
      <c r="L97" s="85"/>
      <c r="M97" s="85"/>
      <c r="N97" s="85"/>
      <c r="O97" s="85"/>
      <c r="P97" s="85"/>
    </row>
    <row r="98" spans="1:16" s="86" customFormat="1" ht="69" hidden="1" outlineLevel="2" x14ac:dyDescent="0.3">
      <c r="A98" s="438"/>
      <c r="B98" s="87"/>
      <c r="C98" s="439" t="s">
        <v>294</v>
      </c>
      <c r="D98" s="440" t="s">
        <v>158</v>
      </c>
      <c r="E98" s="88" t="s">
        <v>295</v>
      </c>
      <c r="F98" s="83"/>
      <c r="G98" s="84"/>
      <c r="H98" s="85"/>
      <c r="I98" s="85"/>
      <c r="J98" s="85"/>
      <c r="K98" s="85"/>
      <c r="L98" s="85"/>
      <c r="M98" s="85"/>
      <c r="N98" s="85"/>
      <c r="O98" s="85"/>
      <c r="P98" s="85"/>
    </row>
    <row r="99" spans="1:16" s="86" customFormat="1" ht="34.5" hidden="1" outlineLevel="2" x14ac:dyDescent="0.3">
      <c r="A99" s="438"/>
      <c r="B99" s="87"/>
      <c r="C99" s="439" t="s">
        <v>296</v>
      </c>
      <c r="D99" s="440" t="s">
        <v>161</v>
      </c>
      <c r="E99" s="88" t="s">
        <v>297</v>
      </c>
      <c r="F99" s="83"/>
      <c r="G99" s="84"/>
      <c r="H99" s="85"/>
      <c r="I99" s="85"/>
      <c r="J99" s="85"/>
      <c r="K99" s="85"/>
      <c r="L99" s="85"/>
      <c r="M99" s="85"/>
      <c r="N99" s="85"/>
      <c r="O99" s="85"/>
      <c r="P99" s="85"/>
    </row>
    <row r="100" spans="1:16" s="86" customFormat="1" ht="51.75" hidden="1" outlineLevel="2" x14ac:dyDescent="0.3">
      <c r="A100" s="438"/>
      <c r="B100" s="87"/>
      <c r="C100" s="439" t="s">
        <v>298</v>
      </c>
      <c r="D100" s="440" t="s">
        <v>164</v>
      </c>
      <c r="E100" s="88" t="s">
        <v>299</v>
      </c>
      <c r="F100" s="83"/>
      <c r="G100" s="84"/>
      <c r="H100" s="85"/>
      <c r="I100" s="85"/>
      <c r="J100" s="85"/>
      <c r="K100" s="85"/>
      <c r="L100" s="85"/>
      <c r="M100" s="85"/>
      <c r="N100" s="85"/>
      <c r="O100" s="85"/>
      <c r="P100" s="85"/>
    </row>
    <row r="101" spans="1:16" s="86" customFormat="1" ht="34.5" hidden="1" outlineLevel="2" x14ac:dyDescent="0.3">
      <c r="A101" s="438"/>
      <c r="B101" s="87"/>
      <c r="C101" s="439" t="s">
        <v>300</v>
      </c>
      <c r="D101" s="440" t="s">
        <v>167</v>
      </c>
      <c r="E101" s="88" t="s">
        <v>297</v>
      </c>
      <c r="F101" s="83"/>
      <c r="G101" s="84"/>
      <c r="H101" s="85"/>
      <c r="I101" s="85"/>
      <c r="J101" s="85"/>
      <c r="K101" s="85"/>
      <c r="L101" s="85"/>
      <c r="M101" s="85"/>
      <c r="N101" s="85"/>
      <c r="O101" s="85"/>
      <c r="P101" s="85"/>
    </row>
    <row r="102" spans="1:16" s="86" customFormat="1" ht="34.5" hidden="1" outlineLevel="2" x14ac:dyDescent="0.3">
      <c r="A102" s="438"/>
      <c r="B102" s="87"/>
      <c r="C102" s="439" t="s">
        <v>301</v>
      </c>
      <c r="D102" s="440" t="s">
        <v>169</v>
      </c>
      <c r="E102" s="88" t="s">
        <v>297</v>
      </c>
      <c r="F102" s="83"/>
      <c r="G102" s="84"/>
      <c r="H102" s="85"/>
      <c r="I102" s="85"/>
      <c r="J102" s="85"/>
      <c r="K102" s="85"/>
      <c r="L102" s="85"/>
      <c r="M102" s="85"/>
      <c r="N102" s="85"/>
      <c r="O102" s="85"/>
      <c r="P102" s="85"/>
    </row>
    <row r="103" spans="1:16" s="86" customFormat="1" ht="34.5" hidden="1" outlineLevel="2" x14ac:dyDescent="0.3">
      <c r="A103" s="438"/>
      <c r="B103" s="87"/>
      <c r="C103" s="439" t="s">
        <v>302</v>
      </c>
      <c r="D103" s="440" t="s">
        <v>171</v>
      </c>
      <c r="E103" s="88" t="s">
        <v>297</v>
      </c>
      <c r="F103" s="83"/>
      <c r="G103" s="84"/>
      <c r="H103" s="85"/>
      <c r="I103" s="85"/>
      <c r="J103" s="85"/>
      <c r="K103" s="85"/>
      <c r="L103" s="85"/>
      <c r="M103" s="85"/>
      <c r="N103" s="85"/>
      <c r="O103" s="85"/>
      <c r="P103" s="85"/>
    </row>
    <row r="104" spans="1:16" s="86" customFormat="1" ht="69" hidden="1" outlineLevel="2" x14ac:dyDescent="0.3">
      <c r="A104" s="438"/>
      <c r="B104" s="87"/>
      <c r="C104" s="439" t="s">
        <v>303</v>
      </c>
      <c r="D104" s="440" t="s">
        <v>174</v>
      </c>
      <c r="E104" s="88" t="s">
        <v>304</v>
      </c>
      <c r="F104" s="83"/>
      <c r="G104" s="84"/>
      <c r="H104" s="85"/>
      <c r="I104" s="85"/>
      <c r="J104" s="85"/>
      <c r="K104" s="85"/>
      <c r="L104" s="85"/>
      <c r="M104" s="85"/>
      <c r="N104" s="85"/>
      <c r="O104" s="85"/>
      <c r="P104" s="85"/>
    </row>
    <row r="105" spans="1:16" s="86" customFormat="1" ht="69" hidden="1" outlineLevel="2" x14ac:dyDescent="0.3">
      <c r="A105" s="438"/>
      <c r="B105" s="87"/>
      <c r="C105" s="439" t="s">
        <v>305</v>
      </c>
      <c r="D105" s="440" t="s">
        <v>177</v>
      </c>
      <c r="E105" s="88" t="s">
        <v>304</v>
      </c>
      <c r="F105" s="83"/>
      <c r="G105" s="84"/>
      <c r="H105" s="85"/>
      <c r="I105" s="85"/>
      <c r="J105" s="85"/>
      <c r="K105" s="85"/>
      <c r="L105" s="85"/>
      <c r="M105" s="85"/>
      <c r="N105" s="85"/>
      <c r="O105" s="85"/>
      <c r="P105" s="85"/>
    </row>
    <row r="106" spans="1:16" s="86" customFormat="1" ht="69" hidden="1" outlineLevel="2" x14ac:dyDescent="0.3">
      <c r="A106" s="438"/>
      <c r="B106" s="87"/>
      <c r="C106" s="439" t="s">
        <v>306</v>
      </c>
      <c r="D106" s="440" t="s">
        <v>179</v>
      </c>
      <c r="E106" s="88" t="s">
        <v>307</v>
      </c>
      <c r="F106" s="83"/>
      <c r="G106" s="84"/>
      <c r="H106" s="85"/>
      <c r="I106" s="85"/>
      <c r="J106" s="85"/>
      <c r="K106" s="85"/>
      <c r="L106" s="85"/>
      <c r="M106" s="85"/>
      <c r="N106" s="85"/>
      <c r="O106" s="85"/>
      <c r="P106" s="85"/>
    </row>
    <row r="107" spans="1:16" s="86" customFormat="1" ht="34.5" hidden="1" outlineLevel="2" x14ac:dyDescent="0.3">
      <c r="A107" s="438"/>
      <c r="B107" s="87"/>
      <c r="C107" s="439" t="s">
        <v>308</v>
      </c>
      <c r="D107" s="440" t="s">
        <v>161</v>
      </c>
      <c r="E107" s="88" t="s">
        <v>309</v>
      </c>
      <c r="F107" s="83"/>
      <c r="G107" s="84"/>
      <c r="H107" s="85"/>
      <c r="I107" s="85"/>
      <c r="J107" s="85"/>
      <c r="K107" s="85"/>
      <c r="L107" s="85"/>
      <c r="M107" s="85"/>
      <c r="N107" s="85"/>
      <c r="O107" s="85"/>
      <c r="P107" s="85"/>
    </row>
    <row r="108" spans="1:16" s="86" customFormat="1" ht="51.75" hidden="1" outlineLevel="2" x14ac:dyDescent="0.3">
      <c r="A108" s="438"/>
      <c r="B108" s="87"/>
      <c r="C108" s="439" t="s">
        <v>310</v>
      </c>
      <c r="D108" s="440" t="s">
        <v>164</v>
      </c>
      <c r="E108" s="88" t="s">
        <v>311</v>
      </c>
      <c r="F108" s="83"/>
      <c r="G108" s="84"/>
      <c r="H108" s="85"/>
      <c r="I108" s="85"/>
      <c r="J108" s="85"/>
      <c r="K108" s="85"/>
      <c r="L108" s="85"/>
      <c r="M108" s="85"/>
      <c r="N108" s="85"/>
      <c r="O108" s="85"/>
      <c r="P108" s="85"/>
    </row>
    <row r="109" spans="1:16" s="86" customFormat="1" ht="34.5" hidden="1" outlineLevel="2" x14ac:dyDescent="0.3">
      <c r="A109" s="438"/>
      <c r="B109" s="87"/>
      <c r="C109" s="439" t="s">
        <v>312</v>
      </c>
      <c r="D109" s="440" t="s">
        <v>167</v>
      </c>
      <c r="E109" s="88" t="s">
        <v>313</v>
      </c>
      <c r="F109" s="83"/>
      <c r="G109" s="84"/>
      <c r="H109" s="85"/>
      <c r="I109" s="85"/>
      <c r="J109" s="85"/>
      <c r="K109" s="85"/>
      <c r="L109" s="85"/>
      <c r="M109" s="85"/>
      <c r="N109" s="85"/>
      <c r="O109" s="85"/>
      <c r="P109" s="85"/>
    </row>
    <row r="110" spans="1:16" s="86" customFormat="1" ht="34.5" hidden="1" outlineLevel="2" x14ac:dyDescent="0.3">
      <c r="A110" s="438"/>
      <c r="B110" s="87"/>
      <c r="C110" s="439" t="s">
        <v>314</v>
      </c>
      <c r="D110" s="440" t="s">
        <v>169</v>
      </c>
      <c r="E110" s="88" t="s">
        <v>313</v>
      </c>
      <c r="F110" s="83"/>
      <c r="G110" s="84"/>
      <c r="H110" s="85"/>
      <c r="I110" s="85"/>
      <c r="J110" s="85"/>
      <c r="K110" s="85"/>
      <c r="L110" s="85"/>
      <c r="M110" s="85"/>
      <c r="N110" s="85"/>
      <c r="O110" s="85"/>
      <c r="P110" s="85"/>
    </row>
    <row r="111" spans="1:16" s="86" customFormat="1" ht="34.5" hidden="1" outlineLevel="2" x14ac:dyDescent="0.3">
      <c r="A111" s="438"/>
      <c r="B111" s="87"/>
      <c r="C111" s="439" t="s">
        <v>315</v>
      </c>
      <c r="D111" s="440" t="s">
        <v>171</v>
      </c>
      <c r="E111" s="88" t="s">
        <v>316</v>
      </c>
      <c r="F111" s="83"/>
      <c r="G111" s="84"/>
      <c r="H111" s="85"/>
      <c r="I111" s="85"/>
      <c r="J111" s="85"/>
      <c r="K111" s="85"/>
      <c r="L111" s="85"/>
      <c r="M111" s="85"/>
      <c r="N111" s="85"/>
      <c r="O111" s="85"/>
      <c r="P111" s="85"/>
    </row>
    <row r="112" spans="1:16" s="86" customFormat="1" ht="69" hidden="1" outlineLevel="2" x14ac:dyDescent="0.3">
      <c r="A112" s="438"/>
      <c r="B112" s="89"/>
      <c r="C112" s="439" t="s">
        <v>317</v>
      </c>
      <c r="D112" s="440" t="s">
        <v>318</v>
      </c>
      <c r="E112" s="88" t="s">
        <v>319</v>
      </c>
      <c r="F112" s="83"/>
      <c r="G112" s="84"/>
      <c r="H112" s="85"/>
      <c r="I112" s="85"/>
      <c r="J112" s="85"/>
      <c r="K112" s="85"/>
      <c r="L112" s="85"/>
      <c r="M112" s="85"/>
      <c r="N112" s="85"/>
      <c r="O112" s="85"/>
      <c r="P112" s="85"/>
    </row>
    <row r="113" spans="1:16" s="86" customFormat="1" ht="17.25" hidden="1" outlineLevel="2" x14ac:dyDescent="0.3">
      <c r="A113" s="438"/>
      <c r="B113" s="90">
        <f>SUM(B18,B24:B26)</f>
        <v>0</v>
      </c>
      <c r="C113" s="439" t="s">
        <v>320</v>
      </c>
      <c r="D113" s="440" t="s">
        <v>321</v>
      </c>
      <c r="E113" s="91" t="s">
        <v>322</v>
      </c>
      <c r="F113" s="83"/>
      <c r="G113" s="84"/>
      <c r="H113" s="85"/>
      <c r="I113" s="85"/>
      <c r="J113" s="85"/>
      <c r="K113" s="85"/>
      <c r="L113" s="85"/>
      <c r="M113" s="85"/>
      <c r="N113" s="85"/>
      <c r="O113" s="85"/>
      <c r="P113" s="85"/>
    </row>
    <row r="114" spans="1:16" s="86" customFormat="1" ht="17.25" hidden="1" outlineLevel="2" x14ac:dyDescent="0.3">
      <c r="A114" s="438"/>
      <c r="B114" s="90">
        <f>SUM(B60:B62)</f>
        <v>0</v>
      </c>
      <c r="C114" s="439" t="s">
        <v>323</v>
      </c>
      <c r="D114" s="440" t="s">
        <v>321</v>
      </c>
      <c r="E114" s="91" t="s">
        <v>322</v>
      </c>
      <c r="F114" s="83"/>
      <c r="G114" s="84"/>
      <c r="H114" s="85"/>
      <c r="I114" s="85"/>
      <c r="J114" s="85"/>
      <c r="K114" s="85"/>
      <c r="L114" s="85"/>
      <c r="M114" s="85"/>
      <c r="N114" s="85"/>
      <c r="O114" s="85"/>
      <c r="P114" s="85"/>
    </row>
    <row r="115" spans="1:16" s="86" customFormat="1" ht="17.25" hidden="1" outlineLevel="2" x14ac:dyDescent="0.3">
      <c r="A115" s="438"/>
      <c r="B115" s="90">
        <f>SUM(B32,B38,B39,B40)</f>
        <v>0</v>
      </c>
      <c r="C115" s="439" t="s">
        <v>324</v>
      </c>
      <c r="D115" s="440" t="s">
        <v>321</v>
      </c>
      <c r="E115" s="91" t="s">
        <v>322</v>
      </c>
      <c r="F115" s="83"/>
      <c r="G115" s="84"/>
      <c r="H115" s="85"/>
      <c r="I115" s="85"/>
      <c r="J115" s="85"/>
      <c r="K115" s="85"/>
      <c r="L115" s="85"/>
      <c r="M115" s="85"/>
      <c r="N115" s="85"/>
      <c r="O115" s="85"/>
      <c r="P115" s="85"/>
    </row>
    <row r="116" spans="1:16" s="86" customFormat="1" ht="17.25" hidden="1" outlineLevel="2" x14ac:dyDescent="0.3">
      <c r="A116" s="438"/>
      <c r="B116" s="90">
        <f>SUM(B46,B52,B53,B54)</f>
        <v>0</v>
      </c>
      <c r="C116" s="439" t="s">
        <v>325</v>
      </c>
      <c r="D116" s="440" t="s">
        <v>321</v>
      </c>
      <c r="E116" s="91" t="s">
        <v>322</v>
      </c>
      <c r="F116" s="83"/>
      <c r="G116" s="84"/>
      <c r="H116" s="85"/>
      <c r="I116" s="85"/>
      <c r="J116" s="85"/>
      <c r="K116" s="85"/>
      <c r="L116" s="85"/>
      <c r="M116" s="85"/>
      <c r="N116" s="85"/>
      <c r="O116" s="85"/>
      <c r="P116" s="85"/>
    </row>
    <row r="117" spans="1:16" s="86" customFormat="1" ht="17.25" hidden="1" outlineLevel="2" x14ac:dyDescent="0.3">
      <c r="A117" s="438"/>
      <c r="B117" s="90">
        <f>SUM(B68:B70)</f>
        <v>0</v>
      </c>
      <c r="C117" s="439" t="s">
        <v>326</v>
      </c>
      <c r="D117" s="440" t="s">
        <v>321</v>
      </c>
      <c r="E117" s="91" t="s">
        <v>322</v>
      </c>
      <c r="F117" s="83"/>
      <c r="G117" s="84"/>
      <c r="H117" s="85"/>
      <c r="I117" s="85"/>
      <c r="J117" s="85"/>
      <c r="K117" s="85"/>
      <c r="L117" s="85"/>
      <c r="M117" s="85"/>
      <c r="N117" s="85"/>
      <c r="O117" s="85"/>
      <c r="P117" s="85"/>
    </row>
    <row r="118" spans="1:16" s="86" customFormat="1" ht="17.25" hidden="1" outlineLevel="2" x14ac:dyDescent="0.3">
      <c r="A118" s="438"/>
      <c r="B118" s="90">
        <f>SUM(B76:B78)</f>
        <v>0</v>
      </c>
      <c r="C118" s="439" t="s">
        <v>327</v>
      </c>
      <c r="D118" s="440" t="s">
        <v>321</v>
      </c>
      <c r="E118" s="91" t="s">
        <v>322</v>
      </c>
      <c r="F118" s="83"/>
      <c r="G118" s="84"/>
      <c r="H118" s="85"/>
      <c r="I118" s="85"/>
      <c r="J118" s="85"/>
      <c r="K118" s="85"/>
      <c r="L118" s="85"/>
      <c r="M118" s="85"/>
      <c r="N118" s="85"/>
      <c r="O118" s="85"/>
      <c r="P118" s="85"/>
    </row>
    <row r="119" spans="1:16" s="86" customFormat="1" ht="17.25" hidden="1" outlineLevel="2" x14ac:dyDescent="0.3">
      <c r="A119" s="438"/>
      <c r="B119" s="90">
        <f>SUM(B84,B84,B90:B92,B92)</f>
        <v>0</v>
      </c>
      <c r="C119" s="439" t="s">
        <v>328</v>
      </c>
      <c r="D119" s="440" t="s">
        <v>321</v>
      </c>
      <c r="E119" s="91" t="s">
        <v>322</v>
      </c>
      <c r="F119" s="83"/>
      <c r="G119" s="84"/>
      <c r="H119" s="85"/>
      <c r="I119" s="85"/>
      <c r="J119" s="85"/>
      <c r="K119" s="85"/>
      <c r="L119" s="85"/>
      <c r="M119" s="85"/>
      <c r="N119" s="85"/>
      <c r="O119" s="85"/>
      <c r="P119" s="85"/>
    </row>
    <row r="120" spans="1:16" s="86" customFormat="1" ht="17.25" hidden="1" outlineLevel="2" x14ac:dyDescent="0.3">
      <c r="A120" s="438"/>
      <c r="B120" s="90">
        <f>SUM(B98,B104:B106)</f>
        <v>0</v>
      </c>
      <c r="C120" s="439" t="s">
        <v>329</v>
      </c>
      <c r="D120" s="440" t="s">
        <v>321</v>
      </c>
      <c r="E120" s="91" t="s">
        <v>322</v>
      </c>
      <c r="F120" s="83"/>
      <c r="G120" s="84"/>
      <c r="H120" s="85"/>
      <c r="I120" s="85"/>
      <c r="J120" s="85"/>
      <c r="K120" s="85"/>
      <c r="L120" s="85"/>
      <c r="M120" s="85"/>
      <c r="N120" s="85"/>
      <c r="O120" s="85"/>
      <c r="P120" s="85"/>
    </row>
    <row r="121" spans="1:16" s="86" customFormat="1" ht="17.25" hidden="1" outlineLevel="2" x14ac:dyDescent="0.3">
      <c r="A121" s="438"/>
      <c r="B121" s="90">
        <f>SUM(B113:B120)</f>
        <v>0</v>
      </c>
      <c r="C121" s="439" t="s">
        <v>330</v>
      </c>
      <c r="D121" s="440" t="s">
        <v>331</v>
      </c>
      <c r="E121" s="91" t="s">
        <v>332</v>
      </c>
      <c r="F121" s="83"/>
      <c r="G121" s="84"/>
      <c r="H121" s="85"/>
      <c r="I121" s="85"/>
      <c r="J121" s="85"/>
      <c r="K121" s="85"/>
      <c r="L121" s="85"/>
      <c r="M121" s="85"/>
      <c r="N121" s="85"/>
      <c r="O121" s="85"/>
      <c r="P121" s="85"/>
    </row>
    <row r="122" spans="1:16" s="86" customFormat="1" ht="17.25" hidden="1" outlineLevel="2" x14ac:dyDescent="0.3">
      <c r="A122" s="438"/>
      <c r="B122" s="441">
        <f>IF(B121&gt;0,1,0)</f>
        <v>0</v>
      </c>
      <c r="C122" s="439" t="s">
        <v>333</v>
      </c>
      <c r="D122" s="440" t="s">
        <v>334</v>
      </c>
      <c r="E122" s="91" t="s">
        <v>335</v>
      </c>
      <c r="F122" s="83"/>
      <c r="G122" s="84"/>
      <c r="H122" s="85"/>
      <c r="I122" s="85"/>
      <c r="J122" s="85"/>
      <c r="K122" s="85"/>
      <c r="L122" s="85"/>
      <c r="M122" s="85"/>
      <c r="N122" s="85"/>
      <c r="O122" s="85"/>
      <c r="P122" s="85"/>
    </row>
    <row r="123" spans="1:16" s="86" customFormat="1" ht="17.25" hidden="1" outlineLevel="2" x14ac:dyDescent="0.3">
      <c r="A123" s="438"/>
      <c r="B123" s="441">
        <v>0</v>
      </c>
      <c r="C123" s="439" t="s">
        <v>336</v>
      </c>
      <c r="D123" s="440" t="s">
        <v>337</v>
      </c>
      <c r="E123" s="91" t="s">
        <v>338</v>
      </c>
      <c r="F123" s="83"/>
      <c r="G123" s="84"/>
      <c r="H123" s="85"/>
      <c r="I123" s="85"/>
      <c r="J123" s="85"/>
      <c r="K123" s="85"/>
      <c r="L123" s="85"/>
      <c r="M123" s="85"/>
      <c r="N123" s="85"/>
      <c r="O123" s="85"/>
      <c r="P123" s="85"/>
    </row>
    <row r="124" spans="1:16" s="86" customFormat="1" ht="34.5" hidden="1" outlineLevel="2" x14ac:dyDescent="0.3">
      <c r="A124" s="442"/>
      <c r="B124" s="92"/>
      <c r="C124" s="707" t="s">
        <v>339</v>
      </c>
      <c r="D124" s="443" t="s">
        <v>340</v>
      </c>
      <c r="E124" s="443" t="s">
        <v>341</v>
      </c>
      <c r="F124" s="83"/>
      <c r="G124" s="84"/>
      <c r="H124" s="85"/>
      <c r="I124" s="85"/>
      <c r="J124" s="85"/>
      <c r="K124" s="85"/>
      <c r="L124" s="85"/>
      <c r="M124" s="85"/>
      <c r="N124" s="85"/>
      <c r="O124" s="85"/>
      <c r="P124" s="85"/>
    </row>
    <row r="125" spans="1:16" s="86" customFormat="1" ht="34.5" hidden="1" outlineLevel="2" x14ac:dyDescent="0.3">
      <c r="A125" s="442"/>
      <c r="B125" s="92"/>
      <c r="C125" s="707" t="s">
        <v>342</v>
      </c>
      <c r="D125" s="443" t="s">
        <v>343</v>
      </c>
      <c r="E125" s="443" t="s">
        <v>341</v>
      </c>
      <c r="F125" s="83"/>
      <c r="G125" s="84"/>
      <c r="H125" s="85"/>
      <c r="I125" s="85"/>
      <c r="J125" s="85"/>
      <c r="K125" s="85"/>
      <c r="L125" s="85"/>
      <c r="M125" s="85"/>
      <c r="N125" s="85"/>
      <c r="O125" s="85"/>
      <c r="P125" s="85"/>
    </row>
    <row r="126" spans="1:16" s="86" customFormat="1" ht="34.5" hidden="1" outlineLevel="2" x14ac:dyDescent="0.3">
      <c r="A126" s="442"/>
      <c r="B126" s="92"/>
      <c r="C126" s="707" t="s">
        <v>344</v>
      </c>
      <c r="D126" s="443" t="s">
        <v>345</v>
      </c>
      <c r="E126" s="443" t="s">
        <v>341</v>
      </c>
      <c r="F126" s="83"/>
      <c r="G126" s="84"/>
      <c r="H126" s="85"/>
      <c r="I126" s="85"/>
      <c r="J126" s="85"/>
      <c r="K126" s="85"/>
      <c r="L126" s="85"/>
      <c r="M126" s="85"/>
      <c r="N126" s="85"/>
      <c r="O126" s="85"/>
      <c r="P126" s="85"/>
    </row>
    <row r="127" spans="1:16" s="86" customFormat="1" ht="34.5" hidden="1" outlineLevel="2" x14ac:dyDescent="0.3">
      <c r="A127" s="442"/>
      <c r="B127" s="92"/>
      <c r="C127" s="707" t="s">
        <v>346</v>
      </c>
      <c r="D127" s="443" t="s">
        <v>347</v>
      </c>
      <c r="E127" s="443" t="s">
        <v>341</v>
      </c>
      <c r="F127" s="83"/>
      <c r="G127" s="84"/>
      <c r="H127" s="85"/>
      <c r="I127" s="85"/>
      <c r="J127" s="85"/>
      <c r="K127" s="85"/>
      <c r="L127" s="85"/>
      <c r="M127" s="85"/>
      <c r="N127" s="85"/>
      <c r="O127" s="85"/>
      <c r="P127" s="85"/>
    </row>
    <row r="128" spans="1:16" s="86" customFormat="1" ht="34.5" hidden="1" outlineLevel="2" x14ac:dyDescent="0.3">
      <c r="A128" s="442"/>
      <c r="B128" s="92"/>
      <c r="C128" s="707" t="s">
        <v>348</v>
      </c>
      <c r="D128" s="443" t="s">
        <v>349</v>
      </c>
      <c r="E128" s="443" t="s">
        <v>341</v>
      </c>
      <c r="F128" s="83"/>
      <c r="G128" s="84"/>
      <c r="H128" s="85"/>
      <c r="I128" s="85"/>
      <c r="J128" s="85"/>
      <c r="K128" s="85"/>
      <c r="L128" s="85"/>
      <c r="M128" s="85"/>
      <c r="N128" s="85"/>
      <c r="O128" s="85"/>
      <c r="P128" s="85"/>
    </row>
    <row r="129" spans="1:16" s="86" customFormat="1" ht="34.5" hidden="1" outlineLevel="2" x14ac:dyDescent="0.3">
      <c r="A129" s="442"/>
      <c r="B129" s="92"/>
      <c r="C129" s="707" t="s">
        <v>350</v>
      </c>
      <c r="D129" s="443" t="s">
        <v>351</v>
      </c>
      <c r="E129" s="443" t="s">
        <v>341</v>
      </c>
      <c r="F129" s="83"/>
      <c r="G129" s="84"/>
      <c r="H129" s="85"/>
      <c r="I129" s="85"/>
      <c r="J129" s="85"/>
      <c r="K129" s="85"/>
      <c r="L129" s="85"/>
      <c r="M129" s="85"/>
      <c r="N129" s="85"/>
      <c r="O129" s="85"/>
      <c r="P129" s="85"/>
    </row>
    <row r="130" spans="1:16" s="86" customFormat="1" ht="34.5" hidden="1" outlineLevel="2" x14ac:dyDescent="0.3">
      <c r="A130" s="442"/>
      <c r="B130" s="92"/>
      <c r="C130" s="707" t="s">
        <v>352</v>
      </c>
      <c r="D130" s="443" t="s">
        <v>340</v>
      </c>
      <c r="E130" s="443" t="s">
        <v>353</v>
      </c>
      <c r="F130" s="83"/>
      <c r="G130" s="84"/>
      <c r="H130" s="85"/>
      <c r="I130" s="85"/>
      <c r="J130" s="85"/>
      <c r="K130" s="85"/>
      <c r="L130" s="85"/>
      <c r="M130" s="85"/>
      <c r="N130" s="85"/>
      <c r="O130" s="85"/>
      <c r="P130" s="85"/>
    </row>
    <row r="131" spans="1:16" s="86" customFormat="1" ht="34.5" hidden="1" outlineLevel="2" x14ac:dyDescent="0.3">
      <c r="A131" s="442"/>
      <c r="B131" s="92"/>
      <c r="C131" s="707" t="s">
        <v>354</v>
      </c>
      <c r="D131" s="443" t="s">
        <v>343</v>
      </c>
      <c r="E131" s="443" t="s">
        <v>353</v>
      </c>
      <c r="F131" s="83"/>
      <c r="G131" s="84"/>
      <c r="H131" s="85"/>
      <c r="I131" s="85"/>
      <c r="J131" s="85"/>
      <c r="K131" s="85"/>
      <c r="L131" s="85"/>
      <c r="M131" s="85"/>
      <c r="N131" s="85"/>
      <c r="O131" s="85"/>
      <c r="P131" s="85"/>
    </row>
    <row r="132" spans="1:16" s="86" customFormat="1" ht="34.5" hidden="1" outlineLevel="2" x14ac:dyDescent="0.3">
      <c r="A132" s="442"/>
      <c r="B132" s="92"/>
      <c r="C132" s="707" t="s">
        <v>355</v>
      </c>
      <c r="D132" s="443" t="s">
        <v>345</v>
      </c>
      <c r="E132" s="443" t="s">
        <v>353</v>
      </c>
      <c r="F132" s="83"/>
      <c r="G132" s="84"/>
      <c r="H132" s="85"/>
      <c r="I132" s="85"/>
      <c r="J132" s="85"/>
      <c r="K132" s="85"/>
      <c r="L132" s="85"/>
      <c r="M132" s="85"/>
      <c r="N132" s="85"/>
      <c r="O132" s="85"/>
      <c r="P132" s="85"/>
    </row>
    <row r="133" spans="1:16" s="86" customFormat="1" ht="34.5" hidden="1" outlineLevel="2" x14ac:dyDescent="0.3">
      <c r="A133" s="442"/>
      <c r="B133" s="92"/>
      <c r="C133" s="707" t="s">
        <v>356</v>
      </c>
      <c r="D133" s="443" t="s">
        <v>347</v>
      </c>
      <c r="E133" s="443" t="s">
        <v>353</v>
      </c>
      <c r="F133" s="83"/>
      <c r="G133" s="84"/>
      <c r="H133" s="85"/>
      <c r="I133" s="85"/>
      <c r="J133" s="85"/>
      <c r="K133" s="85"/>
      <c r="L133" s="85"/>
      <c r="M133" s="85"/>
      <c r="N133" s="85"/>
      <c r="O133" s="85"/>
      <c r="P133" s="85"/>
    </row>
    <row r="134" spans="1:16" s="86" customFormat="1" ht="34.5" hidden="1" outlineLevel="2" x14ac:dyDescent="0.3">
      <c r="A134" s="442"/>
      <c r="B134" s="92"/>
      <c r="C134" s="707" t="s">
        <v>357</v>
      </c>
      <c r="D134" s="443" t="s">
        <v>349</v>
      </c>
      <c r="E134" s="443" t="s">
        <v>353</v>
      </c>
      <c r="F134" s="83"/>
      <c r="G134" s="84"/>
      <c r="H134" s="85"/>
      <c r="I134" s="85"/>
      <c r="J134" s="85"/>
      <c r="K134" s="85"/>
      <c r="L134" s="85"/>
      <c r="M134" s="85"/>
      <c r="N134" s="85"/>
      <c r="O134" s="85"/>
      <c r="P134" s="85"/>
    </row>
    <row r="135" spans="1:16" s="86" customFormat="1" ht="34.5" hidden="1" outlineLevel="2" x14ac:dyDescent="0.3">
      <c r="A135" s="442"/>
      <c r="B135" s="92"/>
      <c r="C135" s="707" t="s">
        <v>358</v>
      </c>
      <c r="D135" s="443" t="s">
        <v>351</v>
      </c>
      <c r="E135" s="443" t="s">
        <v>353</v>
      </c>
      <c r="F135" s="83"/>
      <c r="G135" s="84"/>
      <c r="H135" s="85"/>
      <c r="I135" s="85"/>
      <c r="J135" s="85"/>
      <c r="K135" s="85"/>
      <c r="L135" s="85"/>
      <c r="M135" s="85"/>
      <c r="N135" s="85"/>
      <c r="O135" s="85"/>
      <c r="P135" s="85"/>
    </row>
    <row r="136" spans="1:16" s="86" customFormat="1" ht="34.5" hidden="1" outlineLevel="2" x14ac:dyDescent="0.3">
      <c r="A136" s="442"/>
      <c r="B136" s="92"/>
      <c r="C136" s="707" t="s">
        <v>359</v>
      </c>
      <c r="D136" s="443" t="s">
        <v>360</v>
      </c>
      <c r="E136" s="443" t="s">
        <v>361</v>
      </c>
      <c r="F136" s="83"/>
      <c r="G136" s="84"/>
      <c r="H136" s="85"/>
      <c r="I136" s="85"/>
      <c r="J136" s="85"/>
      <c r="K136" s="85"/>
      <c r="L136" s="85"/>
      <c r="M136" s="85"/>
      <c r="N136" s="85"/>
      <c r="O136" s="85"/>
      <c r="P136" s="85"/>
    </row>
    <row r="137" spans="1:16" s="86" customFormat="1" ht="51.75" hidden="1" outlineLevel="2" x14ac:dyDescent="0.3">
      <c r="A137" s="442"/>
      <c r="B137" s="92"/>
      <c r="C137" s="707" t="s">
        <v>362</v>
      </c>
      <c r="D137" s="443" t="s">
        <v>363</v>
      </c>
      <c r="E137" s="443" t="s">
        <v>364</v>
      </c>
      <c r="F137" s="83"/>
      <c r="G137" s="84"/>
      <c r="H137" s="85"/>
      <c r="I137" s="85"/>
      <c r="J137" s="85"/>
      <c r="K137" s="85"/>
      <c r="L137" s="85"/>
      <c r="M137" s="85"/>
      <c r="N137" s="85"/>
      <c r="O137" s="85"/>
      <c r="P137" s="85"/>
    </row>
    <row r="138" spans="1:16" s="86" customFormat="1" ht="51.75" hidden="1" outlineLevel="2" x14ac:dyDescent="0.3">
      <c r="A138" s="442"/>
      <c r="B138" s="92"/>
      <c r="C138" s="707" t="s">
        <v>365</v>
      </c>
      <c r="D138" s="443" t="s">
        <v>366</v>
      </c>
      <c r="E138" s="443" t="s">
        <v>364</v>
      </c>
      <c r="F138" s="83"/>
      <c r="G138" s="84"/>
      <c r="H138" s="85"/>
      <c r="I138" s="85"/>
      <c r="J138" s="85"/>
      <c r="K138" s="85"/>
      <c r="L138" s="85"/>
      <c r="M138" s="85"/>
      <c r="N138" s="85"/>
      <c r="O138" s="85"/>
      <c r="P138" s="85"/>
    </row>
    <row r="139" spans="1:16" s="86" customFormat="1" ht="51.75" hidden="1" outlineLevel="2" x14ac:dyDescent="0.3">
      <c r="A139" s="442"/>
      <c r="B139" s="92"/>
      <c r="C139" s="707" t="s">
        <v>367</v>
      </c>
      <c r="D139" s="443" t="s">
        <v>368</v>
      </c>
      <c r="E139" s="443" t="s">
        <v>364</v>
      </c>
      <c r="F139" s="83"/>
      <c r="G139" s="84"/>
      <c r="H139" s="85"/>
      <c r="I139" s="85"/>
      <c r="J139" s="85"/>
      <c r="K139" s="85"/>
      <c r="L139" s="85"/>
      <c r="M139" s="85"/>
      <c r="N139" s="85"/>
      <c r="O139" s="85"/>
      <c r="P139" s="85"/>
    </row>
    <row r="140" spans="1:16" s="86" customFormat="1" ht="51.75" hidden="1" outlineLevel="2" x14ac:dyDescent="0.3">
      <c r="A140" s="442"/>
      <c r="B140" s="92"/>
      <c r="C140" s="707" t="s">
        <v>369</v>
      </c>
      <c r="D140" s="443" t="s">
        <v>349</v>
      </c>
      <c r="E140" s="443" t="s">
        <v>364</v>
      </c>
      <c r="F140" s="83"/>
      <c r="G140" s="84"/>
      <c r="H140" s="85"/>
      <c r="I140" s="85"/>
      <c r="J140" s="85"/>
      <c r="K140" s="85"/>
      <c r="L140" s="85"/>
      <c r="M140" s="85"/>
      <c r="N140" s="85"/>
      <c r="O140" s="85"/>
      <c r="P140" s="85"/>
    </row>
    <row r="141" spans="1:16" s="86" customFormat="1" ht="51.75" hidden="1" outlineLevel="2" x14ac:dyDescent="0.3">
      <c r="A141" s="442"/>
      <c r="B141" s="92"/>
      <c r="C141" s="707" t="s">
        <v>370</v>
      </c>
      <c r="D141" s="443" t="s">
        <v>351</v>
      </c>
      <c r="E141" s="443" t="s">
        <v>364</v>
      </c>
      <c r="F141" s="83"/>
      <c r="G141" s="84"/>
      <c r="H141" s="85"/>
      <c r="I141" s="85"/>
      <c r="J141" s="85"/>
      <c r="K141" s="85"/>
      <c r="L141" s="85"/>
      <c r="M141" s="85"/>
      <c r="N141" s="85"/>
      <c r="O141" s="85"/>
      <c r="P141" s="85"/>
    </row>
    <row r="142" spans="1:16" s="86" customFormat="1" ht="34.5" hidden="1" outlineLevel="2" x14ac:dyDescent="0.3">
      <c r="A142" s="442"/>
      <c r="B142" s="92"/>
      <c r="C142" s="707" t="s">
        <v>371</v>
      </c>
      <c r="D142" s="443" t="s">
        <v>360</v>
      </c>
      <c r="E142" s="443" t="s">
        <v>361</v>
      </c>
      <c r="F142" s="83"/>
      <c r="G142" s="84"/>
      <c r="H142" s="85"/>
      <c r="I142" s="85"/>
      <c r="J142" s="85"/>
      <c r="K142" s="85"/>
      <c r="L142" s="85"/>
      <c r="M142" s="85"/>
      <c r="N142" s="85"/>
      <c r="O142" s="85"/>
      <c r="P142" s="85"/>
    </row>
    <row r="143" spans="1:16" s="86" customFormat="1" ht="51.75" hidden="1" outlineLevel="2" x14ac:dyDescent="0.3">
      <c r="A143" s="442"/>
      <c r="B143" s="92"/>
      <c r="C143" s="707" t="s">
        <v>372</v>
      </c>
      <c r="D143" s="443" t="s">
        <v>363</v>
      </c>
      <c r="E143" s="443" t="s">
        <v>373</v>
      </c>
      <c r="F143" s="83"/>
      <c r="G143" s="84"/>
      <c r="H143" s="85"/>
      <c r="I143" s="85"/>
      <c r="J143" s="85"/>
      <c r="K143" s="85"/>
      <c r="L143" s="85"/>
      <c r="M143" s="85"/>
      <c r="N143" s="85"/>
      <c r="O143" s="85"/>
      <c r="P143" s="85"/>
    </row>
    <row r="144" spans="1:16" s="86" customFormat="1" ht="51.75" hidden="1" outlineLevel="2" x14ac:dyDescent="0.3">
      <c r="A144" s="442"/>
      <c r="B144" s="92"/>
      <c r="C144" s="707" t="s">
        <v>374</v>
      </c>
      <c r="D144" s="443" t="s">
        <v>366</v>
      </c>
      <c r="E144" s="443" t="s">
        <v>373</v>
      </c>
      <c r="F144" s="83"/>
      <c r="G144" s="84"/>
      <c r="H144" s="85"/>
      <c r="I144" s="85"/>
      <c r="J144" s="85"/>
      <c r="K144" s="85"/>
      <c r="L144" s="85"/>
      <c r="M144" s="85"/>
      <c r="N144" s="85"/>
      <c r="O144" s="85"/>
      <c r="P144" s="85"/>
    </row>
    <row r="145" spans="1:16" s="86" customFormat="1" ht="51.75" hidden="1" outlineLevel="2" x14ac:dyDescent="0.3">
      <c r="A145" s="442"/>
      <c r="B145" s="92"/>
      <c r="C145" s="707" t="s">
        <v>375</v>
      </c>
      <c r="D145" s="443" t="s">
        <v>368</v>
      </c>
      <c r="E145" s="443" t="s">
        <v>373</v>
      </c>
      <c r="F145" s="83"/>
      <c r="G145" s="84"/>
      <c r="H145" s="85"/>
      <c r="I145" s="85"/>
      <c r="J145" s="85"/>
      <c r="K145" s="85"/>
      <c r="L145" s="85"/>
      <c r="M145" s="85"/>
      <c r="N145" s="85"/>
      <c r="O145" s="85"/>
      <c r="P145" s="85"/>
    </row>
    <row r="146" spans="1:16" s="86" customFormat="1" ht="34.5" hidden="1" outlineLevel="2" x14ac:dyDescent="0.3">
      <c r="A146" s="442"/>
      <c r="B146" s="92"/>
      <c r="C146" s="707" t="s">
        <v>376</v>
      </c>
      <c r="D146" s="443" t="s">
        <v>349</v>
      </c>
      <c r="E146" s="443" t="s">
        <v>361</v>
      </c>
      <c r="F146" s="83"/>
      <c r="G146" s="84"/>
      <c r="H146" s="85"/>
      <c r="I146" s="85"/>
      <c r="J146" s="85"/>
      <c r="K146" s="85"/>
      <c r="L146" s="85"/>
      <c r="M146" s="85"/>
      <c r="N146" s="85"/>
      <c r="O146" s="85"/>
      <c r="P146" s="85"/>
    </row>
    <row r="147" spans="1:16" s="86" customFormat="1" ht="34.5" hidden="1" outlineLevel="2" x14ac:dyDescent="0.3">
      <c r="A147" s="442"/>
      <c r="B147" s="92"/>
      <c r="C147" s="707" t="s">
        <v>377</v>
      </c>
      <c r="D147" s="443" t="s">
        <v>351</v>
      </c>
      <c r="E147" s="443" t="s">
        <v>361</v>
      </c>
      <c r="F147" s="83"/>
      <c r="G147" s="84"/>
      <c r="H147" s="85"/>
      <c r="I147" s="85"/>
      <c r="J147" s="85"/>
      <c r="K147" s="85"/>
      <c r="L147" s="85"/>
      <c r="M147" s="85"/>
      <c r="N147" s="85"/>
      <c r="O147" s="85"/>
      <c r="P147" s="85"/>
    </row>
    <row r="148" spans="1:16" s="86" customFormat="1" ht="34.5" hidden="1" outlineLevel="2" x14ac:dyDescent="0.3">
      <c r="A148" s="442"/>
      <c r="B148" s="92"/>
      <c r="C148" s="707" t="s">
        <v>378</v>
      </c>
      <c r="D148" s="443" t="s">
        <v>360</v>
      </c>
      <c r="E148" s="443" t="s">
        <v>361</v>
      </c>
      <c r="F148" s="83"/>
      <c r="G148" s="84"/>
      <c r="H148" s="85"/>
      <c r="I148" s="85"/>
      <c r="J148" s="85"/>
      <c r="K148" s="85"/>
      <c r="L148" s="85"/>
      <c r="M148" s="85"/>
      <c r="N148" s="85"/>
      <c r="O148" s="85"/>
      <c r="P148" s="85"/>
    </row>
    <row r="149" spans="1:16" s="86" customFormat="1" ht="17.25" hidden="1" outlineLevel="2" x14ac:dyDescent="0.3">
      <c r="A149" s="442"/>
      <c r="B149" s="92"/>
      <c r="C149" s="707" t="s">
        <v>379</v>
      </c>
      <c r="D149" s="443" t="s">
        <v>380</v>
      </c>
      <c r="E149" s="443" t="s">
        <v>361</v>
      </c>
      <c r="F149" s="83"/>
      <c r="G149" s="84"/>
      <c r="H149" s="85"/>
      <c r="I149" s="85"/>
      <c r="J149" s="85"/>
      <c r="K149" s="85"/>
      <c r="L149" s="85"/>
      <c r="M149" s="85"/>
      <c r="N149" s="85"/>
      <c r="O149" s="85"/>
      <c r="P149" s="85"/>
    </row>
    <row r="150" spans="1:16" s="86" customFormat="1" ht="51.75" hidden="1" outlineLevel="2" x14ac:dyDescent="0.3">
      <c r="A150" s="442"/>
      <c r="B150" s="92"/>
      <c r="C150" s="707" t="s">
        <v>381</v>
      </c>
      <c r="D150" s="443" t="s">
        <v>363</v>
      </c>
      <c r="E150" s="443" t="s">
        <v>382</v>
      </c>
      <c r="F150" s="83"/>
      <c r="G150" s="84"/>
      <c r="H150" s="85"/>
      <c r="I150" s="85"/>
      <c r="J150" s="85"/>
      <c r="K150" s="85"/>
      <c r="L150" s="85"/>
      <c r="M150" s="85"/>
      <c r="N150" s="85"/>
      <c r="O150" s="85"/>
      <c r="P150" s="85"/>
    </row>
    <row r="151" spans="1:16" s="86" customFormat="1" ht="51.75" hidden="1" outlineLevel="2" x14ac:dyDescent="0.3">
      <c r="A151" s="442"/>
      <c r="B151" s="92"/>
      <c r="C151" s="707" t="s">
        <v>383</v>
      </c>
      <c r="D151" s="443" t="s">
        <v>366</v>
      </c>
      <c r="E151" s="443" t="s">
        <v>382</v>
      </c>
      <c r="F151" s="83"/>
      <c r="G151" s="84"/>
      <c r="H151" s="85"/>
      <c r="I151" s="85"/>
      <c r="J151" s="85"/>
      <c r="K151" s="85"/>
      <c r="L151" s="85"/>
      <c r="M151" s="85"/>
      <c r="N151" s="85"/>
      <c r="O151" s="85"/>
      <c r="P151" s="85"/>
    </row>
    <row r="152" spans="1:16" s="86" customFormat="1" ht="51.75" hidden="1" outlineLevel="2" x14ac:dyDescent="0.3">
      <c r="A152" s="442"/>
      <c r="B152" s="92"/>
      <c r="C152" s="707" t="s">
        <v>384</v>
      </c>
      <c r="D152" s="443" t="s">
        <v>368</v>
      </c>
      <c r="E152" s="443" t="s">
        <v>382</v>
      </c>
      <c r="F152" s="83"/>
      <c r="G152" s="84"/>
      <c r="H152" s="85"/>
      <c r="I152" s="85"/>
      <c r="J152" s="85"/>
      <c r="K152" s="85"/>
      <c r="L152" s="85"/>
      <c r="M152" s="85"/>
      <c r="N152" s="85"/>
      <c r="O152" s="85"/>
      <c r="P152" s="85"/>
    </row>
    <row r="153" spans="1:16" s="86" customFormat="1" ht="34.5" hidden="1" outlineLevel="2" x14ac:dyDescent="0.3">
      <c r="A153" s="442"/>
      <c r="B153" s="92"/>
      <c r="C153" s="707" t="s">
        <v>385</v>
      </c>
      <c r="D153" s="443" t="s">
        <v>349</v>
      </c>
      <c r="E153" s="443" t="s">
        <v>361</v>
      </c>
      <c r="F153" s="83"/>
      <c r="G153" s="84"/>
      <c r="H153" s="85"/>
      <c r="I153" s="85"/>
      <c r="J153" s="85"/>
      <c r="K153" s="85"/>
      <c r="L153" s="85"/>
      <c r="M153" s="85"/>
      <c r="N153" s="85"/>
      <c r="O153" s="85"/>
      <c r="P153" s="85"/>
    </row>
    <row r="154" spans="1:16" s="86" customFormat="1" ht="34.5" hidden="1" outlineLevel="2" x14ac:dyDescent="0.3">
      <c r="A154" s="442"/>
      <c r="B154" s="92"/>
      <c r="C154" s="707" t="s">
        <v>386</v>
      </c>
      <c r="D154" s="443" t="s">
        <v>351</v>
      </c>
      <c r="E154" s="443" t="s">
        <v>361</v>
      </c>
      <c r="F154" s="83"/>
      <c r="G154" s="84"/>
      <c r="H154" s="85"/>
      <c r="I154" s="85"/>
      <c r="J154" s="85"/>
      <c r="K154" s="85"/>
      <c r="L154" s="85"/>
      <c r="M154" s="85"/>
      <c r="N154" s="85"/>
      <c r="O154" s="85"/>
      <c r="P154" s="85"/>
    </row>
    <row r="155" spans="1:16" s="86" customFormat="1" ht="51.75" hidden="1" outlineLevel="2" x14ac:dyDescent="0.3">
      <c r="A155" s="442"/>
      <c r="B155" s="92"/>
      <c r="C155" s="707" t="s">
        <v>387</v>
      </c>
      <c r="D155" s="443" t="s">
        <v>360</v>
      </c>
      <c r="E155" s="443" t="s">
        <v>388</v>
      </c>
      <c r="F155" s="83"/>
      <c r="G155" s="84"/>
      <c r="H155" s="85"/>
      <c r="I155" s="85"/>
      <c r="J155" s="85"/>
      <c r="K155" s="85"/>
      <c r="L155" s="85"/>
      <c r="M155" s="85"/>
      <c r="N155" s="85"/>
      <c r="O155" s="85"/>
      <c r="P155" s="85"/>
    </row>
    <row r="156" spans="1:16" s="86" customFormat="1" ht="34.5" hidden="1" outlineLevel="2" x14ac:dyDescent="0.3">
      <c r="A156" s="442"/>
      <c r="B156" s="92"/>
      <c r="C156" s="707" t="s">
        <v>389</v>
      </c>
      <c r="D156" s="443" t="s">
        <v>360</v>
      </c>
      <c r="E156" s="443" t="s">
        <v>390</v>
      </c>
      <c r="F156" s="83"/>
      <c r="G156" s="84"/>
      <c r="H156" s="85"/>
      <c r="I156" s="85"/>
      <c r="J156" s="85"/>
      <c r="K156" s="85"/>
      <c r="L156" s="85"/>
      <c r="M156" s="85"/>
      <c r="N156" s="85"/>
      <c r="O156" s="85"/>
      <c r="P156" s="85"/>
    </row>
    <row r="157" spans="1:16" s="86" customFormat="1" ht="34.5" hidden="1" outlineLevel="2" x14ac:dyDescent="0.3">
      <c r="A157" s="442"/>
      <c r="B157" s="92"/>
      <c r="C157" s="707" t="s">
        <v>391</v>
      </c>
      <c r="D157" s="443" t="s">
        <v>380</v>
      </c>
      <c r="E157" s="443" t="s">
        <v>392</v>
      </c>
      <c r="F157" s="83"/>
      <c r="G157" s="84"/>
      <c r="H157" s="85"/>
      <c r="I157" s="85"/>
      <c r="J157" s="85"/>
      <c r="K157" s="85"/>
      <c r="L157" s="85"/>
      <c r="M157" s="85"/>
      <c r="N157" s="85"/>
      <c r="O157" s="85"/>
      <c r="P157" s="85"/>
    </row>
    <row r="158" spans="1:16" s="86" customFormat="1" ht="17.25" hidden="1" outlineLevel="2" x14ac:dyDescent="0.3">
      <c r="A158" s="444"/>
      <c r="B158" s="445"/>
      <c r="C158" s="445"/>
      <c r="D158" s="445"/>
      <c r="E158" s="446"/>
      <c r="F158" s="83"/>
      <c r="G158" s="84"/>
      <c r="H158" s="85"/>
      <c r="I158" s="85"/>
      <c r="J158" s="85"/>
      <c r="K158" s="85"/>
      <c r="L158" s="85"/>
      <c r="M158" s="85"/>
      <c r="N158" s="85"/>
      <c r="O158" s="85"/>
      <c r="P158" s="85"/>
    </row>
    <row r="159" spans="1:16" s="98" customFormat="1" ht="17.25" hidden="1" outlineLevel="2" x14ac:dyDescent="0.3">
      <c r="A159" s="438"/>
      <c r="B159" s="93"/>
      <c r="C159" s="439" t="s">
        <v>393</v>
      </c>
      <c r="D159" s="447" t="s">
        <v>394</v>
      </c>
      <c r="E159" s="94" t="s">
        <v>395</v>
      </c>
      <c r="F159" s="95"/>
      <c r="G159" s="96"/>
      <c r="H159" s="97"/>
      <c r="I159" s="97"/>
      <c r="J159" s="97"/>
      <c r="K159" s="97"/>
      <c r="L159" s="97"/>
      <c r="M159" s="97"/>
      <c r="N159" s="97"/>
      <c r="O159" s="97"/>
      <c r="P159" s="97"/>
    </row>
    <row r="160" spans="1:16" s="98" customFormat="1" ht="17.25" hidden="1" outlineLevel="2" x14ac:dyDescent="0.3">
      <c r="A160" s="438"/>
      <c r="B160" s="93"/>
      <c r="C160" s="439" t="s">
        <v>396</v>
      </c>
      <c r="D160" s="447" t="s">
        <v>397</v>
      </c>
      <c r="E160" s="94" t="s">
        <v>395</v>
      </c>
      <c r="F160" s="95"/>
      <c r="G160" s="96"/>
      <c r="H160" s="97"/>
      <c r="I160" s="97"/>
      <c r="J160" s="97"/>
      <c r="K160" s="97"/>
      <c r="L160" s="97"/>
      <c r="M160" s="97"/>
      <c r="N160" s="97"/>
      <c r="O160" s="97"/>
      <c r="P160" s="97"/>
    </row>
    <row r="161" spans="1:18" s="98" customFormat="1" ht="17.25" hidden="1" outlineLevel="2" x14ac:dyDescent="0.3">
      <c r="A161" s="438"/>
      <c r="B161" s="93"/>
      <c r="C161" s="439" t="s">
        <v>398</v>
      </c>
      <c r="D161" s="447" t="s">
        <v>399</v>
      </c>
      <c r="E161" s="94" t="s">
        <v>395</v>
      </c>
      <c r="F161" s="95"/>
      <c r="G161" s="96"/>
      <c r="H161" s="97"/>
      <c r="I161" s="97"/>
      <c r="J161" s="97"/>
      <c r="K161" s="97"/>
      <c r="L161" s="97"/>
      <c r="M161" s="97"/>
      <c r="N161" s="97"/>
      <c r="O161" s="97"/>
      <c r="P161" s="97"/>
    </row>
    <row r="162" spans="1:18" s="98" customFormat="1" ht="17.25" hidden="1" outlineLevel="2" x14ac:dyDescent="0.3">
      <c r="A162" s="448"/>
      <c r="B162" s="99"/>
      <c r="C162" s="449" t="s">
        <v>400</v>
      </c>
      <c r="D162" s="450" t="s">
        <v>401</v>
      </c>
      <c r="E162" s="94" t="s">
        <v>395</v>
      </c>
      <c r="F162" s="95"/>
      <c r="G162" s="96"/>
      <c r="H162" s="97"/>
      <c r="I162" s="97"/>
      <c r="J162" s="97"/>
      <c r="K162" s="97"/>
      <c r="L162" s="97"/>
      <c r="M162" s="97"/>
      <c r="N162" s="97"/>
      <c r="O162" s="97"/>
      <c r="P162" s="97"/>
    </row>
    <row r="163" spans="1:18" s="98" customFormat="1" ht="17.25" hidden="1" outlineLevel="2" x14ac:dyDescent="0.3">
      <c r="A163" s="448"/>
      <c r="B163" s="99"/>
      <c r="C163" s="449" t="s">
        <v>402</v>
      </c>
      <c r="D163" s="450" t="s">
        <v>403</v>
      </c>
      <c r="E163" s="94" t="s">
        <v>395</v>
      </c>
      <c r="F163" s="95"/>
      <c r="G163" s="96"/>
      <c r="H163" s="97"/>
      <c r="I163" s="97"/>
      <c r="J163" s="97"/>
      <c r="K163" s="97"/>
      <c r="L163" s="97"/>
      <c r="M163" s="97"/>
      <c r="N163" s="97"/>
      <c r="O163" s="97"/>
      <c r="P163" s="97"/>
    </row>
    <row r="164" spans="1:18" s="98" customFormat="1" ht="17.25" hidden="1" outlineLevel="2" x14ac:dyDescent="0.3">
      <c r="A164" s="448"/>
      <c r="B164" s="99"/>
      <c r="C164" s="449" t="s">
        <v>404</v>
      </c>
      <c r="D164" s="450" t="s">
        <v>405</v>
      </c>
      <c r="E164" s="94" t="s">
        <v>395</v>
      </c>
      <c r="F164" s="95"/>
      <c r="G164" s="96"/>
      <c r="H164" s="97"/>
      <c r="I164" s="97"/>
      <c r="J164" s="97"/>
      <c r="K164" s="97"/>
      <c r="L164" s="97"/>
      <c r="M164" s="97"/>
      <c r="N164" s="97"/>
      <c r="O164" s="97"/>
      <c r="P164" s="97"/>
    </row>
    <row r="165" spans="1:18" s="98" customFormat="1" ht="17.25" hidden="1" outlineLevel="2" x14ac:dyDescent="0.3">
      <c r="A165" s="448"/>
      <c r="B165" s="99"/>
      <c r="C165" s="449" t="s">
        <v>406</v>
      </c>
      <c r="D165" s="450" t="s">
        <v>407</v>
      </c>
      <c r="E165" s="94" t="s">
        <v>395</v>
      </c>
      <c r="F165" s="95"/>
      <c r="G165" s="96"/>
      <c r="H165" s="97"/>
      <c r="I165" s="97"/>
      <c r="J165" s="97"/>
      <c r="K165" s="97"/>
      <c r="L165" s="97"/>
      <c r="M165" s="97"/>
      <c r="N165" s="97"/>
      <c r="O165" s="97"/>
      <c r="P165" s="97"/>
    </row>
    <row r="166" spans="1:18" s="98" customFormat="1" ht="17.25" hidden="1" outlineLevel="2" x14ac:dyDescent="0.3">
      <c r="A166" s="448"/>
      <c r="B166" s="99"/>
      <c r="C166" s="449" t="s">
        <v>408</v>
      </c>
      <c r="D166" s="450" t="s">
        <v>409</v>
      </c>
      <c r="E166" s="94" t="s">
        <v>395</v>
      </c>
      <c r="F166" s="95"/>
      <c r="G166" s="96"/>
      <c r="H166" s="97"/>
      <c r="I166" s="97"/>
      <c r="J166" s="97"/>
      <c r="K166" s="97"/>
      <c r="L166" s="97"/>
      <c r="M166" s="97"/>
      <c r="N166" s="97"/>
      <c r="O166" s="97"/>
      <c r="P166" s="97"/>
    </row>
    <row r="167" spans="1:18" s="98" customFormat="1" ht="34.5" hidden="1" outlineLevel="2" x14ac:dyDescent="0.3">
      <c r="A167" s="448"/>
      <c r="B167" s="99"/>
      <c r="C167" s="449" t="s">
        <v>410</v>
      </c>
      <c r="D167" s="450" t="s">
        <v>411</v>
      </c>
      <c r="E167" s="94" t="s">
        <v>395</v>
      </c>
      <c r="F167" s="95"/>
      <c r="G167" s="96"/>
      <c r="H167" s="97"/>
      <c r="I167" s="97"/>
      <c r="J167" s="97"/>
      <c r="K167" s="97"/>
      <c r="L167" s="97"/>
      <c r="M167" s="97"/>
      <c r="N167" s="97"/>
      <c r="O167" s="97"/>
      <c r="P167" s="97"/>
    </row>
    <row r="168" spans="1:18" s="98" customFormat="1" ht="17.25" hidden="1" outlineLevel="2" x14ac:dyDescent="0.3">
      <c r="A168" s="448"/>
      <c r="B168" s="99"/>
      <c r="C168" s="449" t="s">
        <v>412</v>
      </c>
      <c r="D168" s="450" t="s">
        <v>413</v>
      </c>
      <c r="E168" s="94" t="s">
        <v>414</v>
      </c>
      <c r="F168" s="95"/>
      <c r="G168" s="96"/>
      <c r="H168" s="97"/>
      <c r="I168" s="97"/>
      <c r="J168" s="97"/>
      <c r="K168" s="97"/>
      <c r="L168" s="97"/>
      <c r="M168" s="97"/>
      <c r="N168" s="97"/>
      <c r="O168" s="97"/>
      <c r="P168" s="97"/>
    </row>
    <row r="169" spans="1:18" s="98" customFormat="1" ht="17.25" hidden="1" outlineLevel="2" x14ac:dyDescent="0.3">
      <c r="A169" s="448"/>
      <c r="B169" s="99"/>
      <c r="C169" s="449" t="s">
        <v>415</v>
      </c>
      <c r="D169" s="450" t="s">
        <v>416</v>
      </c>
      <c r="E169" s="94" t="s">
        <v>414</v>
      </c>
      <c r="F169" s="95"/>
      <c r="G169" s="96"/>
      <c r="H169" s="97"/>
      <c r="I169" s="97"/>
      <c r="J169" s="97"/>
      <c r="K169" s="97"/>
      <c r="L169" s="97"/>
      <c r="M169" s="97"/>
      <c r="N169" s="97"/>
      <c r="O169" s="97"/>
      <c r="P169" s="97"/>
    </row>
    <row r="170" spans="1:18" s="98" customFormat="1" ht="17.25" hidden="1" outlineLevel="2" x14ac:dyDescent="0.3">
      <c r="A170" s="448"/>
      <c r="B170" s="99"/>
      <c r="C170" s="449" t="s">
        <v>417</v>
      </c>
      <c r="D170" s="450" t="s">
        <v>418</v>
      </c>
      <c r="E170" s="94" t="s">
        <v>414</v>
      </c>
      <c r="F170" s="95"/>
      <c r="G170" s="96"/>
      <c r="H170" s="97"/>
      <c r="I170" s="97"/>
      <c r="J170" s="97"/>
      <c r="K170" s="97"/>
      <c r="L170" s="97"/>
      <c r="M170" s="97"/>
      <c r="N170" s="97"/>
      <c r="O170" s="97"/>
      <c r="P170" s="97"/>
    </row>
    <row r="171" spans="1:18" s="98" customFormat="1" ht="17.25" hidden="1" outlineLevel="2" x14ac:dyDescent="0.3">
      <c r="A171" s="448"/>
      <c r="B171" s="99"/>
      <c r="C171" s="449" t="s">
        <v>419</v>
      </c>
      <c r="D171" s="450" t="s">
        <v>420</v>
      </c>
      <c r="E171" s="94" t="s">
        <v>414</v>
      </c>
      <c r="F171" s="95"/>
      <c r="G171" s="96"/>
      <c r="H171" s="97"/>
      <c r="I171" s="97"/>
      <c r="J171" s="97"/>
      <c r="K171" s="97"/>
      <c r="L171" s="97"/>
      <c r="M171" s="97"/>
      <c r="N171" s="97"/>
      <c r="O171" s="97"/>
      <c r="P171" s="97"/>
    </row>
    <row r="172" spans="1:18" s="98" customFormat="1" ht="34.5" hidden="1" outlineLevel="2" x14ac:dyDescent="0.3">
      <c r="A172" s="448"/>
      <c r="B172" s="99"/>
      <c r="C172" s="449" t="s">
        <v>421</v>
      </c>
      <c r="D172" s="450" t="s">
        <v>422</v>
      </c>
      <c r="E172" s="94" t="s">
        <v>414</v>
      </c>
      <c r="F172" s="95"/>
      <c r="G172" s="96"/>
      <c r="H172" s="97"/>
      <c r="I172" s="97"/>
      <c r="J172" s="97"/>
      <c r="K172" s="97"/>
      <c r="L172" s="97"/>
      <c r="M172" s="97"/>
      <c r="N172" s="97"/>
      <c r="O172" s="97"/>
      <c r="P172" s="97"/>
    </row>
    <row r="173" spans="1:18" s="86" customFormat="1" ht="17.25" hidden="1" outlineLevel="2" x14ac:dyDescent="0.3">
      <c r="A173" s="442"/>
      <c r="B173" s="92"/>
      <c r="C173" s="707" t="s">
        <v>423</v>
      </c>
      <c r="D173" s="443" t="s">
        <v>424</v>
      </c>
      <c r="E173" s="443" t="s">
        <v>361</v>
      </c>
      <c r="F173" s="95"/>
      <c r="G173" s="84"/>
      <c r="H173" s="85"/>
      <c r="I173" s="85"/>
      <c r="J173" s="85"/>
      <c r="K173" s="85"/>
      <c r="L173" s="85"/>
      <c r="M173" s="85"/>
      <c r="N173" s="85"/>
      <c r="O173" s="85"/>
      <c r="P173" s="85"/>
    </row>
    <row r="174" spans="1:18" s="98" customFormat="1" ht="18" hidden="1" outlineLevel="1" thickBot="1" x14ac:dyDescent="0.35">
      <c r="A174" s="444"/>
      <c r="B174" s="451"/>
      <c r="C174" s="451"/>
      <c r="D174" s="451"/>
      <c r="E174" s="452"/>
      <c r="F174" s="95"/>
      <c r="G174" s="96"/>
      <c r="H174" s="97"/>
      <c r="I174" s="97"/>
      <c r="J174" s="97"/>
      <c r="K174" s="97"/>
      <c r="L174" s="97"/>
      <c r="M174" s="97"/>
      <c r="N174" s="97"/>
      <c r="O174" s="97"/>
      <c r="P174" s="97"/>
    </row>
    <row r="175" spans="1:18" s="86" customFormat="1" ht="22.5" outlineLevel="1" x14ac:dyDescent="0.3">
      <c r="A175" s="100"/>
      <c r="B175" s="453">
        <f>B176</f>
        <v>12</v>
      </c>
      <c r="C175" s="454" t="s">
        <v>425</v>
      </c>
      <c r="D175" s="455"/>
      <c r="E175" s="456"/>
      <c r="F175" s="83"/>
      <c r="G175" s="83"/>
      <c r="H175" s="101"/>
      <c r="I175" s="83"/>
      <c r="J175" s="85"/>
      <c r="K175" s="85"/>
      <c r="L175" s="85"/>
      <c r="M175" s="85"/>
      <c r="N175" s="85"/>
      <c r="O175" s="85"/>
      <c r="P175" s="85"/>
      <c r="Q175" s="85"/>
      <c r="R175" s="85"/>
    </row>
    <row r="176" spans="1:18" s="462" customFormat="1" ht="34.5" outlineLevel="1" x14ac:dyDescent="0.3">
      <c r="A176" s="102"/>
      <c r="B176" s="708">
        <f>SUM(B177:B255)</f>
        <v>12</v>
      </c>
      <c r="C176" s="457" t="s">
        <v>426</v>
      </c>
      <c r="D176" s="458" t="s">
        <v>427</v>
      </c>
      <c r="E176" s="459" t="s">
        <v>428</v>
      </c>
      <c r="F176" s="460"/>
      <c r="G176" s="83"/>
      <c r="H176" s="461"/>
      <c r="I176" s="461"/>
      <c r="J176" s="461"/>
      <c r="K176" s="461"/>
      <c r="L176" s="461"/>
      <c r="M176" s="461"/>
      <c r="N176" s="461"/>
      <c r="O176" s="461"/>
      <c r="P176" s="461"/>
    </row>
    <row r="177" spans="1:16" s="462" customFormat="1" ht="51.75" hidden="1" outlineLevel="2" x14ac:dyDescent="0.3">
      <c r="A177" s="438"/>
      <c r="B177" s="463"/>
      <c r="C177" s="464" t="s">
        <v>429</v>
      </c>
      <c r="D177" s="464" t="s">
        <v>430</v>
      </c>
      <c r="E177" s="440" t="s">
        <v>431</v>
      </c>
      <c r="F177" s="460"/>
      <c r="G177" s="83"/>
      <c r="H177" s="461"/>
      <c r="I177" s="461"/>
      <c r="J177" s="461"/>
      <c r="K177" s="461"/>
      <c r="L177" s="461"/>
      <c r="M177" s="461"/>
      <c r="N177" s="461"/>
      <c r="O177" s="461"/>
      <c r="P177" s="461"/>
    </row>
    <row r="178" spans="1:16" s="462" customFormat="1" ht="34.5" hidden="1" outlineLevel="2" x14ac:dyDescent="0.3">
      <c r="A178" s="438"/>
      <c r="B178" s="463"/>
      <c r="C178" s="439" t="s">
        <v>432</v>
      </c>
      <c r="D178" s="440" t="s">
        <v>433</v>
      </c>
      <c r="E178" s="440" t="s">
        <v>434</v>
      </c>
      <c r="F178" s="460"/>
      <c r="G178" s="83"/>
      <c r="H178" s="461"/>
      <c r="I178" s="461"/>
      <c r="J178" s="461"/>
      <c r="K178" s="461"/>
      <c r="L178" s="461"/>
      <c r="M178" s="461"/>
      <c r="N178" s="461"/>
      <c r="O178" s="461"/>
      <c r="P178" s="461"/>
    </row>
    <row r="179" spans="1:16" s="462" customFormat="1" ht="34.5" hidden="1" outlineLevel="2" x14ac:dyDescent="0.3">
      <c r="A179" s="438"/>
      <c r="B179" s="463"/>
      <c r="C179" s="439" t="s">
        <v>435</v>
      </c>
      <c r="D179" s="440" t="s">
        <v>436</v>
      </c>
      <c r="E179" s="440" t="s">
        <v>437</v>
      </c>
      <c r="F179" s="460"/>
      <c r="G179" s="83"/>
      <c r="H179" s="461"/>
      <c r="I179" s="461"/>
      <c r="J179" s="461"/>
      <c r="K179" s="461"/>
      <c r="L179" s="461"/>
      <c r="M179" s="461"/>
      <c r="N179" s="461"/>
      <c r="O179" s="461"/>
      <c r="P179" s="461"/>
    </row>
    <row r="180" spans="1:16" s="462" customFormat="1" ht="34.5" hidden="1" outlineLevel="2" x14ac:dyDescent="0.3">
      <c r="A180" s="438"/>
      <c r="B180" s="463"/>
      <c r="C180" s="465" t="s">
        <v>438</v>
      </c>
      <c r="D180" s="440" t="s">
        <v>430</v>
      </c>
      <c r="E180" s="447" t="s">
        <v>439</v>
      </c>
      <c r="F180" s="460"/>
      <c r="G180" s="83"/>
      <c r="H180" s="461"/>
      <c r="I180" s="461"/>
      <c r="J180" s="461"/>
      <c r="K180" s="461"/>
      <c r="L180" s="461"/>
      <c r="M180" s="461"/>
      <c r="N180" s="461"/>
      <c r="O180" s="461"/>
      <c r="P180" s="461"/>
    </row>
    <row r="181" spans="1:16" s="462" customFormat="1" ht="34.5" hidden="1" outlineLevel="2" x14ac:dyDescent="0.3">
      <c r="A181" s="438"/>
      <c r="B181" s="463"/>
      <c r="C181" s="465" t="s">
        <v>440</v>
      </c>
      <c r="D181" s="440" t="s">
        <v>430</v>
      </c>
      <c r="E181" s="465" t="s">
        <v>439</v>
      </c>
      <c r="F181" s="460"/>
      <c r="G181" s="83"/>
      <c r="H181" s="461"/>
      <c r="I181" s="461"/>
      <c r="J181" s="461"/>
      <c r="K181" s="461"/>
      <c r="L181" s="461"/>
      <c r="M181" s="461"/>
      <c r="N181" s="461"/>
      <c r="O181" s="461"/>
      <c r="P181" s="461"/>
    </row>
    <row r="182" spans="1:16" s="462" customFormat="1" ht="34.5" hidden="1" outlineLevel="2" x14ac:dyDescent="0.3">
      <c r="A182" s="438"/>
      <c r="B182" s="463"/>
      <c r="C182" s="465" t="s">
        <v>441</v>
      </c>
      <c r="D182" s="440" t="s">
        <v>433</v>
      </c>
      <c r="E182" s="465" t="s">
        <v>442</v>
      </c>
      <c r="F182" s="460"/>
      <c r="G182" s="83"/>
      <c r="H182" s="461"/>
      <c r="I182" s="461"/>
      <c r="J182" s="461"/>
      <c r="K182" s="461"/>
      <c r="L182" s="461"/>
      <c r="M182" s="461"/>
      <c r="N182" s="461"/>
      <c r="O182" s="461"/>
      <c r="P182" s="461"/>
    </row>
    <row r="183" spans="1:16" s="462" customFormat="1" ht="34.5" hidden="1" outlineLevel="2" x14ac:dyDescent="0.3">
      <c r="A183" s="438"/>
      <c r="B183" s="463"/>
      <c r="C183" s="465" t="s">
        <v>443</v>
      </c>
      <c r="D183" s="440" t="s">
        <v>436</v>
      </c>
      <c r="E183" s="465" t="s">
        <v>444</v>
      </c>
      <c r="F183" s="460"/>
      <c r="G183" s="83"/>
      <c r="H183" s="461"/>
      <c r="I183" s="461"/>
      <c r="J183" s="461"/>
      <c r="K183" s="461"/>
      <c r="L183" s="461"/>
      <c r="M183" s="461"/>
      <c r="N183" s="461"/>
      <c r="O183" s="461"/>
      <c r="P183" s="461"/>
    </row>
    <row r="184" spans="1:16" s="462" customFormat="1" ht="17.25" hidden="1" outlineLevel="2" x14ac:dyDescent="0.3">
      <c r="A184" s="438"/>
      <c r="B184" s="463"/>
      <c r="C184" s="465"/>
      <c r="D184" s="440"/>
      <c r="E184" s="465"/>
      <c r="F184" s="460"/>
      <c r="G184" s="83"/>
      <c r="H184" s="461"/>
      <c r="I184" s="461"/>
      <c r="J184" s="461"/>
      <c r="K184" s="461"/>
      <c r="L184" s="461"/>
      <c r="M184" s="461"/>
      <c r="N184" s="461"/>
      <c r="O184" s="461"/>
      <c r="P184" s="461"/>
    </row>
    <row r="185" spans="1:16" s="462" customFormat="1" ht="17.25" hidden="1" outlineLevel="2" x14ac:dyDescent="0.3">
      <c r="A185" s="438"/>
      <c r="B185" s="463"/>
      <c r="C185" s="465" t="s">
        <v>445</v>
      </c>
      <c r="D185" s="440" t="s">
        <v>446</v>
      </c>
      <c r="E185" s="465" t="s">
        <v>447</v>
      </c>
      <c r="F185" s="460"/>
      <c r="G185" s="83"/>
      <c r="H185" s="461"/>
      <c r="I185" s="461"/>
      <c r="J185" s="461"/>
      <c r="K185" s="461"/>
      <c r="L185" s="461"/>
      <c r="M185" s="461"/>
      <c r="N185" s="461"/>
      <c r="O185" s="461"/>
      <c r="P185" s="461"/>
    </row>
    <row r="186" spans="1:16" s="462" customFormat="1" ht="17.25" hidden="1" outlineLevel="2" x14ac:dyDescent="0.3">
      <c r="A186" s="438"/>
      <c r="B186" s="463"/>
      <c r="C186" s="465" t="s">
        <v>448</v>
      </c>
      <c r="D186" s="440" t="s">
        <v>449</v>
      </c>
      <c r="E186" s="465" t="s">
        <v>450</v>
      </c>
      <c r="F186" s="460"/>
      <c r="G186" s="83"/>
      <c r="H186" s="461"/>
      <c r="I186" s="461"/>
      <c r="J186" s="461"/>
      <c r="K186" s="461"/>
      <c r="L186" s="461"/>
      <c r="M186" s="461"/>
      <c r="N186" s="461"/>
      <c r="O186" s="461"/>
      <c r="P186" s="461"/>
    </row>
    <row r="187" spans="1:16" s="462" customFormat="1" ht="17.25" hidden="1" outlineLevel="2" x14ac:dyDescent="0.3">
      <c r="A187" s="438"/>
      <c r="B187" s="463"/>
      <c r="C187" s="465" t="s">
        <v>451</v>
      </c>
      <c r="D187" s="440" t="s">
        <v>452</v>
      </c>
      <c r="E187" s="465" t="s">
        <v>453</v>
      </c>
      <c r="F187" s="460"/>
      <c r="G187" s="83"/>
      <c r="H187" s="461"/>
      <c r="I187" s="461"/>
      <c r="J187" s="461"/>
      <c r="K187" s="461"/>
      <c r="L187" s="461"/>
      <c r="M187" s="461"/>
      <c r="N187" s="461"/>
      <c r="O187" s="461"/>
      <c r="P187" s="461"/>
    </row>
    <row r="188" spans="1:16" s="462" customFormat="1" ht="34.5" hidden="1" outlineLevel="2" x14ac:dyDescent="0.3">
      <c r="A188" s="438"/>
      <c r="B188" s="463"/>
      <c r="C188" s="465" t="s">
        <v>454</v>
      </c>
      <c r="D188" s="440" t="s">
        <v>455</v>
      </c>
      <c r="E188" s="465" t="s">
        <v>456</v>
      </c>
      <c r="F188" s="460"/>
      <c r="G188" s="83"/>
      <c r="H188" s="461"/>
      <c r="I188" s="461"/>
      <c r="J188" s="461"/>
      <c r="K188" s="461"/>
      <c r="L188" s="461"/>
      <c r="M188" s="461"/>
      <c r="N188" s="461"/>
      <c r="O188" s="461"/>
      <c r="P188" s="461"/>
    </row>
    <row r="189" spans="1:16" s="462" customFormat="1" ht="51.75" hidden="1" outlineLevel="2" x14ac:dyDescent="0.3">
      <c r="A189" s="438"/>
      <c r="B189" s="463"/>
      <c r="C189" s="465" t="s">
        <v>457</v>
      </c>
      <c r="D189" s="440" t="s">
        <v>458</v>
      </c>
      <c r="E189" s="465" t="s">
        <v>459</v>
      </c>
      <c r="F189" s="460"/>
      <c r="G189" s="83"/>
      <c r="H189" s="461"/>
      <c r="I189" s="461"/>
      <c r="J189" s="461"/>
      <c r="K189" s="461"/>
      <c r="L189" s="461"/>
      <c r="M189" s="461"/>
      <c r="N189" s="461"/>
      <c r="O189" s="461"/>
      <c r="P189" s="461"/>
    </row>
    <row r="190" spans="1:16" s="462" customFormat="1" ht="34.5" hidden="1" outlineLevel="2" x14ac:dyDescent="0.3">
      <c r="A190" s="438"/>
      <c r="B190" s="463"/>
      <c r="C190" s="465" t="s">
        <v>460</v>
      </c>
      <c r="D190" s="440" t="s">
        <v>461</v>
      </c>
      <c r="E190" s="465" t="s">
        <v>462</v>
      </c>
      <c r="F190" s="460"/>
      <c r="G190" s="83"/>
      <c r="H190" s="461"/>
      <c r="I190" s="461"/>
      <c r="J190" s="461"/>
      <c r="K190" s="461"/>
      <c r="L190" s="461"/>
      <c r="M190" s="461"/>
      <c r="N190" s="461"/>
      <c r="O190" s="461"/>
      <c r="P190" s="461"/>
    </row>
    <row r="191" spans="1:16" s="462" customFormat="1" ht="17.25" hidden="1" outlineLevel="2" x14ac:dyDescent="0.3">
      <c r="A191" s="438"/>
      <c r="B191" s="463"/>
      <c r="C191" s="465" t="s">
        <v>463</v>
      </c>
      <c r="D191" s="440" t="s">
        <v>430</v>
      </c>
      <c r="E191" s="465" t="s">
        <v>464</v>
      </c>
      <c r="F191" s="460"/>
      <c r="G191" s="83"/>
      <c r="H191" s="461"/>
      <c r="I191" s="461"/>
      <c r="J191" s="461"/>
      <c r="K191" s="461"/>
      <c r="L191" s="461"/>
      <c r="M191" s="461"/>
      <c r="N191" s="461"/>
      <c r="O191" s="461"/>
      <c r="P191" s="461"/>
    </row>
    <row r="192" spans="1:16" s="462" customFormat="1" ht="17.25" hidden="1" outlineLevel="2" x14ac:dyDescent="0.3">
      <c r="A192" s="438"/>
      <c r="B192" s="463"/>
      <c r="C192" s="465" t="s">
        <v>465</v>
      </c>
      <c r="D192" s="440" t="s">
        <v>433</v>
      </c>
      <c r="E192" s="465" t="s">
        <v>466</v>
      </c>
      <c r="F192" s="460"/>
      <c r="G192" s="83"/>
      <c r="H192" s="461"/>
      <c r="I192" s="461"/>
      <c r="J192" s="461"/>
      <c r="K192" s="461"/>
      <c r="L192" s="461"/>
      <c r="M192" s="461"/>
      <c r="N192" s="461"/>
      <c r="O192" s="461"/>
      <c r="P192" s="461"/>
    </row>
    <row r="193" spans="1:16" s="462" customFormat="1" ht="17.25" hidden="1" outlineLevel="2" x14ac:dyDescent="0.3">
      <c r="A193" s="438"/>
      <c r="B193" s="463"/>
      <c r="C193" s="465" t="s">
        <v>467</v>
      </c>
      <c r="D193" s="440" t="s">
        <v>436</v>
      </c>
      <c r="E193" s="465" t="s">
        <v>468</v>
      </c>
      <c r="F193" s="460"/>
      <c r="G193" s="83"/>
      <c r="H193" s="461"/>
      <c r="I193" s="461"/>
      <c r="J193" s="461"/>
      <c r="K193" s="461"/>
      <c r="L193" s="461"/>
      <c r="M193" s="461"/>
      <c r="N193" s="461"/>
      <c r="O193" s="461"/>
      <c r="P193" s="461"/>
    </row>
    <row r="194" spans="1:16" s="462" customFormat="1" ht="17.25" hidden="1" outlineLevel="2" x14ac:dyDescent="0.3">
      <c r="A194" s="438"/>
      <c r="B194" s="463"/>
      <c r="C194" s="465" t="s">
        <v>469</v>
      </c>
      <c r="D194" s="440" t="s">
        <v>455</v>
      </c>
      <c r="E194" s="465" t="s">
        <v>470</v>
      </c>
      <c r="F194" s="460"/>
      <c r="G194" s="83"/>
      <c r="H194" s="461"/>
      <c r="I194" s="461"/>
      <c r="J194" s="461"/>
      <c r="K194" s="461"/>
      <c r="L194" s="461"/>
      <c r="M194" s="461"/>
      <c r="N194" s="461"/>
      <c r="O194" s="461"/>
      <c r="P194" s="461"/>
    </row>
    <row r="195" spans="1:16" s="462" customFormat="1" ht="51.75" outlineLevel="2" x14ac:dyDescent="0.3">
      <c r="A195" s="438"/>
      <c r="B195" s="463">
        <v>6</v>
      </c>
      <c r="C195" s="721" t="s">
        <v>471</v>
      </c>
      <c r="D195" s="440" t="s">
        <v>472</v>
      </c>
      <c r="E195" s="465" t="s">
        <v>473</v>
      </c>
      <c r="F195" s="460"/>
      <c r="G195" s="83"/>
      <c r="H195" s="461"/>
      <c r="I195" s="461"/>
      <c r="J195" s="461"/>
      <c r="K195" s="461"/>
      <c r="L195" s="461"/>
      <c r="M195" s="461"/>
      <c r="N195" s="461"/>
      <c r="O195" s="461"/>
      <c r="P195" s="461"/>
    </row>
    <row r="196" spans="1:16" s="462" customFormat="1" ht="34.5" hidden="1" outlineLevel="2" x14ac:dyDescent="0.3">
      <c r="A196" s="438"/>
      <c r="B196" s="463"/>
      <c r="C196" s="465" t="s">
        <v>474</v>
      </c>
      <c r="D196" s="440" t="s">
        <v>461</v>
      </c>
      <c r="E196" s="465" t="s">
        <v>475</v>
      </c>
      <c r="F196" s="460"/>
      <c r="G196" s="83"/>
      <c r="H196" s="461"/>
      <c r="I196" s="461"/>
      <c r="J196" s="461"/>
      <c r="K196" s="461"/>
      <c r="L196" s="461"/>
      <c r="M196" s="461"/>
      <c r="N196" s="461"/>
      <c r="O196" s="461"/>
      <c r="P196" s="461"/>
    </row>
    <row r="197" spans="1:16" s="462" customFormat="1" ht="17.25" hidden="1" outlineLevel="2" x14ac:dyDescent="0.3">
      <c r="A197" s="438"/>
      <c r="B197" s="463"/>
      <c r="C197" s="465"/>
      <c r="D197" s="440"/>
      <c r="E197" s="465"/>
      <c r="F197" s="460"/>
      <c r="G197" s="83"/>
      <c r="H197" s="461"/>
      <c r="I197" s="461"/>
      <c r="J197" s="461"/>
      <c r="K197" s="461"/>
      <c r="L197" s="461"/>
      <c r="M197" s="461"/>
      <c r="N197" s="461"/>
      <c r="O197" s="461"/>
      <c r="P197" s="461"/>
    </row>
    <row r="198" spans="1:16" s="462" customFormat="1" ht="18" hidden="1" customHeight="1" outlineLevel="2" x14ac:dyDescent="0.3">
      <c r="A198" s="438"/>
      <c r="B198" s="463"/>
      <c r="C198" s="465" t="s">
        <v>445</v>
      </c>
      <c r="D198" s="440" t="s">
        <v>446</v>
      </c>
      <c r="E198" s="465"/>
      <c r="F198" s="460"/>
      <c r="G198" s="83"/>
      <c r="H198" s="461"/>
      <c r="I198" s="461"/>
      <c r="J198" s="461"/>
      <c r="K198" s="461"/>
      <c r="L198" s="461"/>
      <c r="M198" s="461"/>
      <c r="N198" s="461"/>
      <c r="O198" s="461"/>
      <c r="P198" s="461"/>
    </row>
    <row r="199" spans="1:16" s="462" customFormat="1" ht="17.25" hidden="1" outlineLevel="2" x14ac:dyDescent="0.3">
      <c r="A199" s="438"/>
      <c r="B199" s="463"/>
      <c r="C199" s="465" t="s">
        <v>448</v>
      </c>
      <c r="D199" s="440" t="s">
        <v>449</v>
      </c>
      <c r="E199" s="465"/>
      <c r="F199" s="460"/>
      <c r="G199" s="83"/>
      <c r="H199" s="461"/>
      <c r="I199" s="461"/>
      <c r="J199" s="461"/>
      <c r="K199" s="461"/>
      <c r="L199" s="461"/>
      <c r="M199" s="461"/>
      <c r="N199" s="461"/>
      <c r="O199" s="461"/>
      <c r="P199" s="461"/>
    </row>
    <row r="200" spans="1:16" s="462" customFormat="1" ht="17.25" hidden="1" outlineLevel="2" x14ac:dyDescent="0.3">
      <c r="A200" s="438"/>
      <c r="B200" s="463"/>
      <c r="C200" s="465" t="s">
        <v>451</v>
      </c>
      <c r="D200" s="440" t="s">
        <v>452</v>
      </c>
      <c r="E200" s="465"/>
      <c r="F200" s="460"/>
      <c r="G200" s="83"/>
      <c r="H200" s="461"/>
      <c r="I200" s="461"/>
      <c r="J200" s="461"/>
      <c r="K200" s="461"/>
      <c r="L200" s="461"/>
      <c r="M200" s="461"/>
      <c r="N200" s="461"/>
      <c r="O200" s="461"/>
      <c r="P200" s="461"/>
    </row>
    <row r="201" spans="1:16" s="462" customFormat="1" ht="17.25" hidden="1" outlineLevel="2" x14ac:dyDescent="0.3">
      <c r="A201" s="438"/>
      <c r="B201" s="463"/>
      <c r="C201" s="465" t="s">
        <v>454</v>
      </c>
      <c r="D201" s="440" t="s">
        <v>455</v>
      </c>
      <c r="E201" s="465" t="s">
        <v>476</v>
      </c>
      <c r="F201" s="460"/>
      <c r="G201" s="83"/>
      <c r="H201" s="461"/>
      <c r="I201" s="461"/>
      <c r="J201" s="461"/>
      <c r="K201" s="461"/>
      <c r="L201" s="461"/>
      <c r="M201" s="461"/>
      <c r="N201" s="461"/>
      <c r="O201" s="461"/>
      <c r="P201" s="461"/>
    </row>
    <row r="202" spans="1:16" s="462" customFormat="1" ht="17.25" hidden="1" outlineLevel="2" x14ac:dyDescent="0.3">
      <c r="A202" s="438"/>
      <c r="B202" s="463"/>
      <c r="C202" s="465" t="s">
        <v>457</v>
      </c>
      <c r="D202" s="440" t="s">
        <v>458</v>
      </c>
      <c r="E202" s="465" t="s">
        <v>476</v>
      </c>
      <c r="F202" s="460"/>
      <c r="G202" s="83"/>
      <c r="H202" s="461"/>
      <c r="I202" s="461"/>
      <c r="J202" s="461"/>
      <c r="K202" s="461"/>
      <c r="L202" s="461"/>
      <c r="M202" s="461"/>
      <c r="N202" s="461"/>
      <c r="O202" s="461"/>
      <c r="P202" s="461"/>
    </row>
    <row r="203" spans="1:16" s="462" customFormat="1" ht="17.25" hidden="1" outlineLevel="2" x14ac:dyDescent="0.3">
      <c r="A203" s="438"/>
      <c r="B203" s="463"/>
      <c r="C203" s="465"/>
      <c r="D203" s="440"/>
      <c r="E203" s="465"/>
      <c r="F203" s="460"/>
      <c r="G203" s="83"/>
      <c r="H203" s="461"/>
      <c r="I203" s="461"/>
      <c r="J203" s="461"/>
      <c r="K203" s="461"/>
      <c r="L203" s="461"/>
      <c r="M203" s="461"/>
      <c r="N203" s="461"/>
      <c r="O203" s="461"/>
      <c r="P203" s="461"/>
    </row>
    <row r="204" spans="1:16" s="462" customFormat="1" ht="17.25" hidden="1" outlineLevel="2" x14ac:dyDescent="0.3">
      <c r="A204" s="438"/>
      <c r="B204" s="463"/>
      <c r="C204" s="465" t="s">
        <v>463</v>
      </c>
      <c r="D204" s="440" t="s">
        <v>430</v>
      </c>
      <c r="E204" s="465" t="s">
        <v>477</v>
      </c>
      <c r="F204" s="460"/>
      <c r="G204" s="83"/>
      <c r="H204" s="461"/>
      <c r="I204" s="461"/>
      <c r="J204" s="461"/>
      <c r="K204" s="461"/>
      <c r="L204" s="461"/>
      <c r="M204" s="461"/>
      <c r="N204" s="461"/>
      <c r="O204" s="461"/>
      <c r="P204" s="461"/>
    </row>
    <row r="205" spans="1:16" s="462" customFormat="1" ht="17.25" hidden="1" outlineLevel="2" x14ac:dyDescent="0.3">
      <c r="A205" s="438"/>
      <c r="B205" s="463"/>
      <c r="C205" s="465" t="s">
        <v>465</v>
      </c>
      <c r="D205" s="440" t="s">
        <v>433</v>
      </c>
      <c r="E205" s="465" t="s">
        <v>478</v>
      </c>
      <c r="F205" s="460"/>
      <c r="G205" s="83"/>
      <c r="H205" s="461"/>
      <c r="I205" s="461"/>
      <c r="J205" s="461"/>
      <c r="K205" s="461"/>
      <c r="L205" s="461"/>
      <c r="M205" s="461"/>
      <c r="N205" s="461"/>
      <c r="O205" s="461"/>
      <c r="P205" s="461"/>
    </row>
    <row r="206" spans="1:16" s="462" customFormat="1" ht="34.5" hidden="1" outlineLevel="2" x14ac:dyDescent="0.3">
      <c r="A206" s="438"/>
      <c r="B206" s="463"/>
      <c r="C206" s="465" t="s">
        <v>467</v>
      </c>
      <c r="D206" s="440" t="s">
        <v>436</v>
      </c>
      <c r="E206" s="465" t="s">
        <v>479</v>
      </c>
      <c r="F206" s="460"/>
      <c r="G206" s="83"/>
      <c r="H206" s="461"/>
      <c r="I206" s="461"/>
      <c r="J206" s="461"/>
      <c r="K206" s="461"/>
      <c r="L206" s="461"/>
      <c r="M206" s="461"/>
      <c r="N206" s="461"/>
      <c r="O206" s="461"/>
      <c r="P206" s="461"/>
    </row>
    <row r="207" spans="1:16" s="462" customFormat="1" ht="17.25" hidden="1" outlineLevel="2" x14ac:dyDescent="0.3">
      <c r="A207" s="438"/>
      <c r="B207" s="463"/>
      <c r="C207" s="465" t="s">
        <v>469</v>
      </c>
      <c r="D207" s="440" t="s">
        <v>455</v>
      </c>
      <c r="E207" s="465" t="s">
        <v>480</v>
      </c>
      <c r="F207" s="460"/>
      <c r="G207" s="83"/>
      <c r="H207" s="461"/>
      <c r="I207" s="461"/>
      <c r="J207" s="461"/>
      <c r="K207" s="461"/>
      <c r="L207" s="461"/>
      <c r="M207" s="461"/>
      <c r="N207" s="461"/>
      <c r="O207" s="461"/>
      <c r="P207" s="461"/>
    </row>
    <row r="208" spans="1:16" s="462" customFormat="1" ht="17.25" hidden="1" outlineLevel="2" x14ac:dyDescent="0.3">
      <c r="A208" s="438"/>
      <c r="B208" s="463"/>
      <c r="C208" s="465" t="s">
        <v>471</v>
      </c>
      <c r="D208" s="440" t="s">
        <v>458</v>
      </c>
      <c r="E208" s="465" t="s">
        <v>481</v>
      </c>
      <c r="F208" s="460"/>
      <c r="G208" s="83"/>
      <c r="H208" s="461"/>
      <c r="I208" s="461"/>
      <c r="J208" s="461"/>
      <c r="K208" s="461"/>
      <c r="L208" s="461"/>
      <c r="M208" s="461"/>
      <c r="N208" s="461"/>
      <c r="O208" s="461"/>
      <c r="P208" s="461"/>
    </row>
    <row r="209" spans="1:16" s="462" customFormat="1" ht="17.25" hidden="1" outlineLevel="2" x14ac:dyDescent="0.3">
      <c r="A209" s="438"/>
      <c r="B209" s="463"/>
      <c r="C209" s="465"/>
      <c r="D209" s="440"/>
      <c r="E209" s="465"/>
      <c r="F209" s="460"/>
      <c r="G209" s="83"/>
      <c r="H209" s="461"/>
      <c r="I209" s="461"/>
      <c r="J209" s="461"/>
      <c r="K209" s="461"/>
      <c r="L209" s="461"/>
      <c r="M209" s="461"/>
      <c r="N209" s="461"/>
      <c r="O209" s="461"/>
      <c r="P209" s="461"/>
    </row>
    <row r="210" spans="1:16" s="462" customFormat="1" ht="69" hidden="1" outlineLevel="2" x14ac:dyDescent="0.3">
      <c r="A210" s="438"/>
      <c r="B210" s="463"/>
      <c r="C210" s="465" t="s">
        <v>482</v>
      </c>
      <c r="D210" s="440" t="s">
        <v>430</v>
      </c>
      <c r="E210" s="465" t="s">
        <v>483</v>
      </c>
      <c r="F210" s="460"/>
      <c r="G210" s="83"/>
      <c r="H210" s="461"/>
      <c r="I210" s="461"/>
      <c r="J210" s="461"/>
      <c r="K210" s="461"/>
      <c r="L210" s="461"/>
      <c r="M210" s="461"/>
      <c r="N210" s="461"/>
      <c r="O210" s="461"/>
      <c r="P210" s="461"/>
    </row>
    <row r="211" spans="1:16" s="462" customFormat="1" ht="69" hidden="1" outlineLevel="2" x14ac:dyDescent="0.3">
      <c r="A211" s="438"/>
      <c r="B211" s="463"/>
      <c r="C211" s="465" t="s">
        <v>484</v>
      </c>
      <c r="D211" s="440" t="s">
        <v>433</v>
      </c>
      <c r="E211" s="465" t="s">
        <v>485</v>
      </c>
      <c r="F211" s="460"/>
      <c r="G211" s="83"/>
      <c r="H211" s="461"/>
      <c r="I211" s="461"/>
      <c r="J211" s="461"/>
      <c r="K211" s="461"/>
      <c r="L211" s="461"/>
      <c r="M211" s="461"/>
      <c r="N211" s="461"/>
      <c r="O211" s="461"/>
      <c r="P211" s="461"/>
    </row>
    <row r="212" spans="1:16" s="462" customFormat="1" ht="69" hidden="1" outlineLevel="2" x14ac:dyDescent="0.3">
      <c r="A212" s="438"/>
      <c r="B212" s="463"/>
      <c r="C212" s="465" t="s">
        <v>486</v>
      </c>
      <c r="D212" s="440" t="s">
        <v>436</v>
      </c>
      <c r="E212" s="465" t="s">
        <v>487</v>
      </c>
      <c r="F212" s="460"/>
      <c r="G212" s="83"/>
      <c r="H212" s="461"/>
      <c r="I212" s="461"/>
      <c r="J212" s="461"/>
      <c r="K212" s="461"/>
      <c r="L212" s="461"/>
      <c r="M212" s="461"/>
      <c r="N212" s="461"/>
      <c r="O212" s="461"/>
      <c r="P212" s="461"/>
    </row>
    <row r="213" spans="1:16" s="462" customFormat="1" ht="34.5" hidden="1" outlineLevel="2" x14ac:dyDescent="0.3">
      <c r="A213" s="438"/>
      <c r="B213" s="463"/>
      <c r="C213" s="465" t="s">
        <v>488</v>
      </c>
      <c r="D213" s="440" t="s">
        <v>455</v>
      </c>
      <c r="E213" s="465" t="s">
        <v>489</v>
      </c>
      <c r="F213" s="460"/>
      <c r="G213" s="83"/>
      <c r="H213" s="461"/>
      <c r="I213" s="461"/>
      <c r="J213" s="461"/>
      <c r="K213" s="461"/>
      <c r="L213" s="461"/>
      <c r="M213" s="461"/>
      <c r="N213" s="461"/>
      <c r="O213" s="461"/>
      <c r="P213" s="461"/>
    </row>
    <row r="214" spans="1:16" s="462" customFormat="1" ht="34.5" hidden="1" outlineLevel="2" x14ac:dyDescent="0.3">
      <c r="A214" s="438"/>
      <c r="B214" s="463"/>
      <c r="C214" s="465" t="s">
        <v>490</v>
      </c>
      <c r="D214" s="440" t="s">
        <v>458</v>
      </c>
      <c r="E214" s="465" t="s">
        <v>491</v>
      </c>
      <c r="F214" s="460"/>
      <c r="G214" s="83"/>
      <c r="H214" s="461"/>
      <c r="I214" s="461"/>
      <c r="J214" s="461"/>
      <c r="K214" s="461"/>
      <c r="L214" s="461"/>
      <c r="M214" s="461"/>
      <c r="N214" s="461"/>
      <c r="O214" s="461"/>
      <c r="P214" s="461"/>
    </row>
    <row r="215" spans="1:16" s="462" customFormat="1" ht="17.25" hidden="1" outlineLevel="2" x14ac:dyDescent="0.3">
      <c r="A215" s="438"/>
      <c r="B215" s="463"/>
      <c r="C215" s="465"/>
      <c r="D215" s="440"/>
      <c r="E215" s="465"/>
      <c r="F215" s="460"/>
      <c r="G215" s="83"/>
      <c r="H215" s="461"/>
      <c r="I215" s="461"/>
      <c r="J215" s="461"/>
      <c r="K215" s="461"/>
      <c r="L215" s="461"/>
      <c r="M215" s="461"/>
      <c r="N215" s="461"/>
      <c r="O215" s="461"/>
      <c r="P215" s="461"/>
    </row>
    <row r="216" spans="1:16" s="462" customFormat="1" ht="69" hidden="1" outlineLevel="2" x14ac:dyDescent="0.3">
      <c r="A216" s="438"/>
      <c r="B216" s="463"/>
      <c r="C216" s="465" t="s">
        <v>492</v>
      </c>
      <c r="D216" s="440" t="s">
        <v>430</v>
      </c>
      <c r="E216" s="465" t="s">
        <v>493</v>
      </c>
      <c r="F216" s="460"/>
      <c r="G216" s="83"/>
      <c r="H216" s="461"/>
      <c r="I216" s="461"/>
      <c r="J216" s="461"/>
      <c r="K216" s="461"/>
      <c r="L216" s="461"/>
      <c r="M216" s="461"/>
      <c r="N216" s="461"/>
      <c r="O216" s="461"/>
      <c r="P216" s="461"/>
    </row>
    <row r="217" spans="1:16" s="462" customFormat="1" ht="69" hidden="1" outlineLevel="2" x14ac:dyDescent="0.3">
      <c r="A217" s="438"/>
      <c r="B217" s="463"/>
      <c r="C217" s="465" t="s">
        <v>494</v>
      </c>
      <c r="D217" s="440" t="s">
        <v>433</v>
      </c>
      <c r="E217" s="465" t="s">
        <v>495</v>
      </c>
      <c r="F217" s="460"/>
      <c r="G217" s="83"/>
      <c r="H217" s="461"/>
      <c r="I217" s="461"/>
      <c r="J217" s="461"/>
      <c r="K217" s="461"/>
      <c r="L217" s="461"/>
      <c r="M217" s="461"/>
      <c r="N217" s="461"/>
      <c r="O217" s="461"/>
      <c r="P217" s="461"/>
    </row>
    <row r="218" spans="1:16" s="462" customFormat="1" ht="69" hidden="1" outlineLevel="2" x14ac:dyDescent="0.3">
      <c r="A218" s="438"/>
      <c r="B218" s="463"/>
      <c r="C218" s="465" t="s">
        <v>496</v>
      </c>
      <c r="D218" s="440" t="s">
        <v>436</v>
      </c>
      <c r="E218" s="465" t="s">
        <v>497</v>
      </c>
      <c r="F218" s="460"/>
      <c r="G218" s="83"/>
      <c r="H218" s="461"/>
      <c r="I218" s="461"/>
      <c r="J218" s="461"/>
      <c r="K218" s="461"/>
      <c r="L218" s="461"/>
      <c r="M218" s="461"/>
      <c r="N218" s="461"/>
      <c r="O218" s="461"/>
      <c r="P218" s="461"/>
    </row>
    <row r="219" spans="1:16" s="462" customFormat="1" ht="34.5" hidden="1" outlineLevel="2" x14ac:dyDescent="0.3">
      <c r="A219" s="438"/>
      <c r="B219" s="463"/>
      <c r="C219" s="465" t="s">
        <v>498</v>
      </c>
      <c r="D219" s="440" t="s">
        <v>499</v>
      </c>
      <c r="E219" s="465" t="s">
        <v>500</v>
      </c>
      <c r="F219" s="460"/>
      <c r="G219" s="83"/>
      <c r="H219" s="461"/>
      <c r="I219" s="461"/>
      <c r="J219" s="461"/>
      <c r="K219" s="461"/>
      <c r="L219" s="461"/>
      <c r="M219" s="461"/>
      <c r="N219" s="461"/>
      <c r="O219" s="461"/>
      <c r="P219" s="461"/>
    </row>
    <row r="220" spans="1:16" s="462" customFormat="1" ht="34.5" hidden="1" outlineLevel="2" x14ac:dyDescent="0.3">
      <c r="A220" s="438"/>
      <c r="B220" s="463"/>
      <c r="C220" s="465" t="s">
        <v>501</v>
      </c>
      <c r="D220" s="440" t="s">
        <v>502</v>
      </c>
      <c r="E220" s="465" t="s">
        <v>503</v>
      </c>
      <c r="F220" s="460"/>
      <c r="G220" s="83"/>
      <c r="H220" s="461"/>
      <c r="I220" s="461"/>
      <c r="J220" s="461"/>
      <c r="K220" s="461"/>
      <c r="L220" s="461"/>
      <c r="M220" s="461"/>
      <c r="N220" s="461"/>
      <c r="O220" s="461"/>
      <c r="P220" s="461"/>
    </row>
    <row r="221" spans="1:16" s="462" customFormat="1" ht="17.25" hidden="1" outlineLevel="2" x14ac:dyDescent="0.3">
      <c r="A221" s="438"/>
      <c r="B221" s="463"/>
      <c r="C221" s="465"/>
      <c r="D221" s="440"/>
      <c r="E221" s="465"/>
      <c r="F221" s="460"/>
      <c r="G221" s="83"/>
      <c r="H221" s="461"/>
      <c r="I221" s="461"/>
      <c r="J221" s="461"/>
      <c r="K221" s="461"/>
      <c r="L221" s="461"/>
      <c r="M221" s="461"/>
      <c r="N221" s="461"/>
      <c r="O221" s="461"/>
      <c r="P221" s="461"/>
    </row>
    <row r="222" spans="1:16" s="462" customFormat="1" ht="69" hidden="1" outlineLevel="2" x14ac:dyDescent="0.3">
      <c r="A222" s="438"/>
      <c r="B222" s="463"/>
      <c r="C222" s="465" t="s">
        <v>504</v>
      </c>
      <c r="D222" s="440" t="s">
        <v>430</v>
      </c>
      <c r="E222" s="465" t="s">
        <v>505</v>
      </c>
      <c r="F222" s="460"/>
      <c r="G222" s="83"/>
      <c r="H222" s="461"/>
      <c r="I222" s="461"/>
      <c r="J222" s="461"/>
      <c r="K222" s="461"/>
      <c r="L222" s="461"/>
      <c r="M222" s="461"/>
      <c r="N222" s="461"/>
      <c r="O222" s="461"/>
      <c r="P222" s="461"/>
    </row>
    <row r="223" spans="1:16" s="462" customFormat="1" ht="69" hidden="1" outlineLevel="2" x14ac:dyDescent="0.3">
      <c r="A223" s="438"/>
      <c r="B223" s="463"/>
      <c r="C223" s="465" t="s">
        <v>506</v>
      </c>
      <c r="D223" s="440" t="s">
        <v>433</v>
      </c>
      <c r="E223" s="465" t="s">
        <v>507</v>
      </c>
      <c r="F223" s="460"/>
      <c r="G223" s="83"/>
      <c r="H223" s="461"/>
      <c r="I223" s="461"/>
      <c r="J223" s="461"/>
      <c r="K223" s="461"/>
      <c r="L223" s="461"/>
      <c r="M223" s="461"/>
      <c r="N223" s="461"/>
      <c r="O223" s="461"/>
      <c r="P223" s="461"/>
    </row>
    <row r="224" spans="1:16" s="462" customFormat="1" ht="69" hidden="1" outlineLevel="2" x14ac:dyDescent="0.3">
      <c r="A224" s="438"/>
      <c r="B224" s="463"/>
      <c r="C224" s="465" t="s">
        <v>508</v>
      </c>
      <c r="D224" s="440" t="s">
        <v>436</v>
      </c>
      <c r="E224" s="465" t="s">
        <v>509</v>
      </c>
      <c r="F224" s="460"/>
      <c r="G224" s="83"/>
      <c r="H224" s="461"/>
      <c r="I224" s="461"/>
      <c r="J224" s="461"/>
      <c r="K224" s="461"/>
      <c r="L224" s="461"/>
      <c r="M224" s="461"/>
      <c r="N224" s="461"/>
      <c r="O224" s="461"/>
      <c r="P224" s="461"/>
    </row>
    <row r="225" spans="1:16" s="462" customFormat="1" ht="17.25" hidden="1" outlineLevel="2" x14ac:dyDescent="0.3">
      <c r="A225" s="438"/>
      <c r="B225" s="463"/>
      <c r="C225" s="465" t="s">
        <v>510</v>
      </c>
      <c r="D225" s="440" t="s">
        <v>430</v>
      </c>
      <c r="E225" s="465" t="s">
        <v>511</v>
      </c>
      <c r="F225" s="460"/>
      <c r="G225" s="83"/>
      <c r="H225" s="461"/>
      <c r="I225" s="461"/>
      <c r="J225" s="461"/>
      <c r="K225" s="461"/>
      <c r="L225" s="461"/>
      <c r="M225" s="461"/>
      <c r="N225" s="461"/>
      <c r="O225" s="461"/>
      <c r="P225" s="461"/>
    </row>
    <row r="226" spans="1:16" s="462" customFormat="1" ht="17.25" hidden="1" outlineLevel="2" x14ac:dyDescent="0.3">
      <c r="A226" s="438"/>
      <c r="B226" s="463"/>
      <c r="C226" s="465" t="s">
        <v>512</v>
      </c>
      <c r="D226" s="440" t="s">
        <v>433</v>
      </c>
      <c r="E226" s="465" t="s">
        <v>511</v>
      </c>
      <c r="F226" s="460"/>
      <c r="G226" s="83"/>
      <c r="H226" s="461"/>
      <c r="I226" s="461"/>
      <c r="J226" s="461"/>
      <c r="K226" s="461"/>
      <c r="L226" s="461"/>
      <c r="M226" s="461"/>
      <c r="N226" s="461"/>
      <c r="O226" s="461"/>
      <c r="P226" s="461"/>
    </row>
    <row r="227" spans="1:16" s="462" customFormat="1" ht="17.25" hidden="1" outlineLevel="2" x14ac:dyDescent="0.3">
      <c r="A227" s="438"/>
      <c r="B227" s="463"/>
      <c r="C227" s="465" t="s">
        <v>513</v>
      </c>
      <c r="D227" s="440" t="s">
        <v>436</v>
      </c>
      <c r="E227" s="465" t="s">
        <v>511</v>
      </c>
      <c r="F227" s="460"/>
      <c r="G227" s="83"/>
      <c r="H227" s="461"/>
      <c r="I227" s="461"/>
      <c r="J227" s="461"/>
      <c r="K227" s="461"/>
      <c r="L227" s="461"/>
      <c r="M227" s="461"/>
      <c r="N227" s="461"/>
      <c r="O227" s="461"/>
      <c r="P227" s="461"/>
    </row>
    <row r="228" spans="1:16" s="462" customFormat="1" ht="17.25" hidden="1" outlineLevel="2" x14ac:dyDescent="0.3">
      <c r="A228" s="438"/>
      <c r="B228" s="463"/>
      <c r="C228" s="466" t="s">
        <v>33</v>
      </c>
      <c r="D228" s="467" t="s">
        <v>430</v>
      </c>
      <c r="E228" s="466" t="s">
        <v>514</v>
      </c>
      <c r="F228" s="460"/>
      <c r="G228" s="83"/>
      <c r="H228" s="461"/>
      <c r="I228" s="461"/>
      <c r="J228" s="461"/>
      <c r="K228" s="461"/>
      <c r="L228" s="461"/>
      <c r="M228" s="461"/>
      <c r="N228" s="461"/>
      <c r="O228" s="461"/>
      <c r="P228" s="461"/>
    </row>
    <row r="229" spans="1:16" s="462" customFormat="1" ht="17.25" hidden="1" outlineLevel="2" x14ac:dyDescent="0.3">
      <c r="A229" s="438"/>
      <c r="B229" s="463"/>
      <c r="C229" s="465" t="s">
        <v>515</v>
      </c>
      <c r="D229" s="440" t="s">
        <v>430</v>
      </c>
      <c r="E229" s="465" t="s">
        <v>516</v>
      </c>
      <c r="F229" s="460"/>
      <c r="G229" s="83"/>
      <c r="H229" s="461"/>
      <c r="I229" s="461"/>
      <c r="J229" s="461"/>
      <c r="K229" s="461"/>
      <c r="L229" s="461"/>
      <c r="M229" s="461"/>
      <c r="N229" s="461"/>
      <c r="O229" s="461"/>
      <c r="P229" s="461"/>
    </row>
    <row r="230" spans="1:16" s="462" customFormat="1" ht="17.25" hidden="1" outlineLevel="2" x14ac:dyDescent="0.3">
      <c r="A230" s="438"/>
      <c r="B230" s="463"/>
      <c r="C230" s="465" t="s">
        <v>517</v>
      </c>
      <c r="D230" s="440" t="s">
        <v>433</v>
      </c>
      <c r="E230" s="465" t="s">
        <v>516</v>
      </c>
      <c r="F230" s="460"/>
      <c r="G230" s="83"/>
      <c r="H230" s="461"/>
      <c r="I230" s="461"/>
      <c r="J230" s="461"/>
      <c r="K230" s="461"/>
      <c r="L230" s="461"/>
      <c r="M230" s="461"/>
      <c r="N230" s="461"/>
      <c r="O230" s="461"/>
      <c r="P230" s="461"/>
    </row>
    <row r="231" spans="1:16" s="462" customFormat="1" ht="17.25" hidden="1" outlineLevel="2" x14ac:dyDescent="0.3">
      <c r="A231" s="438"/>
      <c r="B231" s="463"/>
      <c r="C231" s="465" t="s">
        <v>518</v>
      </c>
      <c r="D231" s="440" t="s">
        <v>436</v>
      </c>
      <c r="E231" s="465" t="s">
        <v>516</v>
      </c>
      <c r="F231" s="460"/>
      <c r="G231" s="83"/>
      <c r="H231" s="461"/>
      <c r="I231" s="461"/>
      <c r="J231" s="461"/>
      <c r="K231" s="461"/>
      <c r="L231" s="461"/>
      <c r="M231" s="461"/>
      <c r="N231" s="461"/>
      <c r="O231" s="461"/>
      <c r="P231" s="461"/>
    </row>
    <row r="232" spans="1:16" s="462" customFormat="1" ht="17.25" hidden="1" outlineLevel="2" x14ac:dyDescent="0.3">
      <c r="A232" s="438"/>
      <c r="B232" s="463"/>
      <c r="C232" s="465" t="s">
        <v>519</v>
      </c>
      <c r="D232" s="440" t="s">
        <v>430</v>
      </c>
      <c r="E232" s="465" t="s">
        <v>520</v>
      </c>
      <c r="F232" s="460"/>
      <c r="G232" s="83"/>
      <c r="H232" s="461"/>
      <c r="I232" s="461"/>
      <c r="J232" s="461"/>
      <c r="K232" s="461"/>
      <c r="L232" s="461"/>
      <c r="M232" s="461"/>
      <c r="N232" s="461"/>
      <c r="O232" s="461"/>
      <c r="P232" s="461"/>
    </row>
    <row r="233" spans="1:16" s="462" customFormat="1" ht="17.25" hidden="1" outlineLevel="2" x14ac:dyDescent="0.3">
      <c r="A233" s="438"/>
      <c r="B233" s="463"/>
      <c r="C233" s="465" t="s">
        <v>521</v>
      </c>
      <c r="D233" s="440" t="s">
        <v>433</v>
      </c>
      <c r="E233" s="465" t="s">
        <v>522</v>
      </c>
      <c r="F233" s="460"/>
      <c r="G233" s="83"/>
      <c r="H233" s="461"/>
      <c r="I233" s="461"/>
      <c r="J233" s="461"/>
      <c r="K233" s="461"/>
      <c r="L233" s="461"/>
      <c r="M233" s="461"/>
      <c r="N233" s="461"/>
      <c r="O233" s="461"/>
      <c r="P233" s="461"/>
    </row>
    <row r="234" spans="1:16" s="462" customFormat="1" ht="17.25" hidden="1" outlineLevel="2" x14ac:dyDescent="0.3">
      <c r="A234" s="438"/>
      <c r="B234" s="463"/>
      <c r="C234" s="465" t="s">
        <v>523</v>
      </c>
      <c r="D234" s="440" t="s">
        <v>436</v>
      </c>
      <c r="E234" s="465" t="s">
        <v>522</v>
      </c>
      <c r="F234" s="460"/>
      <c r="G234" s="83"/>
      <c r="H234" s="461"/>
      <c r="I234" s="461"/>
      <c r="J234" s="461"/>
      <c r="K234" s="461"/>
      <c r="L234" s="461"/>
      <c r="M234" s="461"/>
      <c r="N234" s="461"/>
      <c r="O234" s="461"/>
      <c r="P234" s="461"/>
    </row>
    <row r="235" spans="1:16" s="462" customFormat="1" ht="17.25" hidden="1" outlineLevel="2" x14ac:dyDescent="0.3">
      <c r="A235" s="442"/>
      <c r="B235" s="92"/>
      <c r="C235" s="707" t="s">
        <v>524</v>
      </c>
      <c r="D235" s="443" t="s">
        <v>430</v>
      </c>
      <c r="E235" s="443" t="s">
        <v>361</v>
      </c>
      <c r="F235" s="460"/>
      <c r="G235" s="83"/>
      <c r="H235" s="461"/>
      <c r="I235" s="461"/>
      <c r="J235" s="461"/>
      <c r="K235" s="461"/>
      <c r="L235" s="461"/>
      <c r="M235" s="461"/>
      <c r="N235" s="461"/>
      <c r="O235" s="461"/>
      <c r="P235" s="461"/>
    </row>
    <row r="236" spans="1:16" s="462" customFormat="1" ht="17.25" hidden="1" outlineLevel="2" x14ac:dyDescent="0.3">
      <c r="A236" s="438"/>
      <c r="B236" s="463"/>
      <c r="C236" s="707" t="s">
        <v>525</v>
      </c>
      <c r="D236" s="443" t="s">
        <v>433</v>
      </c>
      <c r="E236" s="443" t="s">
        <v>361</v>
      </c>
      <c r="F236" s="460"/>
      <c r="G236" s="83"/>
      <c r="H236" s="461"/>
      <c r="I236" s="461"/>
      <c r="J236" s="461"/>
      <c r="K236" s="461"/>
      <c r="L236" s="461"/>
      <c r="M236" s="461"/>
      <c r="N236" s="461"/>
      <c r="O236" s="461"/>
      <c r="P236" s="461"/>
    </row>
    <row r="237" spans="1:16" s="462" customFormat="1" ht="17.25" hidden="1" outlineLevel="2" x14ac:dyDescent="0.3">
      <c r="A237" s="438"/>
      <c r="B237" s="463"/>
      <c r="C237" s="707" t="s">
        <v>526</v>
      </c>
      <c r="D237" s="443" t="s">
        <v>436</v>
      </c>
      <c r="E237" s="443" t="s">
        <v>361</v>
      </c>
      <c r="F237" s="460"/>
      <c r="G237" s="83"/>
      <c r="H237" s="461"/>
      <c r="I237" s="461"/>
      <c r="J237" s="461"/>
      <c r="K237" s="461"/>
      <c r="L237" s="461"/>
      <c r="M237" s="461"/>
      <c r="N237" s="461"/>
      <c r="O237" s="461"/>
      <c r="P237" s="461"/>
    </row>
    <row r="238" spans="1:16" s="462" customFormat="1" ht="17.25" hidden="1" outlineLevel="2" x14ac:dyDescent="0.3">
      <c r="A238" s="442"/>
      <c r="B238" s="92"/>
      <c r="C238" s="707" t="s">
        <v>527</v>
      </c>
      <c r="D238" s="443" t="s">
        <v>528</v>
      </c>
      <c r="E238" s="443" t="s">
        <v>361</v>
      </c>
      <c r="F238" s="460"/>
      <c r="G238" s="83"/>
      <c r="H238" s="461"/>
      <c r="I238" s="461"/>
      <c r="J238" s="461"/>
      <c r="K238" s="461"/>
      <c r="L238" s="461"/>
      <c r="M238" s="461"/>
      <c r="N238" s="461"/>
      <c r="O238" s="461"/>
      <c r="P238" s="461"/>
    </row>
    <row r="239" spans="1:16" s="462" customFormat="1" ht="17.25" hidden="1" outlineLevel="2" x14ac:dyDescent="0.3">
      <c r="A239" s="438"/>
      <c r="B239" s="463"/>
      <c r="C239" s="468" t="s">
        <v>529</v>
      </c>
      <c r="D239" s="469" t="s">
        <v>530</v>
      </c>
      <c r="E239" s="465" t="s">
        <v>531</v>
      </c>
      <c r="F239" s="460"/>
      <c r="G239" s="83"/>
      <c r="H239" s="461"/>
      <c r="I239" s="461"/>
      <c r="J239" s="461"/>
      <c r="K239" s="461"/>
      <c r="L239" s="461"/>
      <c r="M239" s="461"/>
      <c r="N239" s="461"/>
      <c r="O239" s="461"/>
      <c r="P239" s="461"/>
    </row>
    <row r="240" spans="1:16" s="462" customFormat="1" ht="17.25" hidden="1" outlineLevel="2" x14ac:dyDescent="0.3">
      <c r="A240" s="442"/>
      <c r="B240" s="92"/>
      <c r="C240" s="707" t="s">
        <v>532</v>
      </c>
      <c r="D240" s="443" t="s">
        <v>533</v>
      </c>
      <c r="E240" s="443" t="s">
        <v>361</v>
      </c>
      <c r="F240" s="460"/>
      <c r="G240" s="83"/>
      <c r="H240" s="461"/>
      <c r="I240" s="461"/>
      <c r="J240" s="461"/>
      <c r="K240" s="461"/>
      <c r="L240" s="461"/>
      <c r="M240" s="461"/>
      <c r="N240" s="461"/>
      <c r="O240" s="461"/>
      <c r="P240" s="461"/>
    </row>
    <row r="241" spans="1:16" s="462" customFormat="1" ht="17.25" hidden="1" outlineLevel="2" x14ac:dyDescent="0.3">
      <c r="A241" s="442"/>
      <c r="B241" s="92"/>
      <c r="C241" s="707" t="s">
        <v>534</v>
      </c>
      <c r="D241" s="443" t="s">
        <v>436</v>
      </c>
      <c r="E241" s="443" t="s">
        <v>361</v>
      </c>
      <c r="F241" s="460"/>
      <c r="G241" s="83"/>
      <c r="H241" s="461"/>
      <c r="I241" s="461"/>
      <c r="J241" s="461"/>
      <c r="K241" s="461"/>
      <c r="L241" s="461"/>
      <c r="M241" s="461"/>
      <c r="N241" s="461"/>
      <c r="O241" s="461"/>
      <c r="P241" s="461"/>
    </row>
    <row r="242" spans="1:16" s="462" customFormat="1" ht="17.25" hidden="1" outlineLevel="2" x14ac:dyDescent="0.3">
      <c r="A242" s="438"/>
      <c r="B242" s="463"/>
      <c r="C242" s="468" t="s">
        <v>535</v>
      </c>
      <c r="D242" s="469" t="s">
        <v>530</v>
      </c>
      <c r="E242" s="465" t="s">
        <v>536</v>
      </c>
      <c r="F242" s="460"/>
      <c r="G242" s="83"/>
      <c r="H242" s="461"/>
      <c r="I242" s="461"/>
      <c r="J242" s="461"/>
      <c r="K242" s="461"/>
      <c r="L242" s="461"/>
      <c r="M242" s="461"/>
      <c r="N242" s="461"/>
      <c r="O242" s="461"/>
      <c r="P242" s="461"/>
    </row>
    <row r="243" spans="1:16" s="462" customFormat="1" ht="17.25" hidden="1" outlineLevel="2" x14ac:dyDescent="0.3">
      <c r="A243" s="438"/>
      <c r="B243" s="463"/>
      <c r="C243" s="468" t="s">
        <v>537</v>
      </c>
      <c r="D243" s="469" t="s">
        <v>533</v>
      </c>
      <c r="E243" s="465" t="s">
        <v>538</v>
      </c>
      <c r="F243" s="460"/>
      <c r="G243" s="83"/>
      <c r="H243" s="461"/>
      <c r="I243" s="461"/>
      <c r="J243" s="461"/>
      <c r="K243" s="461"/>
      <c r="L243" s="461"/>
      <c r="M243" s="461"/>
      <c r="N243" s="461"/>
      <c r="O243" s="461"/>
      <c r="P243" s="461"/>
    </row>
    <row r="244" spans="1:16" s="462" customFormat="1" ht="17.25" hidden="1" outlineLevel="2" x14ac:dyDescent="0.3">
      <c r="A244" s="438"/>
      <c r="B244" s="463"/>
      <c r="C244" s="468" t="s">
        <v>539</v>
      </c>
      <c r="D244" s="440" t="s">
        <v>436</v>
      </c>
      <c r="E244" s="465" t="s">
        <v>538</v>
      </c>
      <c r="F244" s="460"/>
      <c r="G244" s="83"/>
      <c r="H244" s="461"/>
      <c r="I244" s="461"/>
      <c r="J244" s="461"/>
      <c r="K244" s="461"/>
      <c r="L244" s="461"/>
      <c r="M244" s="461"/>
      <c r="N244" s="461"/>
      <c r="O244" s="461"/>
      <c r="P244" s="461"/>
    </row>
    <row r="245" spans="1:16" s="462" customFormat="1" ht="17.25" hidden="1" outlineLevel="2" x14ac:dyDescent="0.3">
      <c r="A245" s="442"/>
      <c r="B245" s="92"/>
      <c r="C245" s="707" t="s">
        <v>540</v>
      </c>
      <c r="D245" s="443" t="s">
        <v>541</v>
      </c>
      <c r="E245" s="443" t="s">
        <v>361</v>
      </c>
      <c r="F245" s="460"/>
      <c r="G245" s="83"/>
      <c r="H245" s="461"/>
      <c r="I245" s="461"/>
      <c r="J245" s="461"/>
      <c r="K245" s="461"/>
      <c r="L245" s="461"/>
      <c r="M245" s="461"/>
      <c r="N245" s="461"/>
      <c r="O245" s="461"/>
      <c r="P245" s="461"/>
    </row>
    <row r="246" spans="1:16" s="462" customFormat="1" ht="34.5" hidden="1" outlineLevel="2" x14ac:dyDescent="0.3">
      <c r="A246" s="438"/>
      <c r="B246" s="470"/>
      <c r="C246" s="471" t="s">
        <v>542</v>
      </c>
      <c r="D246" s="472" t="s">
        <v>543</v>
      </c>
      <c r="E246" s="466" t="s">
        <v>544</v>
      </c>
      <c r="F246" s="460"/>
      <c r="G246" s="83"/>
      <c r="H246" s="461"/>
      <c r="I246" s="461"/>
      <c r="J246" s="461"/>
      <c r="K246" s="461"/>
      <c r="L246" s="461"/>
      <c r="M246" s="461"/>
      <c r="N246" s="461"/>
      <c r="O246" s="461"/>
      <c r="P246" s="461"/>
    </row>
    <row r="247" spans="1:16" s="462" customFormat="1" ht="17.25" hidden="1" outlineLevel="2" x14ac:dyDescent="0.3">
      <c r="A247" s="438"/>
      <c r="B247" s="470"/>
      <c r="C247" s="465" t="s">
        <v>545</v>
      </c>
      <c r="D247" s="440" t="s">
        <v>546</v>
      </c>
      <c r="E247" s="465"/>
      <c r="F247" s="460"/>
      <c r="G247" s="83"/>
      <c r="H247" s="461"/>
      <c r="I247" s="461"/>
      <c r="J247" s="461"/>
      <c r="K247" s="461"/>
      <c r="L247" s="461"/>
      <c r="M247" s="461"/>
      <c r="N247" s="461"/>
      <c r="O247" s="461"/>
      <c r="P247" s="461"/>
    </row>
    <row r="248" spans="1:16" s="462" customFormat="1" ht="18" outlineLevel="2" thickBot="1" x14ac:dyDescent="0.35">
      <c r="A248" s="438"/>
      <c r="B248" s="473">
        <v>6</v>
      </c>
      <c r="C248" s="721" t="s">
        <v>547</v>
      </c>
      <c r="D248" s="440" t="s">
        <v>548</v>
      </c>
      <c r="E248" s="465"/>
      <c r="F248" s="460"/>
      <c r="G248" s="83"/>
      <c r="H248" s="461"/>
      <c r="I248" s="461"/>
      <c r="J248" s="461"/>
      <c r="K248" s="461"/>
      <c r="L248" s="461"/>
      <c r="M248" s="461"/>
      <c r="N248" s="461"/>
      <c r="O248" s="461"/>
      <c r="P248" s="461"/>
    </row>
    <row r="249" spans="1:16" s="462" customFormat="1" ht="17.25" hidden="1" outlineLevel="2" x14ac:dyDescent="0.3">
      <c r="A249" s="438"/>
      <c r="B249" s="473"/>
      <c r="C249" s="465"/>
      <c r="D249" s="440"/>
      <c r="E249" s="465"/>
      <c r="F249" s="460"/>
      <c r="G249" s="83"/>
      <c r="H249" s="461"/>
      <c r="I249" s="461"/>
      <c r="J249" s="461"/>
      <c r="K249" s="461"/>
      <c r="L249" s="461"/>
      <c r="M249" s="461"/>
      <c r="N249" s="461"/>
      <c r="O249" s="461"/>
      <c r="P249" s="461"/>
    </row>
    <row r="250" spans="1:16" s="462" customFormat="1" ht="17.25" hidden="1" outlineLevel="2" x14ac:dyDescent="0.3">
      <c r="A250" s="438"/>
      <c r="B250" s="473"/>
      <c r="C250" s="465"/>
      <c r="D250" s="440"/>
      <c r="E250" s="465"/>
      <c r="F250" s="460"/>
      <c r="G250" s="83"/>
      <c r="H250" s="461"/>
      <c r="I250" s="461"/>
      <c r="J250" s="461"/>
      <c r="K250" s="461"/>
      <c r="L250" s="461"/>
      <c r="M250" s="461"/>
      <c r="N250" s="461"/>
      <c r="O250" s="461"/>
      <c r="P250" s="461"/>
    </row>
    <row r="251" spans="1:16" s="462" customFormat="1" ht="17.25" hidden="1" outlineLevel="2" x14ac:dyDescent="0.3">
      <c r="A251" s="438"/>
      <c r="B251" s="473"/>
      <c r="C251" s="465"/>
      <c r="D251" s="440"/>
      <c r="E251" s="465"/>
      <c r="F251" s="460"/>
      <c r="G251" s="83"/>
      <c r="H251" s="461"/>
      <c r="I251" s="461"/>
      <c r="J251" s="461"/>
      <c r="K251" s="461"/>
      <c r="L251" s="461"/>
      <c r="M251" s="461"/>
      <c r="N251" s="461"/>
      <c r="O251" s="461"/>
      <c r="P251" s="461"/>
    </row>
    <row r="252" spans="1:16" s="462" customFormat="1" ht="17.25" hidden="1" outlineLevel="2" x14ac:dyDescent="0.3">
      <c r="A252" s="438"/>
      <c r="B252" s="473"/>
      <c r="C252" s="465"/>
      <c r="D252" s="440"/>
      <c r="E252" s="465"/>
      <c r="F252" s="460"/>
      <c r="G252" s="83"/>
      <c r="H252" s="461"/>
      <c r="I252" s="461"/>
      <c r="J252" s="461"/>
      <c r="K252" s="461"/>
      <c r="L252" s="461"/>
      <c r="M252" s="461"/>
      <c r="N252" s="461"/>
      <c r="O252" s="461"/>
      <c r="P252" s="461"/>
    </row>
    <row r="253" spans="1:16" s="462" customFormat="1" ht="17.25" hidden="1" outlineLevel="2" x14ac:dyDescent="0.3">
      <c r="A253" s="438"/>
      <c r="B253" s="473"/>
      <c r="C253" s="465"/>
      <c r="D253" s="440"/>
      <c r="E253" s="465"/>
      <c r="F253" s="460"/>
      <c r="G253" s="83"/>
      <c r="H253" s="461"/>
      <c r="I253" s="461"/>
      <c r="J253" s="461"/>
      <c r="K253" s="461"/>
      <c r="L253" s="461"/>
      <c r="M253" s="461"/>
      <c r="N253" s="461"/>
      <c r="O253" s="461"/>
      <c r="P253" s="461"/>
    </row>
    <row r="254" spans="1:16" s="462" customFormat="1" ht="17.25" hidden="1" outlineLevel="2" x14ac:dyDescent="0.3">
      <c r="A254" s="438"/>
      <c r="B254" s="473"/>
      <c r="C254" s="465"/>
      <c r="D254" s="440"/>
      <c r="E254" s="465"/>
      <c r="F254" s="460"/>
      <c r="G254" s="83"/>
      <c r="H254" s="461"/>
      <c r="I254" s="461"/>
      <c r="J254" s="461"/>
      <c r="K254" s="461"/>
      <c r="L254" s="461"/>
      <c r="M254" s="461"/>
      <c r="N254" s="461"/>
      <c r="O254" s="461"/>
      <c r="P254" s="461"/>
    </row>
    <row r="255" spans="1:16" s="98" customFormat="1" ht="17.25" hidden="1" outlineLevel="1" x14ac:dyDescent="0.3">
      <c r="A255" s="444"/>
      <c r="B255" s="451"/>
      <c r="C255" s="451"/>
      <c r="D255" s="451"/>
      <c r="E255" s="452"/>
      <c r="F255" s="95"/>
      <c r="G255" s="96"/>
      <c r="H255" s="97"/>
      <c r="I255" s="97"/>
      <c r="J255" s="97"/>
      <c r="K255" s="97"/>
      <c r="L255" s="97"/>
      <c r="M255" s="97"/>
      <c r="N255" s="97"/>
      <c r="O255" s="97"/>
      <c r="P255" s="97"/>
    </row>
    <row r="256" spans="1:16" s="98" customFormat="1" ht="18" hidden="1" thickBot="1" x14ac:dyDescent="0.35">
      <c r="A256" s="103"/>
      <c r="B256" s="474"/>
      <c r="C256" s="475"/>
      <c r="D256" s="474"/>
      <c r="E256" s="476"/>
      <c r="F256" s="104"/>
      <c r="G256" s="96"/>
      <c r="H256" s="97"/>
      <c r="I256" s="97"/>
      <c r="J256" s="97"/>
      <c r="K256" s="97"/>
      <c r="L256" s="97"/>
      <c r="M256" s="97"/>
      <c r="N256" s="97"/>
      <c r="O256" s="97"/>
      <c r="P256" s="97"/>
    </row>
    <row r="257" spans="1:18" s="86" customFormat="1" ht="18" hidden="1" thickBot="1" x14ac:dyDescent="0.35">
      <c r="A257" s="477"/>
      <c r="B257" s="706">
        <f>SUM(B258,B274,B350,B359,B365,B330:B344,B346:B348)</f>
        <v>0</v>
      </c>
      <c r="C257" s="431" t="s">
        <v>549</v>
      </c>
      <c r="D257" s="432"/>
      <c r="E257" s="433"/>
      <c r="F257" s="83"/>
      <c r="G257" s="83"/>
      <c r="H257" s="101"/>
      <c r="I257" s="83"/>
      <c r="J257" s="85"/>
      <c r="K257" s="85"/>
      <c r="L257" s="85"/>
      <c r="M257" s="85"/>
      <c r="N257" s="85"/>
      <c r="O257" s="85"/>
      <c r="P257" s="85"/>
      <c r="Q257" s="85"/>
      <c r="R257" s="85"/>
    </row>
    <row r="258" spans="1:18" s="86" customFormat="1" ht="34.5" hidden="1" outlineLevel="1" x14ac:dyDescent="0.3">
      <c r="A258" s="79"/>
      <c r="B258" s="80">
        <f>SUM(B259,B260,B264,B267,B272)</f>
        <v>0</v>
      </c>
      <c r="C258" s="437" t="s">
        <v>550</v>
      </c>
      <c r="D258" s="81" t="s">
        <v>551</v>
      </c>
      <c r="E258" s="105" t="s">
        <v>552</v>
      </c>
      <c r="F258" s="83"/>
      <c r="G258" s="83"/>
      <c r="H258" s="101"/>
      <c r="I258" s="83"/>
      <c r="J258" s="85"/>
      <c r="K258" s="85"/>
      <c r="L258" s="85"/>
      <c r="M258" s="85"/>
      <c r="N258" s="85"/>
      <c r="O258" s="85"/>
      <c r="P258" s="85"/>
      <c r="Q258" s="85"/>
      <c r="R258" s="85"/>
    </row>
    <row r="259" spans="1:18" s="86" customFormat="1" ht="17.25" hidden="1" outlineLevel="2" x14ac:dyDescent="0.3">
      <c r="A259" s="100"/>
      <c r="B259" s="478" t="str">
        <f>IF(OR(C259="None",C259="Selection Required"),"",1)</f>
        <v/>
      </c>
      <c r="C259" s="479" t="str">
        <f>IF(B260=1,D8,"Selection Required")</f>
        <v>Selection Required</v>
      </c>
      <c r="D259" s="480" t="s">
        <v>553</v>
      </c>
      <c r="E259" s="479"/>
      <c r="F259" s="83"/>
      <c r="G259" s="83"/>
      <c r="H259" s="101"/>
      <c r="I259" s="83"/>
      <c r="J259" s="85"/>
      <c r="K259" s="85"/>
      <c r="L259" s="85"/>
      <c r="M259" s="85"/>
      <c r="N259" s="85"/>
      <c r="O259" s="85"/>
      <c r="P259" s="85"/>
      <c r="Q259" s="85"/>
      <c r="R259" s="85"/>
    </row>
    <row r="260" spans="1:18" s="86" customFormat="1" ht="69" hidden="1" outlineLevel="2" x14ac:dyDescent="0.3">
      <c r="A260" s="100"/>
      <c r="B260" s="478" t="str">
        <f>IF(OR(C260="None",C260="Selection Required"),"",1)</f>
        <v/>
      </c>
      <c r="C260" s="479" t="s">
        <v>116</v>
      </c>
      <c r="D260" s="480" t="s">
        <v>554</v>
      </c>
      <c r="E260" s="479" t="s">
        <v>555</v>
      </c>
      <c r="F260" s="83"/>
      <c r="G260" s="83"/>
      <c r="H260" s="101"/>
      <c r="I260" s="83"/>
      <c r="J260" s="85"/>
      <c r="K260" s="85"/>
      <c r="L260" s="85"/>
      <c r="M260" s="85"/>
      <c r="N260" s="85"/>
      <c r="O260" s="85"/>
      <c r="P260" s="85"/>
      <c r="Q260" s="85"/>
      <c r="R260" s="85"/>
    </row>
    <row r="261" spans="1:18" s="86" customFormat="1" ht="17.25" hidden="1" outlineLevel="3" x14ac:dyDescent="0.3">
      <c r="A261" s="100"/>
      <c r="B261" s="478"/>
      <c r="C261" s="479" t="s">
        <v>116</v>
      </c>
      <c r="D261" s="480"/>
      <c r="E261" s="481"/>
      <c r="F261" s="83"/>
      <c r="G261" s="83"/>
      <c r="H261" s="101"/>
      <c r="I261" s="83"/>
      <c r="J261" s="85"/>
      <c r="K261" s="85"/>
      <c r="L261" s="85"/>
      <c r="M261" s="85"/>
      <c r="N261" s="85"/>
      <c r="O261" s="85"/>
      <c r="P261" s="85"/>
      <c r="Q261" s="85"/>
      <c r="R261" s="85"/>
    </row>
    <row r="262" spans="1:18" s="86" customFormat="1" ht="17.25" hidden="1" outlineLevel="3" x14ac:dyDescent="0.3">
      <c r="A262" s="100"/>
      <c r="B262" s="478"/>
      <c r="C262" s="479" t="s">
        <v>556</v>
      </c>
      <c r="D262" s="480"/>
      <c r="E262" s="481"/>
      <c r="F262" s="83"/>
      <c r="G262" s="83"/>
      <c r="H262" s="101"/>
      <c r="I262" s="83"/>
      <c r="J262" s="85"/>
      <c r="K262" s="85"/>
      <c r="L262" s="85"/>
      <c r="M262" s="85"/>
      <c r="N262" s="85"/>
      <c r="O262" s="85"/>
      <c r="P262" s="85"/>
      <c r="Q262" s="85"/>
      <c r="R262" s="85"/>
    </row>
    <row r="263" spans="1:18" s="86" customFormat="1" ht="17.25" hidden="1" outlineLevel="3" x14ac:dyDescent="0.3">
      <c r="A263" s="100"/>
      <c r="B263" s="478"/>
      <c r="C263" s="479" t="s">
        <v>557</v>
      </c>
      <c r="D263" s="480"/>
      <c r="E263" s="481"/>
      <c r="F263" s="83"/>
      <c r="G263" s="83"/>
      <c r="H263" s="101"/>
      <c r="I263" s="83"/>
      <c r="J263" s="85"/>
      <c r="K263" s="85"/>
      <c r="L263" s="85"/>
      <c r="M263" s="85"/>
      <c r="N263" s="85"/>
      <c r="O263" s="85"/>
      <c r="P263" s="85"/>
      <c r="Q263" s="85"/>
      <c r="R263" s="85"/>
    </row>
    <row r="264" spans="1:18" s="86" customFormat="1" ht="17.25" hidden="1" outlineLevel="2" x14ac:dyDescent="0.3">
      <c r="A264" s="100"/>
      <c r="B264" s="478" t="str">
        <f>IF(C264="Enhanced Packaging Protection", 1,"")</f>
        <v/>
      </c>
      <c r="C264" s="479"/>
      <c r="D264" s="480" t="s">
        <v>558</v>
      </c>
      <c r="E264" s="479" t="s">
        <v>559</v>
      </c>
      <c r="F264" s="83"/>
      <c r="G264" s="83"/>
      <c r="H264" s="101"/>
      <c r="I264" s="83"/>
      <c r="J264" s="85"/>
      <c r="K264" s="85"/>
      <c r="L264" s="85"/>
      <c r="M264" s="85"/>
      <c r="N264" s="85"/>
      <c r="O264" s="85"/>
      <c r="P264" s="85"/>
      <c r="Q264" s="85"/>
      <c r="R264" s="85"/>
    </row>
    <row r="265" spans="1:18" s="86" customFormat="1" ht="17.25" hidden="1" outlineLevel="3" x14ac:dyDescent="0.3">
      <c r="A265" s="100"/>
      <c r="B265" s="478"/>
      <c r="C265" s="479"/>
      <c r="D265" s="480"/>
      <c r="E265" s="481"/>
      <c r="F265" s="83"/>
      <c r="G265" s="83"/>
      <c r="H265" s="101"/>
      <c r="I265" s="83"/>
      <c r="J265" s="85"/>
      <c r="K265" s="85"/>
      <c r="L265" s="85"/>
      <c r="M265" s="85"/>
      <c r="N265" s="85"/>
      <c r="O265" s="85"/>
      <c r="P265" s="85"/>
      <c r="Q265" s="85"/>
      <c r="R265" s="85"/>
    </row>
    <row r="266" spans="1:18" s="86" customFormat="1" ht="17.25" hidden="1" outlineLevel="3" x14ac:dyDescent="0.3">
      <c r="A266" s="100"/>
      <c r="B266" s="478"/>
      <c r="C266" s="479"/>
      <c r="D266" s="480"/>
      <c r="E266" s="481"/>
      <c r="F266" s="83"/>
      <c r="G266" s="83"/>
      <c r="H266" s="101"/>
      <c r="I266" s="83"/>
      <c r="J266" s="85"/>
      <c r="K266" s="85"/>
      <c r="L266" s="85"/>
      <c r="M266" s="85"/>
      <c r="N266" s="85"/>
      <c r="O266" s="85"/>
      <c r="P266" s="85"/>
      <c r="Q266" s="85"/>
      <c r="R266" s="85"/>
    </row>
    <row r="267" spans="1:18" s="86" customFormat="1" ht="34.5" hidden="1" outlineLevel="2" x14ac:dyDescent="0.3">
      <c r="A267" s="100"/>
      <c r="B267" s="478" t="str">
        <f>IF(C267&gt;0,1,"")</f>
        <v/>
      </c>
      <c r="C267" s="479"/>
      <c r="D267" s="480" t="s">
        <v>560</v>
      </c>
      <c r="E267" s="479" t="s">
        <v>561</v>
      </c>
      <c r="F267" s="83"/>
      <c r="G267" s="83"/>
      <c r="H267" s="101"/>
      <c r="I267" s="83"/>
      <c r="J267" s="85"/>
      <c r="K267" s="85"/>
      <c r="L267" s="85"/>
      <c r="M267" s="85"/>
      <c r="N267" s="85"/>
      <c r="O267" s="85"/>
      <c r="P267" s="85"/>
      <c r="Q267" s="85"/>
      <c r="R267" s="85"/>
    </row>
    <row r="268" spans="1:18" s="86" customFormat="1" ht="17.25" hidden="1" outlineLevel="2" x14ac:dyDescent="0.3">
      <c r="A268" s="100"/>
      <c r="B268" s="478"/>
      <c r="C268" s="479"/>
      <c r="D268" s="480" t="s">
        <v>562</v>
      </c>
      <c r="E268" s="479" t="s">
        <v>561</v>
      </c>
      <c r="F268" s="83"/>
      <c r="G268" s="83"/>
      <c r="H268" s="101"/>
      <c r="I268" s="83"/>
      <c r="J268" s="85"/>
      <c r="K268" s="85"/>
      <c r="L268" s="85"/>
      <c r="M268" s="85"/>
      <c r="N268" s="85"/>
      <c r="O268" s="85"/>
      <c r="P268" s="85"/>
      <c r="Q268" s="85"/>
      <c r="R268" s="85"/>
    </row>
    <row r="269" spans="1:18" s="86" customFormat="1" ht="17.25" hidden="1" outlineLevel="2" x14ac:dyDescent="0.3">
      <c r="A269" s="100"/>
      <c r="B269" s="478"/>
      <c r="C269" s="106"/>
      <c r="D269" s="480" t="s">
        <v>563</v>
      </c>
      <c r="E269" s="481" t="s">
        <v>564</v>
      </c>
      <c r="F269" s="83"/>
      <c r="G269" s="83"/>
      <c r="H269" s="101"/>
      <c r="I269" s="83"/>
      <c r="J269" s="85"/>
      <c r="K269" s="85"/>
      <c r="L269" s="85"/>
      <c r="M269" s="85"/>
      <c r="N269" s="85"/>
      <c r="O269" s="85"/>
      <c r="P269" s="85"/>
      <c r="Q269" s="85"/>
      <c r="R269" s="85"/>
    </row>
    <row r="270" spans="1:18" s="86" customFormat="1" ht="17.25" hidden="1" outlineLevel="3" x14ac:dyDescent="0.3">
      <c r="A270" s="100"/>
      <c r="B270" s="478"/>
      <c r="C270" s="106"/>
      <c r="D270" s="480"/>
      <c r="E270" s="481"/>
      <c r="F270" s="83"/>
      <c r="G270" s="83"/>
      <c r="H270" s="101"/>
      <c r="I270" s="83"/>
      <c r="J270" s="85"/>
      <c r="K270" s="85"/>
      <c r="L270" s="85"/>
      <c r="M270" s="85"/>
      <c r="N270" s="85"/>
      <c r="O270" s="85"/>
      <c r="P270" s="85"/>
      <c r="Q270" s="85"/>
      <c r="R270" s="85"/>
    </row>
    <row r="271" spans="1:18" s="86" customFormat="1" ht="17.25" hidden="1" outlineLevel="3" x14ac:dyDescent="0.3">
      <c r="A271" s="100"/>
      <c r="B271" s="478"/>
      <c r="C271" s="106" t="s">
        <v>565</v>
      </c>
      <c r="D271" s="480"/>
      <c r="E271" s="481"/>
      <c r="F271" s="83"/>
      <c r="G271" s="83"/>
      <c r="H271" s="101"/>
      <c r="I271" s="83"/>
      <c r="J271" s="85"/>
      <c r="K271" s="85"/>
      <c r="L271" s="85"/>
      <c r="M271" s="85"/>
      <c r="N271" s="85"/>
      <c r="O271" s="85"/>
      <c r="P271" s="85"/>
      <c r="Q271" s="85"/>
      <c r="R271" s="85"/>
    </row>
    <row r="272" spans="1:18" s="86" customFormat="1" ht="17.25" hidden="1" outlineLevel="2" x14ac:dyDescent="0.3">
      <c r="A272" s="100"/>
      <c r="B272" s="478" t="str">
        <f>IF(C272&gt;0,1,"")</f>
        <v/>
      </c>
      <c r="C272" s="479"/>
      <c r="D272" s="107"/>
      <c r="E272" s="107"/>
      <c r="F272" s="83"/>
      <c r="G272" s="83"/>
      <c r="H272" s="101"/>
      <c r="I272" s="83"/>
      <c r="J272" s="85"/>
      <c r="K272" s="85"/>
      <c r="L272" s="85"/>
      <c r="M272" s="85"/>
      <c r="N272" s="85"/>
      <c r="O272" s="85"/>
      <c r="P272" s="85"/>
      <c r="Q272" s="85"/>
      <c r="R272" s="85"/>
    </row>
    <row r="273" spans="1:18" s="86" customFormat="1" ht="17.25" hidden="1" outlineLevel="1" x14ac:dyDescent="0.3">
      <c r="A273" s="444"/>
      <c r="B273" s="451"/>
      <c r="C273" s="451"/>
      <c r="D273" s="451"/>
      <c r="E273" s="452"/>
      <c r="F273" s="83"/>
      <c r="G273" s="83"/>
      <c r="H273" s="101"/>
      <c r="I273" s="83"/>
      <c r="J273" s="85"/>
      <c r="K273" s="85"/>
      <c r="L273" s="85"/>
      <c r="M273" s="85"/>
      <c r="N273" s="85"/>
      <c r="O273" s="85"/>
      <c r="P273" s="85"/>
      <c r="Q273" s="85"/>
      <c r="R273" s="85"/>
    </row>
    <row r="274" spans="1:18" s="86" customFormat="1" ht="17.25" hidden="1" outlineLevel="1" x14ac:dyDescent="0.3">
      <c r="A274" s="79"/>
      <c r="B274" s="80">
        <f>SUM(B278,B284:B290,B292:B308,B310:B327,B330:B344,B346:B348)</f>
        <v>0</v>
      </c>
      <c r="C274" s="437" t="s">
        <v>155</v>
      </c>
      <c r="D274" s="81" t="s">
        <v>557</v>
      </c>
      <c r="E274" s="108"/>
      <c r="F274" s="83"/>
      <c r="G274" s="83"/>
      <c r="H274" s="101"/>
      <c r="I274" s="83"/>
      <c r="J274" s="85"/>
      <c r="K274" s="85"/>
      <c r="L274" s="85"/>
      <c r="M274" s="85"/>
      <c r="N274" s="85"/>
      <c r="O274" s="85"/>
      <c r="P274" s="85"/>
      <c r="Q274" s="85"/>
      <c r="R274" s="85"/>
    </row>
    <row r="275" spans="1:18" s="86" customFormat="1" ht="17.25" hidden="1" outlineLevel="3" x14ac:dyDescent="0.3">
      <c r="A275" s="100"/>
      <c r="B275" s="478"/>
      <c r="C275" s="106" t="s">
        <v>33</v>
      </c>
      <c r="D275" s="480"/>
      <c r="E275" s="481"/>
      <c r="F275" s="83"/>
      <c r="G275" s="83"/>
      <c r="H275" s="101"/>
      <c r="I275" s="83"/>
      <c r="J275" s="85"/>
      <c r="K275" s="85"/>
      <c r="L275" s="85"/>
      <c r="M275" s="85"/>
      <c r="N275" s="85"/>
      <c r="O275" s="85"/>
      <c r="P275" s="85"/>
      <c r="Q275" s="85"/>
      <c r="R275" s="85"/>
    </row>
    <row r="276" spans="1:18" s="86" customFormat="1" ht="17.25" hidden="1" outlineLevel="3" x14ac:dyDescent="0.3">
      <c r="A276" s="100"/>
      <c r="B276" s="478"/>
      <c r="C276" s="106">
        <v>1</v>
      </c>
      <c r="D276" s="480"/>
      <c r="E276" s="481"/>
      <c r="F276" s="83"/>
      <c r="G276" s="83"/>
      <c r="H276" s="101"/>
      <c r="I276" s="83"/>
      <c r="J276" s="85"/>
      <c r="K276" s="85"/>
      <c r="L276" s="85"/>
      <c r="M276" s="85"/>
      <c r="N276" s="85"/>
      <c r="O276" s="85"/>
      <c r="P276" s="85"/>
      <c r="Q276" s="85"/>
      <c r="R276" s="85"/>
    </row>
    <row r="277" spans="1:18" s="86" customFormat="1" ht="17.25" hidden="1" outlineLevel="3" x14ac:dyDescent="0.3">
      <c r="A277" s="100"/>
      <c r="B277" s="478"/>
      <c r="C277" s="106">
        <v>2</v>
      </c>
      <c r="D277" s="480"/>
      <c r="E277" s="481"/>
      <c r="F277" s="83"/>
      <c r="G277" s="83"/>
      <c r="H277" s="101"/>
      <c r="I277" s="83"/>
      <c r="J277" s="85"/>
      <c r="K277" s="85"/>
      <c r="L277" s="85"/>
      <c r="M277" s="85"/>
      <c r="N277" s="85"/>
      <c r="O277" s="85"/>
      <c r="P277" s="85"/>
      <c r="Q277" s="85"/>
      <c r="R277" s="85"/>
    </row>
    <row r="278" spans="1:18" s="86" customFormat="1" ht="69" hidden="1" outlineLevel="2" x14ac:dyDescent="0.3">
      <c r="A278" s="100"/>
      <c r="B278" s="478" t="str">
        <f>IF(C278&lt;&gt;"",1,"")</f>
        <v/>
      </c>
      <c r="C278" s="106"/>
      <c r="D278" s="480" t="s">
        <v>566</v>
      </c>
      <c r="E278" s="479" t="s">
        <v>567</v>
      </c>
      <c r="F278" s="83"/>
      <c r="G278" s="83"/>
      <c r="H278" s="101"/>
      <c r="I278" s="83"/>
      <c r="J278" s="85"/>
      <c r="K278" s="85"/>
      <c r="L278" s="85"/>
      <c r="M278" s="85"/>
      <c r="N278" s="85"/>
      <c r="O278" s="85"/>
      <c r="P278" s="85"/>
      <c r="Q278" s="85"/>
      <c r="R278" s="85"/>
    </row>
    <row r="279" spans="1:18" s="86" customFormat="1" ht="17.25" hidden="1" outlineLevel="5" x14ac:dyDescent="0.3">
      <c r="A279" s="100"/>
      <c r="B279" s="478"/>
      <c r="C279" s="106"/>
      <c r="D279" s="480"/>
      <c r="E279" s="481"/>
      <c r="F279" s="83"/>
      <c r="G279" s="83"/>
      <c r="H279" s="101"/>
      <c r="I279" s="83"/>
      <c r="J279" s="85"/>
      <c r="K279" s="85"/>
      <c r="L279" s="85"/>
      <c r="M279" s="85"/>
      <c r="N279" s="85"/>
      <c r="O279" s="85"/>
      <c r="P279" s="85"/>
      <c r="Q279" s="85"/>
      <c r="R279" s="85"/>
    </row>
    <row r="280" spans="1:18" s="86" customFormat="1" ht="17.25" hidden="1" outlineLevel="5" x14ac:dyDescent="0.3">
      <c r="A280" s="100"/>
      <c r="B280" s="478"/>
      <c r="C280" s="106" t="s">
        <v>568</v>
      </c>
      <c r="D280" s="480"/>
      <c r="E280" s="481"/>
      <c r="F280" s="83"/>
      <c r="G280" s="83"/>
      <c r="H280" s="101"/>
      <c r="I280" s="83"/>
      <c r="J280" s="85"/>
      <c r="K280" s="85"/>
      <c r="L280" s="85"/>
      <c r="M280" s="85"/>
      <c r="N280" s="85"/>
      <c r="O280" s="85"/>
      <c r="P280" s="85"/>
      <c r="Q280" s="85"/>
      <c r="R280" s="85"/>
    </row>
    <row r="281" spans="1:18" s="86" customFormat="1" ht="17.25" hidden="1" outlineLevel="5" x14ac:dyDescent="0.3">
      <c r="A281" s="100"/>
      <c r="B281" s="478"/>
      <c r="C281" s="106" t="s">
        <v>31</v>
      </c>
      <c r="D281" s="480"/>
      <c r="E281" s="481"/>
      <c r="F281" s="83"/>
      <c r="G281" s="83"/>
      <c r="H281" s="101"/>
      <c r="I281" s="83"/>
      <c r="J281" s="85"/>
      <c r="K281" s="85"/>
      <c r="L281" s="85"/>
      <c r="M281" s="85"/>
      <c r="N281" s="85"/>
      <c r="O281" s="85"/>
      <c r="P281" s="85"/>
      <c r="Q281" s="85"/>
      <c r="R281" s="85"/>
    </row>
    <row r="282" spans="1:18" s="86" customFormat="1" ht="17.25" hidden="1" outlineLevel="2" x14ac:dyDescent="0.3">
      <c r="A282" s="100"/>
      <c r="B282" s="478"/>
      <c r="C282" s="106"/>
      <c r="D282" s="480"/>
      <c r="E282" s="481"/>
      <c r="F282" s="83"/>
      <c r="G282" s="83"/>
      <c r="H282" s="101"/>
      <c r="I282" s="83"/>
      <c r="J282" s="85"/>
      <c r="K282" s="85"/>
      <c r="L282" s="85"/>
      <c r="M282" s="85"/>
      <c r="N282" s="85"/>
      <c r="O282" s="85"/>
      <c r="P282" s="85"/>
      <c r="Q282" s="85"/>
      <c r="R282" s="85"/>
    </row>
    <row r="283" spans="1:18" s="86" customFormat="1" ht="17.25" hidden="1" outlineLevel="2" x14ac:dyDescent="0.3">
      <c r="A283" s="444"/>
      <c r="B283" s="445"/>
      <c r="C283" s="445"/>
      <c r="D283" s="445"/>
      <c r="E283" s="446"/>
      <c r="F283" s="83"/>
      <c r="G283" s="83"/>
      <c r="H283" s="101"/>
      <c r="I283" s="83"/>
      <c r="J283" s="85"/>
      <c r="K283" s="85"/>
      <c r="L283" s="85"/>
      <c r="M283" s="85"/>
      <c r="N283" s="85"/>
      <c r="O283" s="85"/>
      <c r="P283" s="85"/>
      <c r="Q283" s="85"/>
      <c r="R283" s="85"/>
    </row>
    <row r="284" spans="1:18" s="86" customFormat="1" ht="17.25" hidden="1" outlineLevel="2" x14ac:dyDescent="0.3">
      <c r="A284" s="100"/>
      <c r="B284" s="482"/>
      <c r="C284" s="508" t="s">
        <v>569</v>
      </c>
      <c r="D284" s="483" t="s">
        <v>158</v>
      </c>
      <c r="E284" s="481" t="s">
        <v>570</v>
      </c>
      <c r="F284" s="83"/>
      <c r="G284" s="83"/>
      <c r="H284" s="101"/>
      <c r="I284" s="83"/>
      <c r="J284" s="85"/>
      <c r="K284" s="85"/>
      <c r="L284" s="85"/>
      <c r="M284" s="85"/>
      <c r="N284" s="85"/>
      <c r="O284" s="85"/>
      <c r="P284" s="85"/>
      <c r="Q284" s="85"/>
      <c r="R284" s="85"/>
    </row>
    <row r="285" spans="1:18" s="86" customFormat="1" ht="34.5" hidden="1" outlineLevel="2" x14ac:dyDescent="0.3">
      <c r="A285" s="100"/>
      <c r="B285" s="482"/>
      <c r="C285" s="508" t="s">
        <v>571</v>
      </c>
      <c r="D285" s="440" t="s">
        <v>161</v>
      </c>
      <c r="E285" s="481" t="s">
        <v>572</v>
      </c>
      <c r="F285" s="83"/>
      <c r="G285" s="83"/>
      <c r="H285" s="101"/>
      <c r="I285" s="83"/>
      <c r="J285" s="85"/>
      <c r="K285" s="85"/>
      <c r="L285" s="85"/>
      <c r="M285" s="85"/>
      <c r="N285" s="85"/>
      <c r="O285" s="85"/>
      <c r="P285" s="85"/>
      <c r="Q285" s="85"/>
      <c r="R285" s="85"/>
    </row>
    <row r="286" spans="1:18" s="86" customFormat="1" ht="51.75" hidden="1" outlineLevel="2" x14ac:dyDescent="0.3">
      <c r="A286" s="100"/>
      <c r="B286" s="482"/>
      <c r="C286" s="508" t="s">
        <v>573</v>
      </c>
      <c r="D286" s="440" t="s">
        <v>164</v>
      </c>
      <c r="E286" s="481" t="s">
        <v>574</v>
      </c>
      <c r="F286" s="83"/>
      <c r="G286" s="83"/>
      <c r="H286" s="101"/>
      <c r="I286" s="83"/>
      <c r="J286" s="85"/>
      <c r="K286" s="85"/>
      <c r="L286" s="85"/>
      <c r="M286" s="85"/>
      <c r="N286" s="85"/>
      <c r="O286" s="85"/>
      <c r="P286" s="85"/>
      <c r="Q286" s="85"/>
      <c r="R286" s="85"/>
    </row>
    <row r="287" spans="1:18" s="86" customFormat="1" ht="34.5" hidden="1" outlineLevel="2" x14ac:dyDescent="0.3">
      <c r="A287" s="100"/>
      <c r="B287" s="482"/>
      <c r="C287" s="508" t="s">
        <v>575</v>
      </c>
      <c r="D287" s="440" t="s">
        <v>167</v>
      </c>
      <c r="E287" s="481" t="s">
        <v>576</v>
      </c>
      <c r="F287" s="83"/>
      <c r="G287" s="83"/>
      <c r="H287" s="101"/>
      <c r="I287" s="83"/>
      <c r="J287" s="85"/>
      <c r="K287" s="85"/>
      <c r="L287" s="85"/>
      <c r="M287" s="85"/>
      <c r="N287" s="85"/>
      <c r="O287" s="85"/>
      <c r="P287" s="85"/>
      <c r="Q287" s="85"/>
      <c r="R287" s="85"/>
    </row>
    <row r="288" spans="1:18" s="86" customFormat="1" ht="34.5" hidden="1" outlineLevel="2" x14ac:dyDescent="0.3">
      <c r="A288" s="100"/>
      <c r="B288" s="482"/>
      <c r="C288" s="508" t="s">
        <v>577</v>
      </c>
      <c r="D288" s="440" t="s">
        <v>169</v>
      </c>
      <c r="E288" s="481" t="s">
        <v>576</v>
      </c>
      <c r="F288" s="83"/>
      <c r="G288" s="83"/>
      <c r="H288" s="101"/>
      <c r="I288" s="83"/>
      <c r="J288" s="85"/>
      <c r="K288" s="85"/>
      <c r="L288" s="85"/>
      <c r="M288" s="85"/>
      <c r="N288" s="85"/>
      <c r="O288" s="85"/>
      <c r="P288" s="85"/>
      <c r="Q288" s="85"/>
      <c r="R288" s="85"/>
    </row>
    <row r="289" spans="1:18" s="86" customFormat="1" ht="34.5" hidden="1" outlineLevel="2" x14ac:dyDescent="0.3">
      <c r="A289" s="100"/>
      <c r="B289" s="482"/>
      <c r="C289" s="508" t="s">
        <v>578</v>
      </c>
      <c r="D289" s="440" t="s">
        <v>171</v>
      </c>
      <c r="E289" s="481" t="s">
        <v>579</v>
      </c>
      <c r="F289" s="83"/>
      <c r="G289" s="83"/>
      <c r="H289" s="101"/>
      <c r="I289" s="83"/>
      <c r="J289" s="85"/>
      <c r="K289" s="85"/>
      <c r="L289" s="85"/>
      <c r="M289" s="85"/>
      <c r="N289" s="85"/>
      <c r="O289" s="85"/>
      <c r="P289" s="85"/>
      <c r="Q289" s="85"/>
      <c r="R289" s="85"/>
    </row>
    <row r="290" spans="1:18" s="86" customFormat="1" ht="17.25" hidden="1" outlineLevel="2" x14ac:dyDescent="0.3">
      <c r="A290" s="100"/>
      <c r="B290" s="484"/>
      <c r="C290" s="481"/>
      <c r="D290" s="483"/>
      <c r="E290" s="481"/>
      <c r="F290" s="83"/>
      <c r="G290" s="83"/>
      <c r="H290" s="101"/>
      <c r="I290" s="83"/>
      <c r="J290" s="85"/>
      <c r="K290" s="85"/>
      <c r="L290" s="85"/>
      <c r="M290" s="85"/>
      <c r="N290" s="85"/>
      <c r="O290" s="85"/>
      <c r="P290" s="85"/>
      <c r="Q290" s="85"/>
      <c r="R290" s="85"/>
    </row>
    <row r="291" spans="1:18" s="86" customFormat="1" ht="17.25" hidden="1" outlineLevel="2" x14ac:dyDescent="0.3">
      <c r="A291" s="444"/>
      <c r="B291" s="445"/>
      <c r="C291" s="445"/>
      <c r="D291" s="445"/>
      <c r="E291" s="446"/>
      <c r="F291" s="83"/>
      <c r="G291" s="83"/>
      <c r="H291" s="101"/>
      <c r="I291" s="83"/>
      <c r="J291" s="85"/>
      <c r="K291" s="85"/>
      <c r="L291" s="85"/>
      <c r="M291" s="85"/>
      <c r="N291" s="85"/>
      <c r="O291" s="85"/>
      <c r="P291" s="85"/>
      <c r="Q291" s="85"/>
      <c r="R291" s="85"/>
    </row>
    <row r="292" spans="1:18" s="86" customFormat="1" ht="17.25" hidden="1" outlineLevel="2" x14ac:dyDescent="0.3">
      <c r="A292" s="100"/>
      <c r="B292" s="482"/>
      <c r="C292" s="508" t="s">
        <v>580</v>
      </c>
      <c r="D292" s="483" t="s">
        <v>581</v>
      </c>
      <c r="E292" s="481"/>
      <c r="F292" s="83"/>
      <c r="G292" s="83"/>
      <c r="H292" s="101"/>
      <c r="I292" s="83"/>
      <c r="J292" s="85"/>
      <c r="K292" s="85"/>
      <c r="L292" s="85"/>
      <c r="M292" s="85"/>
      <c r="N292" s="85"/>
      <c r="O292" s="85"/>
      <c r="P292" s="85"/>
      <c r="Q292" s="85"/>
      <c r="R292" s="85"/>
    </row>
    <row r="293" spans="1:18" s="86" customFormat="1" ht="17.25" hidden="1" outlineLevel="2" x14ac:dyDescent="0.3">
      <c r="A293" s="100"/>
      <c r="B293" s="482"/>
      <c r="C293" s="508" t="s">
        <v>582</v>
      </c>
      <c r="D293" s="483" t="s">
        <v>583</v>
      </c>
      <c r="E293" s="481" t="s">
        <v>584</v>
      </c>
      <c r="F293" s="83"/>
      <c r="G293" s="83"/>
      <c r="H293" s="101"/>
      <c r="I293" s="83"/>
      <c r="J293" s="85"/>
      <c r="K293" s="85"/>
      <c r="L293" s="85"/>
      <c r="M293" s="85"/>
      <c r="N293" s="85"/>
      <c r="O293" s="85"/>
      <c r="P293" s="85"/>
      <c r="Q293" s="85"/>
      <c r="R293" s="85"/>
    </row>
    <row r="294" spans="1:18" s="86" customFormat="1" ht="34.5" hidden="1" outlineLevel="2" x14ac:dyDescent="0.3">
      <c r="A294" s="100"/>
      <c r="B294" s="482"/>
      <c r="C294" s="508" t="s">
        <v>585</v>
      </c>
      <c r="D294" s="483" t="s">
        <v>586</v>
      </c>
      <c r="E294" s="481" t="s">
        <v>587</v>
      </c>
      <c r="F294" s="83"/>
      <c r="G294" s="83"/>
      <c r="H294" s="101"/>
      <c r="I294" s="83"/>
      <c r="J294" s="85"/>
      <c r="K294" s="85"/>
      <c r="L294" s="85"/>
      <c r="M294" s="85"/>
      <c r="N294" s="85"/>
      <c r="O294" s="85"/>
      <c r="P294" s="85"/>
      <c r="Q294" s="85"/>
      <c r="R294" s="85"/>
    </row>
    <row r="295" spans="1:18" s="86" customFormat="1" ht="34.5" hidden="1" outlineLevel="2" x14ac:dyDescent="0.3">
      <c r="A295" s="100"/>
      <c r="B295" s="482"/>
      <c r="C295" s="508" t="s">
        <v>588</v>
      </c>
      <c r="D295" s="483" t="s">
        <v>179</v>
      </c>
      <c r="E295" s="481" t="s">
        <v>589</v>
      </c>
      <c r="F295" s="83"/>
      <c r="G295" s="83"/>
      <c r="H295" s="101"/>
      <c r="I295" s="83"/>
      <c r="J295" s="85"/>
      <c r="K295" s="85"/>
      <c r="L295" s="85"/>
      <c r="M295" s="85"/>
      <c r="N295" s="85"/>
      <c r="O295" s="85"/>
      <c r="P295" s="85"/>
      <c r="Q295" s="85"/>
      <c r="R295" s="85"/>
    </row>
    <row r="296" spans="1:18" s="86" customFormat="1" ht="51.75" hidden="1" outlineLevel="2" x14ac:dyDescent="0.3">
      <c r="A296" s="100"/>
      <c r="B296" s="482"/>
      <c r="C296" s="508" t="s">
        <v>590</v>
      </c>
      <c r="D296" s="440" t="s">
        <v>161</v>
      </c>
      <c r="E296" s="481" t="s">
        <v>591</v>
      </c>
      <c r="F296" s="83"/>
      <c r="G296" s="83"/>
      <c r="H296" s="101"/>
      <c r="I296" s="83"/>
      <c r="J296" s="85"/>
      <c r="K296" s="85"/>
      <c r="L296" s="85"/>
      <c r="M296" s="85"/>
      <c r="N296" s="85"/>
      <c r="O296" s="85"/>
      <c r="P296" s="85"/>
      <c r="Q296" s="85"/>
      <c r="R296" s="85"/>
    </row>
    <row r="297" spans="1:18" s="86" customFormat="1" ht="69" hidden="1" outlineLevel="2" x14ac:dyDescent="0.3">
      <c r="A297" s="100"/>
      <c r="B297" s="482"/>
      <c r="C297" s="508" t="s">
        <v>592</v>
      </c>
      <c r="D297" s="440" t="s">
        <v>164</v>
      </c>
      <c r="E297" s="479" t="s">
        <v>593</v>
      </c>
      <c r="F297" s="83"/>
      <c r="G297" s="83"/>
      <c r="H297" s="101"/>
      <c r="I297" s="83"/>
      <c r="J297" s="85"/>
      <c r="K297" s="85"/>
      <c r="L297" s="85"/>
      <c r="M297" s="85"/>
      <c r="N297" s="85"/>
      <c r="O297" s="85"/>
      <c r="P297" s="85"/>
      <c r="Q297" s="85"/>
      <c r="R297" s="85"/>
    </row>
    <row r="298" spans="1:18" s="86" customFormat="1" ht="51.75" hidden="1" outlineLevel="2" x14ac:dyDescent="0.3">
      <c r="A298" s="100"/>
      <c r="B298" s="482"/>
      <c r="C298" s="508" t="s">
        <v>594</v>
      </c>
      <c r="D298" s="440" t="s">
        <v>167</v>
      </c>
      <c r="E298" s="481" t="s">
        <v>595</v>
      </c>
      <c r="F298" s="83"/>
      <c r="G298" s="83"/>
      <c r="H298" s="101"/>
      <c r="I298" s="83"/>
      <c r="J298" s="85"/>
      <c r="K298" s="85"/>
      <c r="L298" s="85"/>
      <c r="M298" s="85"/>
      <c r="N298" s="85"/>
      <c r="O298" s="85"/>
      <c r="P298" s="85"/>
      <c r="Q298" s="85"/>
      <c r="R298" s="85"/>
    </row>
    <row r="299" spans="1:18" s="86" customFormat="1" ht="51.75" hidden="1" outlineLevel="2" x14ac:dyDescent="0.3">
      <c r="A299" s="100"/>
      <c r="B299" s="482"/>
      <c r="C299" s="508" t="s">
        <v>596</v>
      </c>
      <c r="D299" s="440" t="s">
        <v>169</v>
      </c>
      <c r="E299" s="481" t="s">
        <v>595</v>
      </c>
      <c r="F299" s="83"/>
      <c r="G299" s="83"/>
      <c r="H299" s="101"/>
      <c r="I299" s="83"/>
      <c r="J299" s="85"/>
      <c r="K299" s="85"/>
      <c r="L299" s="85"/>
      <c r="M299" s="85"/>
      <c r="N299" s="85"/>
      <c r="O299" s="85"/>
      <c r="P299" s="85"/>
      <c r="Q299" s="85"/>
      <c r="R299" s="85"/>
    </row>
    <row r="300" spans="1:18" s="86" customFormat="1" ht="51.75" hidden="1" outlineLevel="2" x14ac:dyDescent="0.3">
      <c r="A300" s="100"/>
      <c r="B300" s="482"/>
      <c r="C300" s="508" t="s">
        <v>597</v>
      </c>
      <c r="D300" s="440" t="s">
        <v>171</v>
      </c>
      <c r="E300" s="481" t="s">
        <v>598</v>
      </c>
      <c r="F300" s="83"/>
      <c r="G300" s="83"/>
      <c r="H300" s="101"/>
      <c r="I300" s="83"/>
      <c r="J300" s="85"/>
      <c r="K300" s="85"/>
      <c r="L300" s="85"/>
      <c r="M300" s="85"/>
      <c r="N300" s="85"/>
      <c r="O300" s="85"/>
      <c r="P300" s="85"/>
      <c r="Q300" s="85"/>
      <c r="R300" s="85"/>
    </row>
    <row r="301" spans="1:18" s="86" customFormat="1" ht="17.25" hidden="1" outlineLevel="2" x14ac:dyDescent="0.3">
      <c r="A301" s="100"/>
      <c r="B301" s="482"/>
      <c r="C301" s="508" t="s">
        <v>599</v>
      </c>
      <c r="D301" s="483" t="s">
        <v>600</v>
      </c>
      <c r="E301" s="481"/>
      <c r="F301" s="83"/>
      <c r="G301" s="83"/>
      <c r="H301" s="101"/>
      <c r="I301" s="83"/>
      <c r="J301" s="85"/>
      <c r="K301" s="85"/>
      <c r="L301" s="85"/>
      <c r="M301" s="85"/>
      <c r="N301" s="85"/>
      <c r="O301" s="85"/>
      <c r="P301" s="85"/>
      <c r="Q301" s="85"/>
      <c r="R301" s="85"/>
    </row>
    <row r="302" spans="1:18" s="86" customFormat="1" ht="17.25" hidden="1" outlineLevel="2" x14ac:dyDescent="0.3">
      <c r="A302" s="100"/>
      <c r="B302" s="482"/>
      <c r="C302" s="508" t="s">
        <v>601</v>
      </c>
      <c r="D302" s="483" t="s">
        <v>602</v>
      </c>
      <c r="E302" s="481"/>
      <c r="F302" s="83"/>
      <c r="G302" s="83"/>
      <c r="H302" s="101"/>
      <c r="I302" s="83"/>
      <c r="J302" s="85"/>
      <c r="K302" s="85"/>
      <c r="L302" s="85"/>
      <c r="M302" s="85"/>
      <c r="N302" s="85"/>
      <c r="O302" s="85"/>
      <c r="P302" s="85"/>
      <c r="Q302" s="85"/>
      <c r="R302" s="85"/>
    </row>
    <row r="303" spans="1:18" s="86" customFormat="1" ht="17.25" hidden="1" outlineLevel="2" x14ac:dyDescent="0.3">
      <c r="A303" s="100"/>
      <c r="B303" s="482"/>
      <c r="C303" s="508" t="s">
        <v>603</v>
      </c>
      <c r="D303" s="483" t="s">
        <v>604</v>
      </c>
      <c r="E303" s="481"/>
      <c r="F303" s="83"/>
      <c r="G303" s="83"/>
      <c r="H303" s="101"/>
      <c r="I303" s="83"/>
      <c r="J303" s="85"/>
      <c r="K303" s="85"/>
      <c r="L303" s="85"/>
      <c r="M303" s="85"/>
      <c r="N303" s="85"/>
      <c r="O303" s="85"/>
      <c r="P303" s="85"/>
      <c r="Q303" s="85"/>
      <c r="R303" s="85"/>
    </row>
    <row r="304" spans="1:18" s="86" customFormat="1" ht="17.25" hidden="1" outlineLevel="2" x14ac:dyDescent="0.3">
      <c r="A304" s="100"/>
      <c r="B304" s="482"/>
      <c r="C304" s="508" t="s">
        <v>605</v>
      </c>
      <c r="D304" s="483" t="s">
        <v>606</v>
      </c>
      <c r="E304" s="481"/>
      <c r="F304" s="83"/>
      <c r="G304" s="83"/>
      <c r="H304" s="101"/>
      <c r="I304" s="83"/>
      <c r="J304" s="85"/>
      <c r="K304" s="85"/>
      <c r="L304" s="85"/>
      <c r="M304" s="85"/>
      <c r="N304" s="85"/>
      <c r="O304" s="85"/>
      <c r="P304" s="85"/>
      <c r="Q304" s="85"/>
      <c r="R304" s="85"/>
    </row>
    <row r="305" spans="1:18" s="86" customFormat="1" ht="34.5" hidden="1" outlineLevel="2" x14ac:dyDescent="0.3">
      <c r="A305" s="100"/>
      <c r="B305" s="482"/>
      <c r="C305" s="508" t="s">
        <v>607</v>
      </c>
      <c r="D305" s="483" t="s">
        <v>608</v>
      </c>
      <c r="E305" s="481" t="s">
        <v>609</v>
      </c>
      <c r="F305" s="83"/>
      <c r="G305" s="83"/>
      <c r="H305" s="101"/>
      <c r="I305" s="83"/>
      <c r="J305" s="85"/>
      <c r="K305" s="85"/>
      <c r="L305" s="85"/>
      <c r="M305" s="85"/>
      <c r="N305" s="85"/>
      <c r="O305" s="85"/>
      <c r="P305" s="85"/>
      <c r="Q305" s="85"/>
      <c r="R305" s="85"/>
    </row>
    <row r="306" spans="1:18" s="86" customFormat="1" ht="17.25" hidden="1" outlineLevel="2" x14ac:dyDescent="0.3">
      <c r="A306" s="100"/>
      <c r="B306" s="482"/>
      <c r="C306" s="508" t="s">
        <v>610</v>
      </c>
      <c r="D306" s="483" t="s">
        <v>611</v>
      </c>
      <c r="E306" s="481" t="s">
        <v>612</v>
      </c>
      <c r="F306" s="83"/>
      <c r="G306" s="83"/>
      <c r="H306" s="101"/>
      <c r="I306" s="83"/>
      <c r="J306" s="85"/>
      <c r="K306" s="85"/>
      <c r="L306" s="85"/>
      <c r="M306" s="85"/>
      <c r="N306" s="85"/>
      <c r="O306" s="85"/>
      <c r="P306" s="85"/>
      <c r="Q306" s="85"/>
      <c r="R306" s="85"/>
    </row>
    <row r="307" spans="1:18" s="86" customFormat="1" ht="34.5" hidden="1" outlineLevel="2" x14ac:dyDescent="0.3">
      <c r="A307" s="442"/>
      <c r="B307" s="92"/>
      <c r="C307" s="707" t="s">
        <v>613</v>
      </c>
      <c r="D307" s="443" t="s">
        <v>614</v>
      </c>
      <c r="E307" s="443" t="s">
        <v>361</v>
      </c>
      <c r="F307" s="83"/>
      <c r="G307" s="83"/>
      <c r="H307" s="101"/>
      <c r="I307" s="83"/>
      <c r="J307" s="85"/>
      <c r="K307" s="85"/>
      <c r="L307" s="85"/>
      <c r="M307" s="85"/>
      <c r="N307" s="85"/>
      <c r="O307" s="85"/>
      <c r="P307" s="85"/>
      <c r="Q307" s="85"/>
      <c r="R307" s="85"/>
    </row>
    <row r="308" spans="1:18" s="86" customFormat="1" ht="34.5" hidden="1" outlineLevel="2" x14ac:dyDescent="0.3">
      <c r="A308" s="442"/>
      <c r="B308" s="92"/>
      <c r="C308" s="707" t="s">
        <v>615</v>
      </c>
      <c r="D308" s="443" t="s">
        <v>616</v>
      </c>
      <c r="E308" s="443" t="s">
        <v>617</v>
      </c>
      <c r="F308" s="83"/>
      <c r="G308" s="83"/>
      <c r="H308" s="101"/>
      <c r="I308" s="83"/>
      <c r="J308" s="85"/>
      <c r="K308" s="85"/>
      <c r="L308" s="85"/>
      <c r="M308" s="85"/>
      <c r="N308" s="85"/>
      <c r="O308" s="85"/>
      <c r="P308" s="85"/>
      <c r="Q308" s="85"/>
      <c r="R308" s="85"/>
    </row>
    <row r="309" spans="1:18" s="86" customFormat="1" ht="17.25" hidden="1" outlineLevel="2" x14ac:dyDescent="0.3">
      <c r="A309" s="444"/>
      <c r="B309" s="445"/>
      <c r="C309" s="445"/>
      <c r="D309" s="445"/>
      <c r="E309" s="446"/>
      <c r="F309" s="83"/>
      <c r="G309" s="83"/>
      <c r="H309" s="101"/>
      <c r="I309" s="83"/>
      <c r="J309" s="85"/>
      <c r="K309" s="85"/>
      <c r="L309" s="85"/>
      <c r="M309" s="85"/>
      <c r="N309" s="85"/>
      <c r="O309" s="85"/>
      <c r="P309" s="85"/>
      <c r="Q309" s="85"/>
      <c r="R309" s="85"/>
    </row>
    <row r="310" spans="1:18" s="86" customFormat="1" ht="17.25" hidden="1" outlineLevel="2" x14ac:dyDescent="0.3">
      <c r="A310" s="100"/>
      <c r="B310" s="482"/>
      <c r="C310" s="508" t="s">
        <v>618</v>
      </c>
      <c r="D310" s="483" t="s">
        <v>619</v>
      </c>
      <c r="E310" s="481" t="s">
        <v>620</v>
      </c>
      <c r="F310" s="83"/>
      <c r="G310" s="83"/>
      <c r="H310" s="101"/>
      <c r="I310" s="83"/>
      <c r="J310" s="85"/>
      <c r="K310" s="85"/>
      <c r="L310" s="85"/>
      <c r="M310" s="85"/>
      <c r="N310" s="85"/>
      <c r="O310" s="85"/>
      <c r="P310" s="85"/>
      <c r="Q310" s="85"/>
      <c r="R310" s="85"/>
    </row>
    <row r="311" spans="1:18" s="86" customFormat="1" ht="17.25" hidden="1" outlineLevel="2" x14ac:dyDescent="0.3">
      <c r="A311" s="100"/>
      <c r="B311" s="482"/>
      <c r="C311" s="508" t="s">
        <v>393</v>
      </c>
      <c r="D311" s="483" t="s">
        <v>621</v>
      </c>
      <c r="E311" s="481" t="s">
        <v>395</v>
      </c>
      <c r="F311" s="83"/>
      <c r="G311" s="83"/>
      <c r="H311" s="101"/>
      <c r="I311" s="83"/>
      <c r="J311" s="85"/>
      <c r="K311" s="85"/>
      <c r="L311" s="85"/>
      <c r="M311" s="85"/>
      <c r="N311" s="85"/>
      <c r="O311" s="85"/>
      <c r="P311" s="85"/>
      <c r="Q311" s="85"/>
      <c r="R311" s="85"/>
    </row>
    <row r="312" spans="1:18" s="86" customFormat="1" ht="34.5" hidden="1" outlineLevel="2" x14ac:dyDescent="0.3">
      <c r="A312" s="100"/>
      <c r="B312" s="482"/>
      <c r="C312" s="508" t="s">
        <v>396</v>
      </c>
      <c r="D312" s="483" t="s">
        <v>622</v>
      </c>
      <c r="E312" s="481" t="s">
        <v>395</v>
      </c>
      <c r="F312" s="83"/>
      <c r="G312" s="83"/>
      <c r="H312" s="101"/>
      <c r="I312" s="83"/>
      <c r="J312" s="85"/>
      <c r="K312" s="85"/>
      <c r="L312" s="85"/>
      <c r="M312" s="85"/>
      <c r="N312" s="85"/>
      <c r="O312" s="85"/>
      <c r="P312" s="85"/>
      <c r="Q312" s="85"/>
      <c r="R312" s="85"/>
    </row>
    <row r="313" spans="1:18" s="86" customFormat="1" ht="34.5" hidden="1" outlineLevel="2" x14ac:dyDescent="0.3">
      <c r="A313" s="100"/>
      <c r="B313" s="482"/>
      <c r="C313" s="508" t="s">
        <v>398</v>
      </c>
      <c r="D313" s="483" t="s">
        <v>623</v>
      </c>
      <c r="E313" s="481" t="s">
        <v>395</v>
      </c>
      <c r="F313" s="83"/>
      <c r="G313" s="83"/>
      <c r="H313" s="101"/>
      <c r="I313" s="83"/>
      <c r="J313" s="85"/>
      <c r="K313" s="85"/>
      <c r="L313" s="85"/>
      <c r="M313" s="85"/>
      <c r="N313" s="85"/>
      <c r="O313" s="85"/>
      <c r="P313" s="85"/>
      <c r="Q313" s="85"/>
      <c r="R313" s="85"/>
    </row>
    <row r="314" spans="1:18" s="86" customFormat="1" ht="34.5" hidden="1" outlineLevel="2" x14ac:dyDescent="0.3">
      <c r="A314" s="100"/>
      <c r="B314" s="482"/>
      <c r="C314" s="508" t="s">
        <v>400</v>
      </c>
      <c r="D314" s="483" t="s">
        <v>624</v>
      </c>
      <c r="E314" s="481" t="s">
        <v>395</v>
      </c>
      <c r="F314" s="83"/>
      <c r="G314" s="83"/>
      <c r="H314" s="101"/>
      <c r="I314" s="83"/>
      <c r="J314" s="85"/>
      <c r="K314" s="85"/>
      <c r="L314" s="85"/>
      <c r="M314" s="85"/>
      <c r="N314" s="85"/>
      <c r="O314" s="85"/>
      <c r="P314" s="85"/>
      <c r="Q314" s="85"/>
      <c r="R314" s="85"/>
    </row>
    <row r="315" spans="1:18" s="86" customFormat="1" ht="17.25" hidden="1" outlineLevel="2" x14ac:dyDescent="0.3">
      <c r="A315" s="100"/>
      <c r="B315" s="482"/>
      <c r="C315" s="481"/>
      <c r="D315" s="483"/>
      <c r="E315" s="481"/>
      <c r="F315" s="83"/>
      <c r="G315" s="83"/>
      <c r="H315" s="101"/>
      <c r="I315" s="83"/>
      <c r="J315" s="85"/>
      <c r="K315" s="85"/>
      <c r="L315" s="85"/>
      <c r="M315" s="85"/>
      <c r="N315" s="85"/>
      <c r="O315" s="85"/>
      <c r="P315" s="85"/>
      <c r="Q315" s="85"/>
      <c r="R315" s="85"/>
    </row>
    <row r="316" spans="1:18" s="86" customFormat="1" ht="17.25" hidden="1" outlineLevel="2" x14ac:dyDescent="0.3">
      <c r="A316" s="100"/>
      <c r="B316" s="482"/>
      <c r="C316" s="508" t="s">
        <v>402</v>
      </c>
      <c r="D316" s="483" t="s">
        <v>625</v>
      </c>
      <c r="E316" s="481" t="s">
        <v>395</v>
      </c>
      <c r="F316" s="83"/>
      <c r="G316" s="83"/>
      <c r="H316" s="101"/>
      <c r="I316" s="83"/>
      <c r="J316" s="85"/>
      <c r="K316" s="85"/>
      <c r="L316" s="85"/>
      <c r="M316" s="85"/>
      <c r="N316" s="85"/>
      <c r="O316" s="85"/>
      <c r="P316" s="85"/>
      <c r="Q316" s="85"/>
      <c r="R316" s="85"/>
    </row>
    <row r="317" spans="1:18" s="86" customFormat="1" ht="17.25" hidden="1" outlineLevel="2" x14ac:dyDescent="0.3">
      <c r="A317" s="100"/>
      <c r="B317" s="482"/>
      <c r="C317" s="508" t="s">
        <v>404</v>
      </c>
      <c r="D317" s="483" t="s">
        <v>405</v>
      </c>
      <c r="E317" s="481" t="s">
        <v>395</v>
      </c>
      <c r="F317" s="83"/>
      <c r="G317" s="83"/>
      <c r="H317" s="101"/>
      <c r="I317" s="83"/>
      <c r="J317" s="85"/>
      <c r="K317" s="85"/>
      <c r="L317" s="85"/>
      <c r="M317" s="85"/>
      <c r="N317" s="85"/>
      <c r="O317" s="85"/>
      <c r="P317" s="85"/>
      <c r="Q317" s="85"/>
      <c r="R317" s="85"/>
    </row>
    <row r="318" spans="1:18" s="86" customFormat="1" ht="17.25" hidden="1" outlineLevel="2" x14ac:dyDescent="0.3">
      <c r="A318" s="100"/>
      <c r="B318" s="482"/>
      <c r="C318" s="508" t="s">
        <v>406</v>
      </c>
      <c r="D318" s="483" t="s">
        <v>626</v>
      </c>
      <c r="E318" s="481" t="s">
        <v>395</v>
      </c>
      <c r="F318" s="83"/>
      <c r="G318" s="83"/>
      <c r="H318" s="101"/>
      <c r="I318" s="83"/>
      <c r="J318" s="85"/>
      <c r="K318" s="85"/>
      <c r="L318" s="85"/>
      <c r="M318" s="85"/>
      <c r="N318" s="85"/>
      <c r="O318" s="85"/>
      <c r="P318" s="85"/>
      <c r="Q318" s="85"/>
      <c r="R318" s="85"/>
    </row>
    <row r="319" spans="1:18" s="86" customFormat="1" ht="17.25" hidden="1" outlineLevel="2" x14ac:dyDescent="0.3">
      <c r="A319" s="100"/>
      <c r="B319" s="482"/>
      <c r="C319" s="508" t="s">
        <v>408</v>
      </c>
      <c r="D319" s="483" t="s">
        <v>627</v>
      </c>
      <c r="E319" s="481" t="s">
        <v>395</v>
      </c>
      <c r="F319" s="83"/>
      <c r="G319" s="83"/>
      <c r="H319" s="101"/>
      <c r="I319" s="83"/>
      <c r="J319" s="85"/>
      <c r="K319" s="85"/>
      <c r="L319" s="85"/>
      <c r="M319" s="85"/>
      <c r="N319" s="85"/>
      <c r="O319" s="85"/>
      <c r="P319" s="85"/>
      <c r="Q319" s="85"/>
      <c r="R319" s="85"/>
    </row>
    <row r="320" spans="1:18" s="86" customFormat="1" ht="34.5" hidden="1" outlineLevel="2" x14ac:dyDescent="0.3">
      <c r="A320" s="100"/>
      <c r="B320" s="482"/>
      <c r="C320" s="508" t="s">
        <v>410</v>
      </c>
      <c r="D320" s="483" t="s">
        <v>628</v>
      </c>
      <c r="E320" s="481" t="s">
        <v>395</v>
      </c>
      <c r="F320" s="83"/>
      <c r="G320" s="83"/>
      <c r="H320" s="101"/>
      <c r="I320" s="83"/>
      <c r="J320" s="85"/>
      <c r="K320" s="85"/>
      <c r="L320" s="85"/>
      <c r="M320" s="85"/>
      <c r="N320" s="85"/>
      <c r="O320" s="85"/>
      <c r="P320" s="85"/>
      <c r="Q320" s="85"/>
      <c r="R320" s="85"/>
    </row>
    <row r="321" spans="1:18" s="86" customFormat="1" ht="17.25" hidden="1" outlineLevel="2" x14ac:dyDescent="0.3">
      <c r="A321" s="100"/>
      <c r="B321" s="482"/>
      <c r="C321" s="481"/>
      <c r="D321" s="483"/>
      <c r="E321" s="481"/>
      <c r="F321" s="83"/>
      <c r="G321" s="83"/>
      <c r="H321" s="101"/>
      <c r="I321" s="83"/>
      <c r="J321" s="85"/>
      <c r="K321" s="85"/>
      <c r="L321" s="85"/>
      <c r="M321" s="85"/>
      <c r="N321" s="85"/>
      <c r="O321" s="85"/>
      <c r="P321" s="85"/>
      <c r="Q321" s="85"/>
      <c r="R321" s="85"/>
    </row>
    <row r="322" spans="1:18" s="86" customFormat="1" ht="17.25" hidden="1" outlineLevel="2" x14ac:dyDescent="0.3">
      <c r="A322" s="100"/>
      <c r="B322" s="482"/>
      <c r="C322" s="508" t="s">
        <v>412</v>
      </c>
      <c r="D322" s="483" t="s">
        <v>413</v>
      </c>
      <c r="E322" s="481" t="s">
        <v>414</v>
      </c>
      <c r="F322" s="83"/>
      <c r="G322" s="83"/>
      <c r="H322" s="101"/>
      <c r="I322" s="83"/>
      <c r="J322" s="85"/>
      <c r="K322" s="85"/>
      <c r="L322" s="85"/>
      <c r="M322" s="85"/>
      <c r="N322" s="85"/>
      <c r="O322" s="85"/>
      <c r="P322" s="85"/>
      <c r="Q322" s="85"/>
      <c r="R322" s="85"/>
    </row>
    <row r="323" spans="1:18" s="86" customFormat="1" ht="17.25" hidden="1" outlineLevel="2" x14ac:dyDescent="0.3">
      <c r="A323" s="100"/>
      <c r="B323" s="482">
        <f>2*(B300+B289)</f>
        <v>0</v>
      </c>
      <c r="C323" s="508" t="s">
        <v>415</v>
      </c>
      <c r="D323" s="483" t="s">
        <v>416</v>
      </c>
      <c r="E323" s="481" t="s">
        <v>414</v>
      </c>
      <c r="F323" s="83"/>
      <c r="G323" s="83"/>
      <c r="H323" s="101"/>
      <c r="I323" s="83"/>
      <c r="J323" s="85"/>
      <c r="K323" s="85"/>
      <c r="L323" s="85"/>
      <c r="M323" s="85"/>
      <c r="N323" s="85"/>
      <c r="O323" s="85"/>
      <c r="P323" s="85"/>
      <c r="Q323" s="85"/>
      <c r="R323" s="85"/>
    </row>
    <row r="324" spans="1:18" s="86" customFormat="1" ht="17.25" hidden="1" outlineLevel="2" x14ac:dyDescent="0.3">
      <c r="A324" s="100"/>
      <c r="B324" s="482"/>
      <c r="C324" s="508" t="s">
        <v>417</v>
      </c>
      <c r="D324" s="483" t="s">
        <v>418</v>
      </c>
      <c r="E324" s="481" t="s">
        <v>414</v>
      </c>
      <c r="F324" s="83"/>
      <c r="G324" s="83"/>
      <c r="H324" s="101"/>
      <c r="I324" s="83"/>
      <c r="J324" s="85"/>
      <c r="K324" s="85"/>
      <c r="L324" s="85"/>
      <c r="M324" s="85"/>
      <c r="N324" s="85"/>
      <c r="O324" s="85"/>
      <c r="P324" s="85"/>
      <c r="Q324" s="85"/>
      <c r="R324" s="85"/>
    </row>
    <row r="325" spans="1:18" s="86" customFormat="1" ht="17.25" hidden="1" outlineLevel="2" x14ac:dyDescent="0.3">
      <c r="A325" s="100"/>
      <c r="B325" s="482"/>
      <c r="C325" s="508" t="s">
        <v>419</v>
      </c>
      <c r="D325" s="483" t="s">
        <v>420</v>
      </c>
      <c r="E325" s="481" t="s">
        <v>414</v>
      </c>
      <c r="F325" s="83"/>
      <c r="G325" s="83"/>
      <c r="H325" s="101"/>
      <c r="I325" s="83"/>
      <c r="J325" s="85"/>
      <c r="K325" s="85"/>
      <c r="L325" s="85"/>
      <c r="M325" s="85"/>
      <c r="N325" s="85"/>
      <c r="O325" s="85"/>
      <c r="P325" s="85"/>
      <c r="Q325" s="85"/>
      <c r="R325" s="85"/>
    </row>
    <row r="326" spans="1:18" s="86" customFormat="1" ht="34.5" hidden="1" outlineLevel="2" x14ac:dyDescent="0.3">
      <c r="A326" s="100"/>
      <c r="B326" s="482"/>
      <c r="C326" s="508" t="s">
        <v>421</v>
      </c>
      <c r="D326" s="483" t="s">
        <v>422</v>
      </c>
      <c r="E326" s="481" t="s">
        <v>414</v>
      </c>
      <c r="F326" s="83"/>
      <c r="G326" s="83"/>
      <c r="H326" s="101"/>
      <c r="I326" s="83"/>
      <c r="J326" s="85"/>
      <c r="K326" s="85"/>
      <c r="L326" s="85"/>
      <c r="M326" s="85"/>
      <c r="N326" s="85"/>
      <c r="O326" s="85"/>
      <c r="P326" s="85"/>
      <c r="Q326" s="85"/>
      <c r="R326" s="85"/>
    </row>
    <row r="327" spans="1:18" s="86" customFormat="1" ht="17.25" hidden="1" outlineLevel="2" x14ac:dyDescent="0.3">
      <c r="A327" s="100"/>
      <c r="B327" s="109"/>
      <c r="C327" s="481"/>
      <c r="D327" s="483"/>
      <c r="E327" s="481"/>
      <c r="F327" s="83"/>
      <c r="G327" s="83"/>
      <c r="H327" s="101"/>
      <c r="I327" s="83"/>
      <c r="J327" s="85"/>
      <c r="K327" s="85"/>
      <c r="L327" s="85"/>
      <c r="M327" s="85"/>
      <c r="N327" s="85"/>
      <c r="O327" s="85"/>
      <c r="P327" s="85"/>
      <c r="Q327" s="85"/>
      <c r="R327" s="85"/>
    </row>
    <row r="328" spans="1:18" s="86" customFormat="1" ht="17.25" hidden="1" outlineLevel="2" x14ac:dyDescent="0.3">
      <c r="A328" s="444"/>
      <c r="B328" s="445"/>
      <c r="C328" s="445"/>
      <c r="D328" s="445"/>
      <c r="E328" s="446"/>
      <c r="F328" s="83"/>
      <c r="G328" s="83"/>
      <c r="H328" s="101"/>
      <c r="I328" s="83"/>
      <c r="J328" s="85"/>
      <c r="K328" s="85"/>
      <c r="L328" s="85"/>
      <c r="M328" s="85"/>
      <c r="N328" s="85"/>
      <c r="O328" s="85"/>
      <c r="P328" s="85"/>
      <c r="Q328" s="85"/>
      <c r="R328" s="85"/>
    </row>
    <row r="329" spans="1:18" s="86" customFormat="1" ht="51.75" hidden="1" outlineLevel="2" x14ac:dyDescent="0.3">
      <c r="A329" s="100"/>
      <c r="B329" s="110" t="str">
        <f>IF(AND(C278="Yes",(B293+B294)&gt;0),1,"0")</f>
        <v>0</v>
      </c>
      <c r="C329" s="508" t="s">
        <v>317</v>
      </c>
      <c r="D329" s="483" t="s">
        <v>318</v>
      </c>
      <c r="E329" s="481" t="s">
        <v>629</v>
      </c>
      <c r="F329" s="83"/>
      <c r="G329" s="83"/>
      <c r="H329" s="101"/>
      <c r="I329" s="83"/>
      <c r="J329" s="85"/>
      <c r="K329" s="85"/>
      <c r="L329" s="85"/>
      <c r="M329" s="85"/>
      <c r="N329" s="85"/>
      <c r="O329" s="85"/>
      <c r="P329" s="85"/>
      <c r="Q329" s="85"/>
      <c r="R329" s="85"/>
    </row>
    <row r="330" spans="1:18" s="86" customFormat="1" ht="17.25" hidden="1" outlineLevel="2" x14ac:dyDescent="0.3">
      <c r="A330" s="100"/>
      <c r="B330" s="110">
        <f>SUM(B366)</f>
        <v>0</v>
      </c>
      <c r="C330" s="508" t="s">
        <v>630</v>
      </c>
      <c r="D330" s="483" t="s">
        <v>631</v>
      </c>
      <c r="E330" s="481" t="s">
        <v>632</v>
      </c>
      <c r="F330" s="111"/>
      <c r="G330" s="83"/>
      <c r="H330" s="101"/>
      <c r="I330" s="83"/>
      <c r="J330" s="85"/>
      <c r="K330" s="85"/>
      <c r="L330" s="85"/>
      <c r="M330" s="85"/>
      <c r="N330" s="85"/>
      <c r="O330" s="85"/>
      <c r="P330" s="85"/>
      <c r="Q330" s="85"/>
      <c r="R330" s="85"/>
    </row>
    <row r="331" spans="1:18" s="86" customFormat="1" ht="17.25" hidden="1" outlineLevel="2" x14ac:dyDescent="0.3">
      <c r="A331" s="100"/>
      <c r="B331" s="110">
        <f>SUM(B292)</f>
        <v>0</v>
      </c>
      <c r="C331" s="508" t="s">
        <v>633</v>
      </c>
      <c r="D331" s="483" t="s">
        <v>634</v>
      </c>
      <c r="E331" s="481" t="s">
        <v>632</v>
      </c>
      <c r="F331" s="83"/>
      <c r="G331" s="83"/>
      <c r="H331" s="101"/>
      <c r="I331" s="83"/>
      <c r="J331" s="85"/>
      <c r="K331" s="85"/>
      <c r="L331" s="85"/>
      <c r="M331" s="85"/>
      <c r="N331" s="85"/>
      <c r="O331" s="85"/>
      <c r="P331" s="85"/>
      <c r="Q331" s="85"/>
      <c r="R331" s="85"/>
    </row>
    <row r="332" spans="1:18" s="86" customFormat="1" ht="17.25" hidden="1" outlineLevel="2" x14ac:dyDescent="0.3">
      <c r="A332" s="100"/>
      <c r="B332" s="110"/>
      <c r="C332" s="508" t="s">
        <v>601</v>
      </c>
      <c r="D332" s="483" t="s">
        <v>635</v>
      </c>
      <c r="E332" s="481" t="s">
        <v>636</v>
      </c>
      <c r="F332" s="83"/>
      <c r="G332" s="83"/>
      <c r="H332" s="101"/>
      <c r="I332" s="83"/>
      <c r="J332" s="85"/>
      <c r="K332" s="85"/>
      <c r="L332" s="85"/>
      <c r="M332" s="85"/>
      <c r="N332" s="85"/>
      <c r="O332" s="85"/>
      <c r="P332" s="85"/>
      <c r="Q332" s="85"/>
      <c r="R332" s="85"/>
    </row>
    <row r="333" spans="1:18" s="86" customFormat="1" ht="17.25" hidden="1" outlineLevel="2" x14ac:dyDescent="0.3">
      <c r="A333" s="100"/>
      <c r="B333" s="110">
        <f>IF(C354="Yes",B1202,0)</f>
        <v>0</v>
      </c>
      <c r="C333" s="508" t="s">
        <v>637</v>
      </c>
      <c r="D333" s="483" t="s">
        <v>638</v>
      </c>
      <c r="E333" s="481"/>
      <c r="F333" s="83"/>
      <c r="G333" s="83"/>
      <c r="H333" s="101"/>
      <c r="I333" s="83"/>
      <c r="J333" s="85"/>
      <c r="K333" s="85"/>
      <c r="L333" s="85"/>
      <c r="M333" s="85"/>
      <c r="N333" s="85"/>
      <c r="O333" s="85"/>
      <c r="P333" s="85"/>
      <c r="Q333" s="85"/>
      <c r="R333" s="85"/>
    </row>
    <row r="334" spans="1:18" s="86" customFormat="1" ht="17.25" hidden="1" outlineLevel="2" x14ac:dyDescent="0.3">
      <c r="A334" s="100"/>
      <c r="B334" s="110">
        <f>SUM(B366)</f>
        <v>0</v>
      </c>
      <c r="C334" s="508" t="s">
        <v>639</v>
      </c>
      <c r="D334" s="483" t="s">
        <v>640</v>
      </c>
      <c r="E334" s="481"/>
      <c r="F334" s="83"/>
      <c r="G334" s="83"/>
      <c r="H334" s="101"/>
      <c r="I334" s="83"/>
      <c r="J334" s="85"/>
      <c r="K334" s="85"/>
      <c r="L334" s="85"/>
      <c r="M334" s="85"/>
      <c r="N334" s="85"/>
      <c r="O334" s="85"/>
      <c r="P334" s="85"/>
      <c r="Q334" s="85"/>
      <c r="R334" s="85"/>
    </row>
    <row r="335" spans="1:18" s="86" customFormat="1" ht="17.25" hidden="1" outlineLevel="2" x14ac:dyDescent="0.3">
      <c r="A335" s="100"/>
      <c r="B335" s="110" t="str">
        <f>IF(C264="Enchanced Packaging Protection","1","0")</f>
        <v>0</v>
      </c>
      <c r="C335" s="508" t="s">
        <v>641</v>
      </c>
      <c r="D335" s="483" t="s">
        <v>642</v>
      </c>
      <c r="E335" s="481"/>
      <c r="F335" s="83"/>
      <c r="G335" s="83"/>
      <c r="H335" s="101"/>
      <c r="I335" s="83"/>
      <c r="J335" s="85"/>
      <c r="K335" s="85"/>
      <c r="L335" s="85"/>
      <c r="M335" s="85"/>
      <c r="N335" s="85"/>
      <c r="O335" s="85"/>
      <c r="P335" s="85"/>
      <c r="Q335" s="85"/>
      <c r="R335" s="85"/>
    </row>
    <row r="336" spans="1:18" s="86" customFormat="1" ht="34.5" hidden="1" outlineLevel="2" x14ac:dyDescent="0.3">
      <c r="A336" s="100"/>
      <c r="B336" s="110">
        <f>B292*1+1*SUM(B301:B303,B305)+IF(AND(B352=1,B353=0),1,0)+IF(AND(B352=1,B353=1),0,0)+IF(AND(B352=1,B353=2),B352,0)+IF(AND(B352=1,B353=3),0,0)+IF(INT(B361/2),0,-B361)</f>
        <v>0</v>
      </c>
      <c r="C336" s="508" t="s">
        <v>643</v>
      </c>
      <c r="D336" s="483" t="s">
        <v>644</v>
      </c>
      <c r="E336" s="481" t="s">
        <v>645</v>
      </c>
      <c r="F336" s="83"/>
      <c r="G336" s="83"/>
      <c r="H336" s="101"/>
      <c r="I336" s="83"/>
      <c r="J336" s="85"/>
      <c r="K336" s="85"/>
      <c r="L336" s="85"/>
      <c r="M336" s="85"/>
      <c r="N336" s="85"/>
      <c r="O336" s="85"/>
      <c r="P336" s="85"/>
      <c r="Q336" s="85"/>
      <c r="R336" s="85"/>
    </row>
    <row r="337" spans="1:18" s="86" customFormat="1" ht="34.5" hidden="1" outlineLevel="2" x14ac:dyDescent="0.3">
      <c r="A337" s="100"/>
      <c r="B337" s="110">
        <f>19*B292-SUM(B284,B293,B294,B295,B301:B303,B305)-(3*B351)-IF(AND(B352=1,B353=0),3*B352,0)-IF(AND(B352=1,B353=1),7*B352,0)-IF(AND(B352=1,B353=2),12*B352,0)-IF(AND(B352=1,B353=3),16*B352,0)-2*B357-((B360+B361)*2)</f>
        <v>0</v>
      </c>
      <c r="C337" s="508" t="s">
        <v>646</v>
      </c>
      <c r="D337" s="483" t="s">
        <v>647</v>
      </c>
      <c r="E337" s="481" t="s">
        <v>645</v>
      </c>
      <c r="F337" s="83"/>
      <c r="G337" s="83"/>
      <c r="H337" s="101"/>
      <c r="I337" s="83"/>
      <c r="J337" s="85"/>
      <c r="K337" s="85"/>
      <c r="L337" s="85"/>
      <c r="M337" s="85"/>
      <c r="N337" s="85"/>
      <c r="O337" s="85"/>
      <c r="P337" s="85"/>
      <c r="Q337" s="85"/>
      <c r="R337" s="85"/>
    </row>
    <row r="338" spans="1:18" s="86" customFormat="1" ht="17.25" hidden="1" outlineLevel="2" x14ac:dyDescent="0.3">
      <c r="A338" s="100"/>
      <c r="B338" s="110">
        <f>SUM(B284,B293,B294,B295)</f>
        <v>0</v>
      </c>
      <c r="C338" s="508" t="s">
        <v>648</v>
      </c>
      <c r="D338" s="483" t="s">
        <v>649</v>
      </c>
      <c r="E338" s="481"/>
      <c r="F338" s="83"/>
      <c r="G338" s="83"/>
      <c r="H338" s="101"/>
      <c r="I338" s="83"/>
      <c r="J338" s="85"/>
      <c r="K338" s="85"/>
      <c r="L338" s="85"/>
      <c r="M338" s="85"/>
      <c r="N338" s="85"/>
      <c r="O338" s="85"/>
      <c r="P338" s="85"/>
      <c r="Q338" s="85"/>
      <c r="R338" s="85"/>
    </row>
    <row r="339" spans="1:18" s="86" customFormat="1" ht="17.25" hidden="1" outlineLevel="2" x14ac:dyDescent="0.3">
      <c r="A339" s="100"/>
      <c r="B339" s="110">
        <f>C267</f>
        <v>0</v>
      </c>
      <c r="C339" s="508" t="s">
        <v>650</v>
      </c>
      <c r="D339" s="483" t="s">
        <v>651</v>
      </c>
      <c r="E339" s="481"/>
      <c r="F339" s="83"/>
      <c r="G339" s="83"/>
      <c r="H339" s="101"/>
      <c r="I339" s="83"/>
      <c r="J339" s="85"/>
      <c r="K339" s="85"/>
      <c r="L339" s="85"/>
      <c r="M339" s="85"/>
      <c r="N339" s="85"/>
      <c r="O339" s="85"/>
      <c r="P339" s="85"/>
      <c r="Q339" s="85"/>
      <c r="R339" s="85"/>
    </row>
    <row r="340" spans="1:18" s="86" customFormat="1" ht="17.25" hidden="1" outlineLevel="2" x14ac:dyDescent="0.3">
      <c r="A340" s="100"/>
      <c r="B340" s="110">
        <f>IF(OR(B366&gt;0,B292&gt;0),1,0)</f>
        <v>0</v>
      </c>
      <c r="C340" s="508" t="s">
        <v>652</v>
      </c>
      <c r="D340" s="483" t="s">
        <v>653</v>
      </c>
      <c r="E340" s="481" t="s">
        <v>654</v>
      </c>
      <c r="F340" s="83"/>
      <c r="G340" s="83"/>
      <c r="H340" s="101"/>
      <c r="I340" s="83"/>
      <c r="J340" s="85"/>
      <c r="K340" s="85"/>
      <c r="L340" s="85"/>
      <c r="M340" s="85"/>
      <c r="N340" s="85"/>
      <c r="O340" s="85"/>
      <c r="P340" s="85"/>
      <c r="Q340" s="85"/>
      <c r="R340" s="85"/>
    </row>
    <row r="341" spans="1:18" s="86" customFormat="1" ht="34.5" hidden="1" outlineLevel="2" x14ac:dyDescent="0.3">
      <c r="A341" s="100"/>
      <c r="B341" s="110" t="str">
        <f>IF(C269="X",SUM(B284,#REF!,B295),"0")</f>
        <v>0</v>
      </c>
      <c r="C341" s="508" t="s">
        <v>655</v>
      </c>
      <c r="D341" s="483" t="s">
        <v>656</v>
      </c>
      <c r="E341" s="481" t="s">
        <v>657</v>
      </c>
      <c r="F341" s="83"/>
      <c r="G341" s="83"/>
      <c r="H341" s="101"/>
      <c r="I341" s="83"/>
      <c r="J341" s="85"/>
      <c r="K341" s="85"/>
      <c r="L341" s="85"/>
      <c r="M341" s="85"/>
      <c r="N341" s="85"/>
      <c r="O341" s="85"/>
      <c r="P341" s="85"/>
      <c r="Q341" s="85"/>
      <c r="R341" s="85"/>
    </row>
    <row r="342" spans="1:18" s="86" customFormat="1" ht="17.25" hidden="1" outlineLevel="2" x14ac:dyDescent="0.3">
      <c r="A342" s="100"/>
      <c r="B342" s="110">
        <f>IF(C259="Advocated (Non-ESDM)",1,0)</f>
        <v>0</v>
      </c>
      <c r="C342" s="508" t="s">
        <v>658</v>
      </c>
      <c r="D342" s="483" t="s">
        <v>121</v>
      </c>
      <c r="E342" s="481"/>
      <c r="F342" s="83"/>
      <c r="G342" s="83"/>
      <c r="H342" s="101"/>
      <c r="I342" s="83"/>
      <c r="J342" s="85"/>
      <c r="K342" s="85"/>
      <c r="L342" s="85"/>
      <c r="M342" s="85"/>
      <c r="N342" s="85"/>
      <c r="O342" s="85"/>
      <c r="P342" s="85"/>
      <c r="Q342" s="85"/>
      <c r="R342" s="85"/>
    </row>
    <row r="343" spans="1:18" s="86" customFormat="1" ht="17.25" hidden="1" outlineLevel="2" x14ac:dyDescent="0.3">
      <c r="A343" s="100"/>
      <c r="B343" s="110">
        <f>IF(C259="Certified (Non-ESDM)",1,0)</f>
        <v>0</v>
      </c>
      <c r="C343" s="508" t="s">
        <v>659</v>
      </c>
      <c r="D343" s="483" t="s">
        <v>127</v>
      </c>
      <c r="E343" s="481"/>
      <c r="F343" s="83"/>
      <c r="G343" s="83"/>
      <c r="H343" s="101"/>
      <c r="I343" s="83"/>
      <c r="J343" s="85"/>
      <c r="K343" s="85"/>
      <c r="L343" s="85"/>
      <c r="M343" s="85"/>
      <c r="N343" s="85"/>
      <c r="O343" s="85"/>
      <c r="P343" s="85"/>
      <c r="Q343" s="85"/>
      <c r="R343" s="85"/>
    </row>
    <row r="344" spans="1:18" s="86" customFormat="1" ht="17.25" hidden="1" outlineLevel="2" x14ac:dyDescent="0.3">
      <c r="A344" s="100"/>
      <c r="B344" s="110">
        <f>IF(C259="Enterprise Fit (Non-ESDM)",1,0)</f>
        <v>0</v>
      </c>
      <c r="C344" s="508" t="s">
        <v>85</v>
      </c>
      <c r="D344" s="483" t="s">
        <v>660</v>
      </c>
      <c r="E344" s="481"/>
      <c r="F344" s="83"/>
      <c r="G344" s="83"/>
      <c r="H344" s="101"/>
      <c r="I344" s="83"/>
      <c r="J344" s="85"/>
      <c r="K344" s="85"/>
      <c r="L344" s="85"/>
      <c r="M344" s="85"/>
      <c r="N344" s="85"/>
      <c r="O344" s="85"/>
      <c r="P344" s="85"/>
      <c r="Q344" s="85"/>
      <c r="R344" s="85"/>
    </row>
    <row r="345" spans="1:18" s="86" customFormat="1" ht="17.25" hidden="1" outlineLevel="2" x14ac:dyDescent="0.3">
      <c r="A345" s="444"/>
      <c r="B345" s="445"/>
      <c r="C345" s="445"/>
      <c r="D345" s="445"/>
      <c r="E345" s="446"/>
      <c r="F345" s="83"/>
      <c r="G345" s="83"/>
      <c r="H345" s="101"/>
      <c r="I345" s="83"/>
      <c r="J345" s="85"/>
      <c r="K345" s="85"/>
      <c r="L345" s="85"/>
      <c r="M345" s="85"/>
      <c r="N345" s="85"/>
      <c r="O345" s="85"/>
      <c r="P345" s="85"/>
      <c r="Q345" s="85"/>
      <c r="R345" s="85"/>
    </row>
    <row r="346" spans="1:18" s="86" customFormat="1" ht="17.25" hidden="1" outlineLevel="2" x14ac:dyDescent="0.3">
      <c r="A346" s="100"/>
      <c r="B346" s="110">
        <f>SUM(B284,B293,B294,B295)</f>
        <v>0</v>
      </c>
      <c r="C346" s="508" t="s">
        <v>330</v>
      </c>
      <c r="D346" s="483" t="s">
        <v>331</v>
      </c>
      <c r="E346" s="481"/>
      <c r="F346" s="83"/>
      <c r="G346" s="83"/>
      <c r="H346" s="101"/>
      <c r="I346" s="83"/>
      <c r="J346" s="85"/>
      <c r="K346" s="85"/>
      <c r="L346" s="85"/>
      <c r="M346" s="85"/>
      <c r="N346" s="85"/>
      <c r="O346" s="85"/>
      <c r="P346" s="85"/>
      <c r="Q346" s="85"/>
      <c r="R346" s="85"/>
    </row>
    <row r="347" spans="1:18" s="86" customFormat="1" ht="17.25" hidden="1" outlineLevel="2" x14ac:dyDescent="0.3">
      <c r="A347" s="100"/>
      <c r="B347" s="110"/>
      <c r="C347" s="481"/>
      <c r="D347" s="483"/>
      <c r="E347" s="481"/>
      <c r="F347" s="83"/>
      <c r="G347" s="83"/>
      <c r="H347" s="101"/>
      <c r="I347" s="83"/>
      <c r="J347" s="85"/>
      <c r="K347" s="85"/>
      <c r="L347" s="85"/>
      <c r="M347" s="85"/>
      <c r="N347" s="85"/>
      <c r="O347" s="85"/>
      <c r="P347" s="85"/>
      <c r="Q347" s="85"/>
      <c r="R347" s="85"/>
    </row>
    <row r="348" spans="1:18" s="86" customFormat="1" ht="17.25" hidden="1" outlineLevel="2" x14ac:dyDescent="0.3">
      <c r="A348" s="100"/>
      <c r="B348" s="110">
        <f>IF(B346&lt;&gt;0,1,0)</f>
        <v>0</v>
      </c>
      <c r="C348" s="508" t="s">
        <v>333</v>
      </c>
      <c r="D348" s="483" t="s">
        <v>661</v>
      </c>
      <c r="E348" s="481" t="s">
        <v>662</v>
      </c>
      <c r="F348" s="83"/>
      <c r="G348" s="83"/>
      <c r="H348" s="101"/>
      <c r="I348" s="83"/>
      <c r="J348" s="85"/>
      <c r="K348" s="85"/>
      <c r="L348" s="85"/>
      <c r="M348" s="85"/>
      <c r="N348" s="85"/>
      <c r="O348" s="85"/>
      <c r="P348" s="85"/>
      <c r="Q348" s="85"/>
      <c r="R348" s="85"/>
    </row>
    <row r="349" spans="1:18" s="86" customFormat="1" ht="17.25" hidden="1" outlineLevel="1" x14ac:dyDescent="0.3">
      <c r="A349" s="444"/>
      <c r="B349" s="451"/>
      <c r="C349" s="451"/>
      <c r="D349" s="451"/>
      <c r="E349" s="452"/>
      <c r="F349" s="83"/>
      <c r="G349" s="83"/>
      <c r="H349" s="101"/>
      <c r="I349" s="83"/>
      <c r="J349" s="85"/>
      <c r="K349" s="85"/>
      <c r="L349" s="85"/>
      <c r="M349" s="85"/>
      <c r="N349" s="85"/>
      <c r="O349" s="85"/>
      <c r="P349" s="85"/>
      <c r="Q349" s="85"/>
      <c r="R349" s="85"/>
    </row>
    <row r="350" spans="1:18" s="86" customFormat="1" ht="17.25" hidden="1" outlineLevel="1" x14ac:dyDescent="0.3">
      <c r="A350" s="79"/>
      <c r="B350" s="80">
        <f>SUM(B351:B357)</f>
        <v>0</v>
      </c>
      <c r="C350" s="437"/>
      <c r="D350" s="81" t="s">
        <v>663</v>
      </c>
      <c r="E350" s="112"/>
      <c r="F350" s="83"/>
      <c r="G350" s="83"/>
      <c r="H350" s="101"/>
      <c r="I350" s="83"/>
      <c r="J350" s="85"/>
      <c r="K350" s="85"/>
      <c r="L350" s="85"/>
      <c r="M350" s="85"/>
      <c r="N350" s="85"/>
      <c r="O350" s="85"/>
      <c r="P350" s="85"/>
      <c r="Q350" s="85"/>
      <c r="R350" s="85"/>
    </row>
    <row r="351" spans="1:18" s="86" customFormat="1" ht="17.25" hidden="1" outlineLevel="2" x14ac:dyDescent="0.3">
      <c r="A351" s="100"/>
      <c r="B351" s="109">
        <f>B825</f>
        <v>0</v>
      </c>
      <c r="C351" s="508" t="s">
        <v>664</v>
      </c>
      <c r="D351" s="483" t="s">
        <v>665</v>
      </c>
      <c r="E351" s="481" t="s">
        <v>666</v>
      </c>
      <c r="F351" s="83"/>
      <c r="G351" s="83"/>
      <c r="H351" s="101"/>
      <c r="I351" s="83"/>
      <c r="J351" s="85"/>
      <c r="K351" s="85"/>
      <c r="L351" s="85"/>
      <c r="M351" s="85"/>
      <c r="N351" s="85"/>
      <c r="O351" s="85"/>
      <c r="P351" s="85"/>
      <c r="Q351" s="85"/>
      <c r="R351" s="85"/>
    </row>
    <row r="352" spans="1:18" s="86" customFormat="1" ht="17.25" hidden="1" outlineLevel="2" x14ac:dyDescent="0.3">
      <c r="A352" s="100"/>
      <c r="B352" s="109">
        <f>B1018</f>
        <v>0</v>
      </c>
      <c r="C352" s="508" t="s">
        <v>667</v>
      </c>
      <c r="D352" s="483" t="s">
        <v>668</v>
      </c>
      <c r="E352" s="481" t="s">
        <v>669</v>
      </c>
      <c r="F352" s="83"/>
      <c r="G352" s="83"/>
      <c r="H352" s="101"/>
      <c r="I352" s="83"/>
      <c r="J352" s="85"/>
      <c r="K352" s="85"/>
      <c r="L352" s="85"/>
      <c r="M352" s="85"/>
      <c r="N352" s="85"/>
      <c r="O352" s="85"/>
      <c r="P352" s="85"/>
      <c r="Q352" s="85"/>
      <c r="R352" s="85"/>
    </row>
    <row r="353" spans="1:18" s="86" customFormat="1" ht="17.25" hidden="1" outlineLevel="2" x14ac:dyDescent="0.3">
      <c r="A353" s="100"/>
      <c r="B353" s="109">
        <f>B1019</f>
        <v>0</v>
      </c>
      <c r="C353" s="508" t="s">
        <v>670</v>
      </c>
      <c r="D353" s="483" t="s">
        <v>671</v>
      </c>
      <c r="E353" s="481" t="s">
        <v>672</v>
      </c>
      <c r="F353" s="83"/>
      <c r="G353" s="83"/>
      <c r="H353" s="101"/>
      <c r="I353" s="83"/>
      <c r="J353" s="85"/>
      <c r="K353" s="85"/>
      <c r="L353" s="85"/>
      <c r="M353" s="85"/>
      <c r="N353" s="85"/>
      <c r="O353" s="85"/>
      <c r="P353" s="85"/>
      <c r="Q353" s="85"/>
      <c r="R353" s="85"/>
    </row>
    <row r="354" spans="1:18" s="86" customFormat="1" ht="51.75" hidden="1" outlineLevel="2" x14ac:dyDescent="0.3">
      <c r="A354" s="100"/>
      <c r="B354" s="109">
        <f>IF(AND(OR(C354="Yes",C354="No"),B357=1),1,0)</f>
        <v>0</v>
      </c>
      <c r="C354" s="479" t="s">
        <v>568</v>
      </c>
      <c r="D354" s="480" t="s">
        <v>673</v>
      </c>
      <c r="E354" s="479" t="s">
        <v>674</v>
      </c>
      <c r="F354" s="83"/>
      <c r="G354" s="83"/>
      <c r="H354" s="101"/>
      <c r="I354" s="83"/>
      <c r="J354" s="85"/>
      <c r="K354" s="85"/>
      <c r="L354" s="85"/>
      <c r="M354" s="85"/>
      <c r="N354" s="85"/>
      <c r="O354" s="85"/>
      <c r="P354" s="85"/>
      <c r="Q354" s="85"/>
      <c r="R354" s="85"/>
    </row>
    <row r="355" spans="1:18" s="86" customFormat="1" ht="17.25" hidden="1" outlineLevel="3" x14ac:dyDescent="0.3">
      <c r="A355" s="100"/>
      <c r="B355" s="109"/>
      <c r="C355" s="481" t="s">
        <v>568</v>
      </c>
      <c r="D355" s="480"/>
      <c r="E355" s="481"/>
      <c r="F355" s="83"/>
      <c r="G355" s="83"/>
      <c r="H355" s="101"/>
      <c r="I355" s="83"/>
      <c r="J355" s="85"/>
      <c r="K355" s="85"/>
      <c r="L355" s="85"/>
      <c r="M355" s="85"/>
      <c r="N355" s="85"/>
      <c r="O355" s="85"/>
      <c r="P355" s="85"/>
      <c r="Q355" s="85"/>
      <c r="R355" s="85"/>
    </row>
    <row r="356" spans="1:18" s="86" customFormat="1" ht="17.25" hidden="1" outlineLevel="3" x14ac:dyDescent="0.3">
      <c r="A356" s="100"/>
      <c r="B356" s="109"/>
      <c r="C356" s="481" t="s">
        <v>31</v>
      </c>
      <c r="D356" s="480"/>
      <c r="E356" s="481"/>
      <c r="F356" s="83"/>
      <c r="G356" s="83"/>
      <c r="H356" s="101"/>
      <c r="I356" s="83"/>
      <c r="J356" s="85"/>
      <c r="K356" s="85"/>
      <c r="L356" s="85"/>
      <c r="M356" s="85"/>
      <c r="N356" s="85"/>
      <c r="O356" s="85"/>
      <c r="P356" s="85"/>
      <c r="Q356" s="85"/>
      <c r="R356" s="85"/>
    </row>
    <row r="357" spans="1:18" s="86" customFormat="1" ht="34.5" hidden="1" outlineLevel="2" x14ac:dyDescent="0.3">
      <c r="A357" s="100"/>
      <c r="B357" s="109">
        <f>IF(C354="Yes",B1202,0)</f>
        <v>0</v>
      </c>
      <c r="C357" s="508" t="s">
        <v>675</v>
      </c>
      <c r="D357" s="483" t="s">
        <v>676</v>
      </c>
      <c r="E357" s="481" t="s">
        <v>677</v>
      </c>
      <c r="F357" s="83"/>
      <c r="G357" s="83"/>
      <c r="H357" s="101"/>
      <c r="I357" s="83"/>
      <c r="J357" s="85"/>
      <c r="K357" s="85"/>
      <c r="L357" s="85"/>
      <c r="M357" s="85"/>
      <c r="N357" s="85"/>
      <c r="O357" s="85"/>
      <c r="P357" s="85"/>
      <c r="Q357" s="85"/>
      <c r="R357" s="85"/>
    </row>
    <row r="358" spans="1:18" s="86" customFormat="1" ht="17.25" hidden="1" outlineLevel="1" x14ac:dyDescent="0.3">
      <c r="A358" s="444"/>
      <c r="B358" s="451"/>
      <c r="C358" s="451"/>
      <c r="D358" s="451"/>
      <c r="E358" s="452"/>
      <c r="F358" s="83"/>
      <c r="G358" s="83"/>
      <c r="H358" s="101"/>
      <c r="I358" s="83"/>
      <c r="J358" s="85"/>
      <c r="K358" s="85"/>
      <c r="L358" s="85"/>
      <c r="M358" s="85"/>
      <c r="N358" s="85"/>
      <c r="O358" s="85"/>
      <c r="P358" s="85"/>
      <c r="Q358" s="85"/>
      <c r="R358" s="85"/>
    </row>
    <row r="359" spans="1:18" s="86" customFormat="1" ht="17.25" hidden="1" outlineLevel="1" x14ac:dyDescent="0.3">
      <c r="A359" s="79"/>
      <c r="B359" s="80">
        <f>SUM(B360:B362)</f>
        <v>0</v>
      </c>
      <c r="C359" s="437"/>
      <c r="D359" s="81" t="s">
        <v>678</v>
      </c>
      <c r="E359" s="112"/>
      <c r="F359" s="83"/>
      <c r="G359" s="83"/>
      <c r="H359" s="101"/>
      <c r="I359" s="83"/>
      <c r="J359" s="85"/>
      <c r="K359" s="85"/>
      <c r="L359" s="85"/>
      <c r="M359" s="85"/>
      <c r="N359" s="85"/>
      <c r="O359" s="85"/>
      <c r="P359" s="85"/>
      <c r="Q359" s="85"/>
      <c r="R359" s="85"/>
    </row>
    <row r="360" spans="1:18" s="86" customFormat="1" ht="17.25" hidden="1" outlineLevel="2" x14ac:dyDescent="0.3">
      <c r="A360" s="100"/>
      <c r="B360" s="109">
        <v>0</v>
      </c>
      <c r="C360" s="508" t="s">
        <v>679</v>
      </c>
      <c r="D360" s="483" t="s">
        <v>680</v>
      </c>
      <c r="E360" s="481" t="s">
        <v>681</v>
      </c>
      <c r="F360" s="83"/>
      <c r="G360" s="83"/>
      <c r="H360" s="101"/>
      <c r="I360" s="83"/>
      <c r="J360" s="85"/>
      <c r="K360" s="85"/>
      <c r="L360" s="85"/>
      <c r="M360" s="85"/>
      <c r="N360" s="85"/>
      <c r="O360" s="85"/>
      <c r="P360" s="85"/>
      <c r="Q360" s="85"/>
      <c r="R360" s="85"/>
    </row>
    <row r="361" spans="1:18" s="86" customFormat="1" ht="34.5" hidden="1" outlineLevel="2" x14ac:dyDescent="0.3">
      <c r="A361" s="100"/>
      <c r="B361" s="109">
        <v>0</v>
      </c>
      <c r="C361" s="508" t="s">
        <v>682</v>
      </c>
      <c r="D361" s="483" t="s">
        <v>683</v>
      </c>
      <c r="E361" s="481" t="s">
        <v>684</v>
      </c>
      <c r="F361" s="83"/>
      <c r="G361" s="83"/>
      <c r="H361" s="101"/>
      <c r="I361" s="83"/>
      <c r="J361" s="85"/>
      <c r="K361" s="85"/>
      <c r="L361" s="85"/>
      <c r="M361" s="85"/>
      <c r="N361" s="85"/>
      <c r="O361" s="85"/>
      <c r="P361" s="85"/>
      <c r="Q361" s="85"/>
      <c r="R361" s="85"/>
    </row>
    <row r="362" spans="1:18" s="86" customFormat="1" ht="34.5" hidden="1" outlineLevel="2" x14ac:dyDescent="0.3">
      <c r="A362" s="100"/>
      <c r="B362" s="109">
        <v>0</v>
      </c>
      <c r="C362" s="508" t="s">
        <v>685</v>
      </c>
      <c r="D362" s="483" t="s">
        <v>686</v>
      </c>
      <c r="E362" s="481" t="s">
        <v>687</v>
      </c>
      <c r="F362" s="83"/>
      <c r="G362" s="83"/>
      <c r="H362" s="101"/>
      <c r="I362" s="83"/>
      <c r="J362" s="85"/>
      <c r="K362" s="85"/>
      <c r="L362" s="85"/>
      <c r="M362" s="85"/>
      <c r="N362" s="85"/>
      <c r="O362" s="85"/>
      <c r="P362" s="85"/>
      <c r="Q362" s="85"/>
      <c r="R362" s="85"/>
    </row>
    <row r="363" spans="1:18" s="86" customFormat="1" ht="17.25" hidden="1" outlineLevel="2" x14ac:dyDescent="0.3">
      <c r="A363" s="100"/>
      <c r="B363" s="113"/>
      <c r="C363" s="481"/>
      <c r="D363" s="483"/>
      <c r="E363" s="481"/>
      <c r="F363" s="83"/>
      <c r="G363" s="83"/>
      <c r="H363" s="101"/>
      <c r="I363" s="83"/>
      <c r="J363" s="85"/>
      <c r="K363" s="85"/>
      <c r="L363" s="85"/>
      <c r="M363" s="85"/>
      <c r="N363" s="85"/>
      <c r="O363" s="85"/>
      <c r="P363" s="85"/>
      <c r="Q363" s="85"/>
      <c r="R363" s="85"/>
    </row>
    <row r="364" spans="1:18" s="86" customFormat="1" ht="17.25" hidden="1" outlineLevel="1" x14ac:dyDescent="0.3">
      <c r="A364" s="444"/>
      <c r="B364" s="451"/>
      <c r="C364" s="451"/>
      <c r="D364" s="451"/>
      <c r="E364" s="452"/>
      <c r="F364" s="83"/>
      <c r="G364" s="83"/>
      <c r="H364" s="101"/>
      <c r="I364" s="83"/>
      <c r="J364" s="85"/>
      <c r="K364" s="85"/>
      <c r="L364" s="85"/>
      <c r="M364" s="85"/>
      <c r="N364" s="85"/>
      <c r="O364" s="85"/>
      <c r="P364" s="85"/>
      <c r="Q364" s="85"/>
      <c r="R364" s="85"/>
    </row>
    <row r="365" spans="1:18" s="86" customFormat="1" ht="17.25" hidden="1" outlineLevel="1" x14ac:dyDescent="0.3">
      <c r="A365" s="114"/>
      <c r="B365" s="115">
        <f>SUM(B366:B387)</f>
        <v>0</v>
      </c>
      <c r="C365" s="485"/>
      <c r="D365" s="81" t="s">
        <v>688</v>
      </c>
      <c r="E365" s="112"/>
      <c r="F365" s="83"/>
      <c r="G365" s="83"/>
      <c r="H365" s="101"/>
      <c r="I365" s="83"/>
      <c r="J365" s="85"/>
      <c r="K365" s="85"/>
      <c r="L365" s="85"/>
      <c r="M365" s="85"/>
      <c r="N365" s="85"/>
      <c r="O365" s="85"/>
      <c r="P365" s="85"/>
      <c r="Q365" s="85"/>
      <c r="R365" s="85"/>
    </row>
    <row r="366" spans="1:18" s="86" customFormat="1" ht="17.25" hidden="1" outlineLevel="2" x14ac:dyDescent="0.3">
      <c r="A366" s="442"/>
      <c r="B366" s="92"/>
      <c r="C366" s="507" t="s">
        <v>605</v>
      </c>
      <c r="D366" s="483" t="s">
        <v>689</v>
      </c>
      <c r="E366" s="483"/>
      <c r="F366" s="83"/>
      <c r="G366" s="83"/>
      <c r="H366" s="101"/>
      <c r="I366" s="83"/>
      <c r="J366" s="85"/>
      <c r="K366" s="85"/>
      <c r="L366" s="85"/>
      <c r="M366" s="85"/>
      <c r="N366" s="85"/>
      <c r="O366" s="85"/>
      <c r="P366" s="85"/>
      <c r="Q366" s="85"/>
      <c r="R366" s="85"/>
    </row>
    <row r="367" spans="1:18" s="86" customFormat="1" ht="17.25" hidden="1" outlineLevel="2" x14ac:dyDescent="0.3">
      <c r="A367" s="442"/>
      <c r="B367" s="92"/>
      <c r="C367" s="507" t="s">
        <v>618</v>
      </c>
      <c r="D367" s="483" t="s">
        <v>619</v>
      </c>
      <c r="E367" s="483"/>
      <c r="F367" s="83"/>
      <c r="G367" s="83"/>
      <c r="H367" s="101"/>
      <c r="I367" s="83"/>
      <c r="J367" s="85"/>
      <c r="K367" s="85"/>
      <c r="L367" s="85"/>
      <c r="M367" s="85"/>
      <c r="N367" s="85"/>
      <c r="O367" s="85"/>
      <c r="P367" s="85"/>
      <c r="Q367" s="85"/>
      <c r="R367" s="85"/>
    </row>
    <row r="368" spans="1:18" s="86" customFormat="1" ht="17.25" hidden="1" outlineLevel="2" x14ac:dyDescent="0.3">
      <c r="A368" s="442"/>
      <c r="B368" s="92"/>
      <c r="C368" s="507" t="s">
        <v>393</v>
      </c>
      <c r="D368" s="483" t="s">
        <v>621</v>
      </c>
      <c r="E368" s="483"/>
      <c r="F368" s="83"/>
      <c r="G368" s="83"/>
      <c r="H368" s="101"/>
      <c r="I368" s="83"/>
      <c r="J368" s="85"/>
      <c r="K368" s="85"/>
      <c r="L368" s="85"/>
      <c r="M368" s="85"/>
      <c r="N368" s="85"/>
      <c r="O368" s="85"/>
      <c r="P368" s="85"/>
      <c r="Q368" s="85"/>
      <c r="R368" s="85"/>
    </row>
    <row r="369" spans="1:18" s="86" customFormat="1" ht="17.25" hidden="1" outlineLevel="2" x14ac:dyDescent="0.3">
      <c r="A369" s="442"/>
      <c r="B369" s="92"/>
      <c r="C369" s="507" t="s">
        <v>396</v>
      </c>
      <c r="D369" s="483" t="s">
        <v>690</v>
      </c>
      <c r="E369" s="483"/>
      <c r="F369" s="83"/>
      <c r="G369" s="83"/>
      <c r="H369" s="101"/>
      <c r="I369" s="83"/>
      <c r="J369" s="85"/>
      <c r="K369" s="85"/>
      <c r="L369" s="85"/>
      <c r="M369" s="85"/>
      <c r="N369" s="85"/>
      <c r="O369" s="85"/>
      <c r="P369" s="85"/>
      <c r="Q369" s="85"/>
      <c r="R369" s="85"/>
    </row>
    <row r="370" spans="1:18" s="86" customFormat="1" ht="17.25" hidden="1" outlineLevel="2" x14ac:dyDescent="0.3">
      <c r="A370" s="442"/>
      <c r="B370" s="92"/>
      <c r="C370" s="507" t="s">
        <v>398</v>
      </c>
      <c r="D370" s="483" t="s">
        <v>691</v>
      </c>
      <c r="E370" s="483"/>
      <c r="F370" s="83"/>
      <c r="G370" s="83"/>
      <c r="H370" s="101"/>
      <c r="I370" s="83"/>
      <c r="J370" s="85"/>
      <c r="K370" s="85"/>
      <c r="L370" s="85"/>
      <c r="M370" s="85"/>
      <c r="N370" s="85"/>
      <c r="O370" s="85"/>
      <c r="P370" s="85"/>
      <c r="Q370" s="85"/>
      <c r="R370" s="85"/>
    </row>
    <row r="371" spans="1:18" s="86" customFormat="1" ht="17.25" hidden="1" outlineLevel="2" x14ac:dyDescent="0.3">
      <c r="A371" s="442"/>
      <c r="B371" s="92"/>
      <c r="C371" s="507" t="s">
        <v>400</v>
      </c>
      <c r="D371" s="483" t="s">
        <v>692</v>
      </c>
      <c r="E371" s="483"/>
      <c r="F371" s="83"/>
      <c r="G371" s="83"/>
      <c r="H371" s="101"/>
      <c r="I371" s="83"/>
      <c r="J371" s="85"/>
      <c r="K371" s="85"/>
      <c r="L371" s="85"/>
      <c r="M371" s="85"/>
      <c r="N371" s="85"/>
      <c r="O371" s="85"/>
      <c r="P371" s="85"/>
      <c r="Q371" s="85"/>
      <c r="R371" s="85"/>
    </row>
    <row r="372" spans="1:18" s="86" customFormat="1" ht="17.25" hidden="1" outlineLevel="2" x14ac:dyDescent="0.3">
      <c r="A372" s="442"/>
      <c r="B372" s="92"/>
      <c r="C372" s="507" t="s">
        <v>404</v>
      </c>
      <c r="D372" s="483" t="s">
        <v>405</v>
      </c>
      <c r="E372" s="483"/>
      <c r="F372" s="83"/>
      <c r="G372" s="83"/>
      <c r="H372" s="101"/>
      <c r="I372" s="83"/>
      <c r="J372" s="85"/>
      <c r="K372" s="85"/>
      <c r="L372" s="85"/>
      <c r="M372" s="85"/>
      <c r="N372" s="85"/>
      <c r="O372" s="85"/>
      <c r="P372" s="85"/>
      <c r="Q372" s="85"/>
      <c r="R372" s="85"/>
    </row>
    <row r="373" spans="1:18" s="86" customFormat="1" ht="17.25" hidden="1" outlineLevel="2" x14ac:dyDescent="0.3">
      <c r="A373" s="442"/>
      <c r="B373" s="92"/>
      <c r="C373" s="507" t="s">
        <v>408</v>
      </c>
      <c r="D373" s="483" t="s">
        <v>693</v>
      </c>
      <c r="E373" s="483"/>
      <c r="F373" s="83"/>
      <c r="G373" s="83"/>
      <c r="H373" s="101"/>
      <c r="I373" s="83"/>
      <c r="J373" s="85"/>
      <c r="K373" s="85"/>
      <c r="L373" s="85"/>
      <c r="M373" s="85"/>
      <c r="N373" s="85"/>
      <c r="O373" s="85"/>
      <c r="P373" s="85"/>
      <c r="Q373" s="85"/>
      <c r="R373" s="85"/>
    </row>
    <row r="374" spans="1:18" s="86" customFormat="1" ht="34.5" hidden="1" outlineLevel="2" x14ac:dyDescent="0.3">
      <c r="A374" s="442"/>
      <c r="B374" s="92"/>
      <c r="C374" s="507" t="s">
        <v>410</v>
      </c>
      <c r="D374" s="483" t="s">
        <v>628</v>
      </c>
      <c r="E374" s="483"/>
      <c r="F374" s="83"/>
      <c r="G374" s="83"/>
      <c r="H374" s="101"/>
      <c r="I374" s="83"/>
      <c r="J374" s="85"/>
      <c r="K374" s="85"/>
      <c r="L374" s="85"/>
      <c r="M374" s="85"/>
      <c r="N374" s="85"/>
      <c r="O374" s="85"/>
      <c r="P374" s="85"/>
      <c r="Q374" s="85"/>
      <c r="R374" s="85"/>
    </row>
    <row r="375" spans="1:18" s="86" customFormat="1" ht="17.25" hidden="1" outlineLevel="2" x14ac:dyDescent="0.3">
      <c r="A375" s="442"/>
      <c r="B375" s="92"/>
      <c r="C375" s="507" t="s">
        <v>694</v>
      </c>
      <c r="D375" s="483" t="s">
        <v>695</v>
      </c>
      <c r="E375" s="483"/>
      <c r="F375" s="83"/>
      <c r="G375" s="83"/>
      <c r="H375" s="101"/>
      <c r="I375" s="83"/>
      <c r="J375" s="85"/>
      <c r="K375" s="85"/>
      <c r="L375" s="85"/>
      <c r="M375" s="85"/>
      <c r="N375" s="85"/>
      <c r="O375" s="85"/>
      <c r="P375" s="85"/>
      <c r="Q375" s="85"/>
      <c r="R375" s="85"/>
    </row>
    <row r="376" spans="1:18" s="86" customFormat="1" ht="17.25" hidden="1" outlineLevel="2" x14ac:dyDescent="0.3">
      <c r="A376" s="442"/>
      <c r="B376" s="92"/>
      <c r="C376" s="507" t="s">
        <v>696</v>
      </c>
      <c r="D376" s="483" t="s">
        <v>697</v>
      </c>
      <c r="E376" s="483"/>
      <c r="F376" s="83"/>
      <c r="G376" s="83"/>
      <c r="H376" s="101"/>
      <c r="I376" s="83"/>
      <c r="J376" s="85"/>
      <c r="K376" s="85"/>
      <c r="L376" s="85"/>
      <c r="M376" s="85"/>
      <c r="N376" s="85"/>
      <c r="O376" s="85"/>
      <c r="P376" s="85"/>
      <c r="Q376" s="85"/>
      <c r="R376" s="85"/>
    </row>
    <row r="377" spans="1:18" s="86" customFormat="1" ht="17.25" hidden="1" outlineLevel="2" x14ac:dyDescent="0.3">
      <c r="A377" s="442"/>
      <c r="B377" s="92"/>
      <c r="C377" s="507" t="s">
        <v>698</v>
      </c>
      <c r="D377" s="483" t="s">
        <v>699</v>
      </c>
      <c r="E377" s="483"/>
      <c r="F377" s="83"/>
      <c r="G377" s="83"/>
      <c r="H377" s="101"/>
      <c r="I377" s="83"/>
      <c r="J377" s="85"/>
      <c r="K377" s="85"/>
      <c r="L377" s="85"/>
      <c r="M377" s="85"/>
      <c r="N377" s="85"/>
      <c r="O377" s="85"/>
      <c r="P377" s="85"/>
      <c r="Q377" s="85"/>
      <c r="R377" s="85"/>
    </row>
    <row r="378" spans="1:18" s="86" customFormat="1" ht="17.25" hidden="1" outlineLevel="2" x14ac:dyDescent="0.3">
      <c r="A378" s="442"/>
      <c r="B378" s="92"/>
      <c r="C378" s="507" t="s">
        <v>700</v>
      </c>
      <c r="D378" s="483" t="s">
        <v>701</v>
      </c>
      <c r="E378" s="483"/>
      <c r="F378" s="83"/>
      <c r="G378" s="83"/>
      <c r="H378" s="101"/>
      <c r="I378" s="83"/>
      <c r="J378" s="85"/>
      <c r="K378" s="85"/>
      <c r="L378" s="85"/>
      <c r="M378" s="85"/>
      <c r="N378" s="85"/>
      <c r="O378" s="85"/>
      <c r="P378" s="85"/>
      <c r="Q378" s="85"/>
      <c r="R378" s="85"/>
    </row>
    <row r="379" spans="1:18" s="86" customFormat="1" ht="17.25" hidden="1" outlineLevel="2" x14ac:dyDescent="0.3">
      <c r="A379" s="442"/>
      <c r="B379" s="92"/>
      <c r="C379" s="507" t="s">
        <v>571</v>
      </c>
      <c r="D379" s="483" t="s">
        <v>702</v>
      </c>
      <c r="E379" s="483"/>
      <c r="F379" s="83"/>
      <c r="G379" s="83"/>
      <c r="H379" s="101"/>
      <c r="I379" s="83"/>
      <c r="J379" s="85"/>
      <c r="K379" s="85"/>
      <c r="L379" s="85"/>
      <c r="M379" s="85"/>
      <c r="N379" s="85"/>
      <c r="O379" s="85"/>
      <c r="P379" s="85"/>
      <c r="Q379" s="85"/>
      <c r="R379" s="85"/>
    </row>
    <row r="380" spans="1:18" s="86" customFormat="1" ht="17.25" hidden="1" outlineLevel="2" x14ac:dyDescent="0.3">
      <c r="A380" s="442"/>
      <c r="B380" s="92"/>
      <c r="C380" s="507" t="s">
        <v>573</v>
      </c>
      <c r="D380" s="483" t="s">
        <v>703</v>
      </c>
      <c r="E380" s="483"/>
      <c r="F380" s="83"/>
      <c r="G380" s="83"/>
      <c r="H380" s="101"/>
      <c r="I380" s="83"/>
      <c r="J380" s="85"/>
      <c r="K380" s="85"/>
      <c r="L380" s="85"/>
      <c r="M380" s="85"/>
      <c r="N380" s="85"/>
      <c r="O380" s="85"/>
      <c r="P380" s="85"/>
      <c r="Q380" s="85"/>
      <c r="R380" s="85"/>
    </row>
    <row r="381" spans="1:18" s="86" customFormat="1" ht="17.25" hidden="1" outlineLevel="2" x14ac:dyDescent="0.3">
      <c r="A381" s="442"/>
      <c r="B381" s="92"/>
      <c r="C381" s="507" t="s">
        <v>575</v>
      </c>
      <c r="D381" s="483" t="s">
        <v>704</v>
      </c>
      <c r="E381" s="483"/>
      <c r="F381" s="83"/>
      <c r="G381" s="83"/>
      <c r="H381" s="101"/>
      <c r="I381" s="83"/>
      <c r="J381" s="85"/>
      <c r="K381" s="85"/>
      <c r="L381" s="85"/>
      <c r="M381" s="85"/>
      <c r="N381" s="85"/>
      <c r="O381" s="85"/>
      <c r="P381" s="85"/>
      <c r="Q381" s="85"/>
      <c r="R381" s="85"/>
    </row>
    <row r="382" spans="1:18" s="86" customFormat="1" ht="34.5" hidden="1" outlineLevel="2" x14ac:dyDescent="0.3">
      <c r="A382" s="442"/>
      <c r="B382" s="92"/>
      <c r="C382" s="507" t="s">
        <v>577</v>
      </c>
      <c r="D382" s="483" t="s">
        <v>705</v>
      </c>
      <c r="E382" s="483"/>
      <c r="F382" s="83"/>
      <c r="G382" s="83"/>
      <c r="H382" s="101"/>
      <c r="I382" s="83"/>
      <c r="J382" s="85"/>
      <c r="K382" s="85"/>
      <c r="L382" s="85"/>
      <c r="M382" s="85"/>
      <c r="N382" s="85"/>
      <c r="O382" s="85"/>
      <c r="P382" s="85"/>
      <c r="Q382" s="85"/>
      <c r="R382" s="85"/>
    </row>
    <row r="383" spans="1:18" s="86" customFormat="1" ht="17.25" hidden="1" outlineLevel="2" x14ac:dyDescent="0.3">
      <c r="A383" s="442"/>
      <c r="B383" s="92"/>
      <c r="C383" s="507" t="s">
        <v>578</v>
      </c>
      <c r="D383" s="483" t="s">
        <v>706</v>
      </c>
      <c r="E383" s="483"/>
      <c r="F383" s="83"/>
      <c r="G383" s="83"/>
      <c r="H383" s="101"/>
      <c r="I383" s="83"/>
      <c r="J383" s="85"/>
      <c r="K383" s="85"/>
      <c r="L383" s="85"/>
      <c r="M383" s="85"/>
      <c r="N383" s="85"/>
      <c r="O383" s="85"/>
      <c r="P383" s="85"/>
      <c r="Q383" s="85"/>
      <c r="R383" s="85"/>
    </row>
    <row r="384" spans="1:18" s="86" customFormat="1" ht="17.25" hidden="1" outlineLevel="2" x14ac:dyDescent="0.3">
      <c r="A384" s="442"/>
      <c r="B384" s="92"/>
      <c r="C384" s="507" t="s">
        <v>707</v>
      </c>
      <c r="D384" s="483" t="s">
        <v>708</v>
      </c>
      <c r="E384" s="483"/>
      <c r="F384" s="83"/>
      <c r="G384" s="83"/>
      <c r="H384" s="101"/>
      <c r="I384" s="83"/>
      <c r="J384" s="85"/>
      <c r="K384" s="85"/>
      <c r="L384" s="85"/>
      <c r="M384" s="85"/>
      <c r="N384" s="85"/>
      <c r="O384" s="85"/>
      <c r="P384" s="85"/>
      <c r="Q384" s="85"/>
      <c r="R384" s="85"/>
    </row>
    <row r="385" spans="1:18" s="86" customFormat="1" ht="17.25" hidden="1" outlineLevel="2" x14ac:dyDescent="0.3">
      <c r="A385" s="442"/>
      <c r="B385" s="92"/>
      <c r="C385" s="507" t="s">
        <v>709</v>
      </c>
      <c r="D385" s="483" t="s">
        <v>710</v>
      </c>
      <c r="E385" s="483"/>
      <c r="F385" s="83"/>
      <c r="G385" s="83"/>
      <c r="H385" s="101"/>
      <c r="I385" s="83"/>
      <c r="J385" s="85"/>
      <c r="K385" s="85"/>
      <c r="L385" s="85"/>
      <c r="M385" s="85"/>
      <c r="N385" s="85"/>
      <c r="O385" s="85"/>
      <c r="P385" s="85"/>
      <c r="Q385" s="85"/>
      <c r="R385" s="85"/>
    </row>
    <row r="386" spans="1:18" s="86" customFormat="1" ht="17.25" hidden="1" outlineLevel="2" x14ac:dyDescent="0.3">
      <c r="A386" s="442"/>
      <c r="B386" s="92"/>
      <c r="C386" s="483"/>
      <c r="D386" s="483"/>
      <c r="E386" s="483"/>
      <c r="F386" s="83"/>
      <c r="G386" s="83"/>
      <c r="H386" s="101"/>
      <c r="I386" s="83"/>
      <c r="J386" s="85"/>
      <c r="K386" s="85"/>
      <c r="L386" s="85"/>
      <c r="M386" s="85"/>
      <c r="N386" s="85"/>
      <c r="O386" s="85"/>
      <c r="P386" s="85"/>
      <c r="Q386" s="85"/>
      <c r="R386" s="85"/>
    </row>
    <row r="387" spans="1:18" s="86" customFormat="1" ht="17.25" hidden="1" outlineLevel="2" x14ac:dyDescent="0.3">
      <c r="A387" s="442"/>
      <c r="B387" s="92"/>
      <c r="C387" s="483"/>
      <c r="D387" s="483"/>
      <c r="E387" s="483"/>
      <c r="F387" s="83"/>
      <c r="G387" s="83"/>
      <c r="H387" s="101"/>
      <c r="I387" s="83"/>
      <c r="J387" s="85"/>
      <c r="K387" s="85"/>
      <c r="L387" s="85"/>
      <c r="M387" s="85"/>
      <c r="N387" s="85"/>
      <c r="O387" s="85"/>
      <c r="P387" s="85"/>
      <c r="Q387" s="85"/>
      <c r="R387" s="85"/>
    </row>
    <row r="388" spans="1:18" s="86" customFormat="1" ht="17.25" hidden="1" outlineLevel="2" x14ac:dyDescent="0.3">
      <c r="A388" s="444"/>
      <c r="B388" s="445"/>
      <c r="C388" s="445"/>
      <c r="D388" s="445"/>
      <c r="E388" s="446"/>
      <c r="F388" s="83"/>
      <c r="G388" s="83"/>
      <c r="H388" s="101"/>
      <c r="I388" s="83"/>
      <c r="J388" s="85"/>
      <c r="K388" s="85"/>
      <c r="L388" s="85"/>
      <c r="M388" s="85"/>
      <c r="N388" s="85"/>
      <c r="O388" s="85"/>
      <c r="P388" s="85"/>
      <c r="Q388" s="85"/>
      <c r="R388" s="85"/>
    </row>
    <row r="389" spans="1:18" s="86" customFormat="1" ht="17.25" hidden="1" outlineLevel="1" x14ac:dyDescent="0.3">
      <c r="A389" s="444"/>
      <c r="B389" s="451"/>
      <c r="C389" s="451"/>
      <c r="D389" s="451"/>
      <c r="E389" s="452"/>
      <c r="F389" s="83"/>
      <c r="G389" s="83"/>
      <c r="H389" s="101"/>
      <c r="I389" s="83"/>
      <c r="J389" s="85"/>
      <c r="K389" s="85"/>
      <c r="L389" s="85"/>
      <c r="M389" s="85"/>
      <c r="N389" s="85"/>
      <c r="O389" s="85"/>
      <c r="P389" s="85"/>
      <c r="Q389" s="85"/>
      <c r="R389" s="85"/>
    </row>
    <row r="390" spans="1:18" s="98" customFormat="1" ht="18" hidden="1" thickBot="1" x14ac:dyDescent="0.35">
      <c r="A390" s="103"/>
      <c r="B390" s="474"/>
      <c r="C390" s="475"/>
      <c r="D390" s="474"/>
      <c r="E390" s="486"/>
      <c r="F390" s="95"/>
      <c r="G390" s="96"/>
      <c r="H390" s="97"/>
      <c r="I390" s="97"/>
      <c r="J390" s="97"/>
      <c r="K390" s="97"/>
      <c r="L390" s="97"/>
      <c r="M390" s="97"/>
      <c r="N390" s="97"/>
      <c r="O390" s="97"/>
      <c r="P390" s="97"/>
    </row>
    <row r="391" spans="1:18" s="86" customFormat="1" ht="18" hidden="1" thickBot="1" x14ac:dyDescent="0.35">
      <c r="A391" s="477"/>
      <c r="B391" s="706">
        <f>SUM(B392,B395,B443)</f>
        <v>0</v>
      </c>
      <c r="C391" s="431" t="s">
        <v>711</v>
      </c>
      <c r="D391" s="432"/>
      <c r="E391" s="433"/>
      <c r="F391" s="116"/>
      <c r="G391" s="117"/>
    </row>
    <row r="392" spans="1:18" s="86" customFormat="1" ht="17.25" hidden="1" outlineLevel="1" x14ac:dyDescent="0.3">
      <c r="A392" s="79"/>
      <c r="B392" s="80" t="str">
        <f>B393</f>
        <v/>
      </c>
      <c r="C392" s="437" t="s">
        <v>550</v>
      </c>
      <c r="D392" s="81" t="s">
        <v>551</v>
      </c>
      <c r="E392" s="105"/>
      <c r="F392" s="83"/>
      <c r="G392" s="83"/>
      <c r="H392" s="101"/>
      <c r="I392" s="83"/>
      <c r="J392" s="85"/>
      <c r="K392" s="85"/>
      <c r="L392" s="85"/>
      <c r="M392" s="85"/>
      <c r="N392" s="85"/>
      <c r="O392" s="85"/>
      <c r="P392" s="85"/>
      <c r="Q392" s="85"/>
      <c r="R392" s="85"/>
    </row>
    <row r="393" spans="1:18" s="86" customFormat="1" ht="17.25" hidden="1" customHeight="1" outlineLevel="2" x14ac:dyDescent="0.3">
      <c r="A393" s="100"/>
      <c r="B393" s="478" t="str">
        <f>IF(OR(C393="None",C393="Selection Required"),"",1)</f>
        <v/>
      </c>
      <c r="C393" s="479" t="str">
        <f>IF(OR(B396=1),D8,"Selection Required")</f>
        <v>Selection Required</v>
      </c>
      <c r="D393" s="480" t="s">
        <v>553</v>
      </c>
      <c r="E393" s="479"/>
      <c r="F393" s="83"/>
      <c r="G393" s="83"/>
      <c r="H393" s="101"/>
      <c r="I393" s="83"/>
      <c r="J393" s="85"/>
      <c r="K393" s="85"/>
      <c r="L393" s="85"/>
      <c r="M393" s="85"/>
      <c r="N393" s="85"/>
      <c r="O393" s="85"/>
      <c r="P393" s="85"/>
      <c r="Q393" s="85"/>
      <c r="R393" s="85"/>
    </row>
    <row r="394" spans="1:18" s="86" customFormat="1" ht="17.25" hidden="1" outlineLevel="1" x14ac:dyDescent="0.3">
      <c r="A394" s="444"/>
      <c r="B394" s="445"/>
      <c r="C394" s="445"/>
      <c r="D394" s="445"/>
      <c r="E394" s="446"/>
      <c r="F394" s="83"/>
      <c r="G394" s="83"/>
      <c r="H394" s="101"/>
      <c r="I394" s="83"/>
      <c r="J394" s="85"/>
      <c r="K394" s="85"/>
      <c r="L394" s="85"/>
      <c r="M394" s="85"/>
      <c r="N394" s="85"/>
      <c r="O394" s="85"/>
      <c r="P394" s="85"/>
      <c r="Q394" s="85"/>
      <c r="R394" s="85"/>
    </row>
    <row r="395" spans="1:18" s="86" customFormat="1" ht="17.25" hidden="1" outlineLevel="1" x14ac:dyDescent="0.3">
      <c r="A395" s="79"/>
      <c r="B395" s="80">
        <f>SUM(B396:B441)</f>
        <v>0</v>
      </c>
      <c r="C395" s="437" t="s">
        <v>155</v>
      </c>
      <c r="D395" s="81" t="s">
        <v>712</v>
      </c>
      <c r="E395" s="108"/>
      <c r="F395" s="83"/>
      <c r="G395" s="83"/>
      <c r="H395" s="101"/>
      <c r="I395" s="83"/>
      <c r="J395" s="85"/>
      <c r="K395" s="85"/>
      <c r="L395" s="85"/>
      <c r="M395" s="85"/>
      <c r="N395" s="85"/>
      <c r="O395" s="85"/>
      <c r="P395" s="85"/>
      <c r="Q395" s="85"/>
      <c r="R395" s="85"/>
    </row>
    <row r="396" spans="1:18" s="86" customFormat="1" ht="86.25" hidden="1" customHeight="1" outlineLevel="2" x14ac:dyDescent="0.3">
      <c r="A396" s="100"/>
      <c r="B396" s="478" t="str">
        <f>IF(OR(C396="Yes",C396="No"),1," ")</f>
        <v xml:space="preserve"> </v>
      </c>
      <c r="C396" s="106"/>
      <c r="D396" s="480" t="s">
        <v>713</v>
      </c>
      <c r="E396" s="481" t="s">
        <v>714</v>
      </c>
      <c r="F396" s="83"/>
      <c r="G396" s="83"/>
      <c r="H396" s="101"/>
      <c r="I396" s="83"/>
      <c r="J396" s="85"/>
      <c r="K396" s="85"/>
      <c r="L396" s="85"/>
      <c r="M396" s="85"/>
      <c r="N396" s="85"/>
      <c r="O396" s="85"/>
      <c r="P396" s="85"/>
      <c r="Q396" s="85"/>
      <c r="R396" s="85"/>
    </row>
    <row r="397" spans="1:18" s="86" customFormat="1" ht="17.25" hidden="1" customHeight="1" outlineLevel="2" x14ac:dyDescent="0.3">
      <c r="A397" s="100"/>
      <c r="B397" s="478"/>
      <c r="C397" s="106" t="s">
        <v>568</v>
      </c>
      <c r="D397" s="480"/>
      <c r="E397" s="481"/>
      <c r="F397" s="83"/>
      <c r="G397" s="83"/>
      <c r="H397" s="101"/>
      <c r="I397" s="83"/>
      <c r="J397" s="85"/>
      <c r="K397" s="85"/>
      <c r="L397" s="85"/>
      <c r="M397" s="85"/>
      <c r="N397" s="85"/>
      <c r="O397" s="85"/>
      <c r="P397" s="85"/>
      <c r="Q397" s="85"/>
      <c r="R397" s="85"/>
    </row>
    <row r="398" spans="1:18" s="86" customFormat="1" ht="17.25" hidden="1" customHeight="1" outlineLevel="2" x14ac:dyDescent="0.3">
      <c r="A398" s="100"/>
      <c r="B398" s="478"/>
      <c r="C398" s="106" t="s">
        <v>31</v>
      </c>
      <c r="D398" s="480"/>
      <c r="E398" s="481"/>
      <c r="F398" s="83"/>
      <c r="G398" s="83"/>
      <c r="H398" s="101"/>
      <c r="I398" s="83"/>
      <c r="J398" s="85"/>
      <c r="K398" s="85"/>
      <c r="L398" s="85"/>
      <c r="M398" s="85"/>
      <c r="N398" s="85"/>
      <c r="O398" s="85"/>
      <c r="P398" s="85"/>
      <c r="Q398" s="85"/>
      <c r="R398" s="85"/>
    </row>
    <row r="399" spans="1:18" s="86" customFormat="1" ht="17.25" hidden="1" customHeight="1" outlineLevel="2" x14ac:dyDescent="0.3">
      <c r="A399" s="444"/>
      <c r="B399" s="445"/>
      <c r="C399" s="445"/>
      <c r="D399" s="445"/>
      <c r="E399" s="446"/>
      <c r="F399" s="83"/>
      <c r="G399" s="83"/>
      <c r="H399" s="101"/>
      <c r="I399" s="83"/>
      <c r="J399" s="85"/>
      <c r="K399" s="85"/>
      <c r="L399" s="85"/>
      <c r="M399" s="85"/>
      <c r="N399" s="85"/>
      <c r="O399" s="85"/>
      <c r="P399" s="85"/>
      <c r="Q399" s="85"/>
      <c r="R399" s="85"/>
    </row>
    <row r="400" spans="1:18" s="86" customFormat="1" ht="34.5" hidden="1" customHeight="1" outlineLevel="2" x14ac:dyDescent="0.3">
      <c r="A400" s="100"/>
      <c r="B400" s="484"/>
      <c r="C400" s="508" t="s">
        <v>715</v>
      </c>
      <c r="D400" s="483" t="s">
        <v>716</v>
      </c>
      <c r="E400" s="481" t="s">
        <v>717</v>
      </c>
      <c r="F400" s="83"/>
      <c r="G400" s="83"/>
      <c r="H400" s="101"/>
      <c r="I400" s="83"/>
      <c r="J400" s="85"/>
      <c r="K400" s="85"/>
      <c r="L400" s="85"/>
      <c r="M400" s="85"/>
      <c r="N400" s="85"/>
      <c r="O400" s="85"/>
      <c r="P400" s="85"/>
      <c r="Q400" s="85"/>
      <c r="R400" s="85"/>
    </row>
    <row r="401" spans="1:18" s="86" customFormat="1" ht="17.25" hidden="1" customHeight="1" outlineLevel="2" x14ac:dyDescent="0.3">
      <c r="A401" s="100"/>
      <c r="B401" s="484"/>
      <c r="C401" s="508" t="s">
        <v>718</v>
      </c>
      <c r="D401" s="483" t="s">
        <v>719</v>
      </c>
      <c r="E401" s="481"/>
      <c r="F401" s="83"/>
      <c r="G401" s="83"/>
      <c r="H401" s="101"/>
      <c r="I401" s="83"/>
      <c r="J401" s="85"/>
      <c r="K401" s="85"/>
      <c r="L401" s="85"/>
      <c r="M401" s="85"/>
      <c r="N401" s="85"/>
      <c r="O401" s="85"/>
      <c r="P401" s="85"/>
      <c r="Q401" s="85"/>
      <c r="R401" s="85"/>
    </row>
    <row r="402" spans="1:18" s="86" customFormat="1" ht="51.75" hidden="1" customHeight="1" outlineLevel="2" x14ac:dyDescent="0.3">
      <c r="A402" s="100"/>
      <c r="B402" s="484"/>
      <c r="C402" s="508" t="s">
        <v>720</v>
      </c>
      <c r="D402" s="483" t="s">
        <v>721</v>
      </c>
      <c r="E402" s="481" t="s">
        <v>722</v>
      </c>
      <c r="F402" s="83"/>
      <c r="G402" s="83"/>
      <c r="H402" s="101"/>
      <c r="I402" s="83"/>
      <c r="J402" s="85"/>
      <c r="K402" s="85"/>
      <c r="L402" s="85"/>
      <c r="M402" s="85"/>
      <c r="N402" s="85"/>
      <c r="O402" s="85"/>
      <c r="P402" s="85"/>
      <c r="Q402" s="85"/>
      <c r="R402" s="85"/>
    </row>
    <row r="403" spans="1:18" s="86" customFormat="1" ht="34.5" hidden="1" customHeight="1" outlineLevel="2" x14ac:dyDescent="0.3">
      <c r="A403" s="100"/>
      <c r="B403" s="484"/>
      <c r="C403" s="508" t="s">
        <v>723</v>
      </c>
      <c r="D403" s="483" t="s">
        <v>724</v>
      </c>
      <c r="E403" s="481" t="s">
        <v>725</v>
      </c>
      <c r="F403" s="83"/>
      <c r="G403" s="83"/>
      <c r="H403" s="101"/>
      <c r="I403" s="83"/>
      <c r="J403" s="85"/>
      <c r="K403" s="85"/>
      <c r="L403" s="85"/>
      <c r="M403" s="85"/>
      <c r="N403" s="85"/>
      <c r="O403" s="85"/>
      <c r="P403" s="85"/>
      <c r="Q403" s="85"/>
      <c r="R403" s="85"/>
    </row>
    <row r="404" spans="1:18" s="86" customFormat="1" ht="34.5" hidden="1" customHeight="1" outlineLevel="2" x14ac:dyDescent="0.3">
      <c r="A404" s="100"/>
      <c r="B404" s="484"/>
      <c r="C404" s="508" t="s">
        <v>707</v>
      </c>
      <c r="D404" s="483" t="s">
        <v>708</v>
      </c>
      <c r="E404" s="481" t="s">
        <v>726</v>
      </c>
      <c r="F404" s="83"/>
      <c r="G404" s="83"/>
      <c r="H404" s="101"/>
      <c r="I404" s="83"/>
      <c r="J404" s="85"/>
      <c r="K404" s="85"/>
      <c r="L404" s="85"/>
      <c r="M404" s="85"/>
      <c r="N404" s="85"/>
      <c r="O404" s="85"/>
      <c r="P404" s="85"/>
      <c r="Q404" s="85"/>
      <c r="R404" s="85"/>
    </row>
    <row r="405" spans="1:18" s="86" customFormat="1" ht="17.25" hidden="1" customHeight="1" outlineLevel="2" x14ac:dyDescent="0.3">
      <c r="A405" s="100"/>
      <c r="B405" s="484"/>
      <c r="C405" s="508" t="s">
        <v>545</v>
      </c>
      <c r="D405" s="483" t="s">
        <v>546</v>
      </c>
      <c r="E405" s="481" t="s">
        <v>727</v>
      </c>
      <c r="F405" s="83"/>
      <c r="G405" s="83"/>
      <c r="H405" s="101"/>
      <c r="I405" s="83"/>
      <c r="J405" s="85"/>
      <c r="K405" s="85"/>
      <c r="L405" s="85"/>
      <c r="M405" s="85"/>
      <c r="N405" s="85"/>
      <c r="O405" s="85"/>
      <c r="P405" s="85"/>
      <c r="Q405" s="85"/>
      <c r="R405" s="85"/>
    </row>
    <row r="406" spans="1:18" s="86" customFormat="1" ht="17.25" hidden="1" customHeight="1" outlineLevel="2" x14ac:dyDescent="0.3">
      <c r="A406" s="100"/>
      <c r="B406" s="484"/>
      <c r="C406" s="508" t="s">
        <v>547</v>
      </c>
      <c r="D406" s="483" t="s">
        <v>548</v>
      </c>
      <c r="E406" s="481"/>
      <c r="F406" s="83"/>
      <c r="G406" s="83"/>
      <c r="H406" s="101"/>
      <c r="I406" s="83"/>
      <c r="J406" s="85"/>
      <c r="K406" s="85"/>
      <c r="L406" s="85"/>
      <c r="M406" s="85"/>
      <c r="N406" s="85"/>
      <c r="O406" s="85"/>
      <c r="P406" s="85"/>
      <c r="Q406" s="85"/>
      <c r="R406" s="85"/>
    </row>
    <row r="407" spans="1:18" s="86" customFormat="1" ht="17.25" hidden="1" customHeight="1" outlineLevel="2" x14ac:dyDescent="0.3">
      <c r="A407" s="100"/>
      <c r="B407" s="484"/>
      <c r="C407" s="508" t="s">
        <v>728</v>
      </c>
      <c r="D407" s="483" t="s">
        <v>729</v>
      </c>
      <c r="E407" s="481"/>
      <c r="F407" s="83"/>
      <c r="G407" s="83"/>
      <c r="H407" s="101"/>
      <c r="I407" s="83"/>
      <c r="J407" s="85"/>
      <c r="K407" s="85"/>
      <c r="L407" s="85"/>
      <c r="M407" s="85"/>
      <c r="N407" s="85"/>
      <c r="O407" s="85"/>
      <c r="P407" s="85"/>
      <c r="Q407" s="85"/>
      <c r="R407" s="85"/>
    </row>
    <row r="408" spans="1:18" s="86" customFormat="1" ht="17.25" hidden="1" customHeight="1" outlineLevel="2" x14ac:dyDescent="0.3">
      <c r="A408" s="100"/>
      <c r="B408" s="484"/>
      <c r="C408" s="508" t="s">
        <v>730</v>
      </c>
      <c r="D408" s="483" t="s">
        <v>731</v>
      </c>
      <c r="E408" s="481"/>
      <c r="F408" s="83"/>
      <c r="G408" s="83"/>
      <c r="H408" s="101"/>
      <c r="I408" s="83"/>
      <c r="J408" s="85"/>
      <c r="K408" s="85"/>
      <c r="L408" s="85"/>
      <c r="M408" s="85"/>
      <c r="N408" s="85"/>
      <c r="O408" s="85"/>
      <c r="P408" s="85"/>
      <c r="Q408" s="85"/>
      <c r="R408" s="85"/>
    </row>
    <row r="409" spans="1:18" s="86" customFormat="1" ht="17.25" hidden="1" customHeight="1" outlineLevel="2" x14ac:dyDescent="0.3">
      <c r="A409" s="100"/>
      <c r="B409" s="484"/>
      <c r="C409" s="508" t="s">
        <v>732</v>
      </c>
      <c r="D409" s="483" t="s">
        <v>733</v>
      </c>
      <c r="E409" s="481"/>
      <c r="F409" s="83"/>
      <c r="G409" s="83"/>
      <c r="H409" s="101"/>
      <c r="I409" s="83"/>
      <c r="J409" s="85"/>
      <c r="K409" s="85"/>
      <c r="L409" s="85"/>
      <c r="M409" s="85"/>
      <c r="N409" s="85"/>
      <c r="O409" s="85"/>
      <c r="P409" s="85"/>
      <c r="Q409" s="85"/>
      <c r="R409" s="85"/>
    </row>
    <row r="410" spans="1:18" s="86" customFormat="1" ht="17.25" hidden="1" customHeight="1" outlineLevel="2" x14ac:dyDescent="0.3">
      <c r="A410" s="100"/>
      <c r="B410" s="484"/>
      <c r="C410" s="508" t="s">
        <v>734</v>
      </c>
      <c r="D410" s="483" t="s">
        <v>635</v>
      </c>
      <c r="E410" s="481"/>
      <c r="F410" s="83"/>
      <c r="G410" s="83"/>
      <c r="H410" s="101"/>
      <c r="I410" s="83"/>
      <c r="J410" s="85"/>
      <c r="K410" s="85"/>
      <c r="L410" s="85"/>
      <c r="M410" s="85"/>
      <c r="N410" s="85"/>
      <c r="O410" s="85"/>
      <c r="P410" s="85"/>
      <c r="Q410" s="85"/>
      <c r="R410" s="85"/>
    </row>
    <row r="411" spans="1:18" s="86" customFormat="1" ht="17.25" hidden="1" customHeight="1" outlineLevel="2" x14ac:dyDescent="0.3">
      <c r="A411" s="100"/>
      <c r="B411" s="484"/>
      <c r="C411" s="508" t="s">
        <v>735</v>
      </c>
      <c r="D411" s="483" t="s">
        <v>604</v>
      </c>
      <c r="E411" s="481"/>
      <c r="F411" s="83"/>
      <c r="G411" s="83"/>
      <c r="H411" s="101"/>
      <c r="I411" s="83"/>
      <c r="J411" s="85"/>
      <c r="K411" s="85"/>
      <c r="L411" s="85"/>
      <c r="M411" s="85"/>
      <c r="N411" s="85"/>
      <c r="O411" s="85"/>
      <c r="P411" s="85"/>
      <c r="Q411" s="85"/>
      <c r="R411" s="85"/>
    </row>
    <row r="412" spans="1:18" s="86" customFormat="1" ht="17.25" hidden="1" customHeight="1" outlineLevel="2" x14ac:dyDescent="0.3">
      <c r="A412" s="100"/>
      <c r="B412" s="484"/>
      <c r="C412" s="481"/>
      <c r="D412" s="483"/>
      <c r="E412" s="481"/>
      <c r="F412" s="83"/>
      <c r="G412" s="83"/>
      <c r="H412" s="101"/>
      <c r="I412" s="83"/>
      <c r="J412" s="85"/>
      <c r="K412" s="85"/>
      <c r="L412" s="85"/>
      <c r="M412" s="85"/>
      <c r="N412" s="85"/>
      <c r="O412" s="85"/>
      <c r="P412" s="85"/>
      <c r="Q412" s="85"/>
      <c r="R412" s="85"/>
    </row>
    <row r="413" spans="1:18" s="86" customFormat="1" ht="17.25" hidden="1" customHeight="1" outlineLevel="2" x14ac:dyDescent="0.3">
      <c r="A413" s="100"/>
      <c r="B413" s="484"/>
      <c r="C413" s="508" t="s">
        <v>618</v>
      </c>
      <c r="D413" s="483" t="s">
        <v>619</v>
      </c>
      <c r="E413" s="481" t="s">
        <v>620</v>
      </c>
      <c r="F413" s="83"/>
      <c r="G413" s="83"/>
      <c r="H413" s="101"/>
      <c r="I413" s="83"/>
      <c r="J413" s="85"/>
      <c r="K413" s="85"/>
      <c r="L413" s="85"/>
      <c r="M413" s="85"/>
      <c r="N413" s="85"/>
      <c r="O413" s="85"/>
      <c r="P413" s="85"/>
      <c r="Q413" s="85"/>
      <c r="R413" s="85"/>
    </row>
    <row r="414" spans="1:18" s="86" customFormat="1" ht="17.25" hidden="1" customHeight="1" outlineLevel="2" x14ac:dyDescent="0.3">
      <c r="A414" s="100"/>
      <c r="B414" s="484"/>
      <c r="C414" s="508" t="s">
        <v>393</v>
      </c>
      <c r="D414" s="483" t="s">
        <v>621</v>
      </c>
      <c r="E414" s="481" t="s">
        <v>395</v>
      </c>
      <c r="F414" s="83"/>
      <c r="G414" s="83"/>
      <c r="H414" s="101"/>
      <c r="I414" s="83"/>
      <c r="J414" s="85"/>
      <c r="K414" s="85"/>
      <c r="L414" s="85"/>
      <c r="M414" s="85"/>
      <c r="N414" s="85"/>
      <c r="O414" s="85"/>
      <c r="P414" s="85"/>
      <c r="Q414" s="85"/>
      <c r="R414" s="85"/>
    </row>
    <row r="415" spans="1:18" s="86" customFormat="1" ht="17.25" hidden="1" customHeight="1" outlineLevel="2" x14ac:dyDescent="0.3">
      <c r="A415" s="100"/>
      <c r="B415" s="484"/>
      <c r="C415" s="508" t="s">
        <v>396</v>
      </c>
      <c r="D415" s="483" t="s">
        <v>690</v>
      </c>
      <c r="E415" s="481" t="s">
        <v>395</v>
      </c>
      <c r="F415" s="83"/>
      <c r="G415" s="83"/>
      <c r="H415" s="101"/>
      <c r="I415" s="83"/>
      <c r="J415" s="85"/>
      <c r="K415" s="85"/>
      <c r="L415" s="85"/>
      <c r="M415" s="85"/>
      <c r="N415" s="85"/>
      <c r="O415" s="85"/>
      <c r="P415" s="85"/>
      <c r="Q415" s="85"/>
      <c r="R415" s="85"/>
    </row>
    <row r="416" spans="1:18" s="86" customFormat="1" ht="17.25" hidden="1" customHeight="1" outlineLevel="2" x14ac:dyDescent="0.3">
      <c r="A416" s="100"/>
      <c r="B416" s="484"/>
      <c r="C416" s="508" t="s">
        <v>398</v>
      </c>
      <c r="D416" s="483" t="s">
        <v>691</v>
      </c>
      <c r="E416" s="481" t="s">
        <v>395</v>
      </c>
      <c r="F416" s="83"/>
      <c r="G416" s="83"/>
      <c r="H416" s="101"/>
      <c r="I416" s="83"/>
      <c r="J416" s="85"/>
      <c r="K416" s="85"/>
      <c r="L416" s="85"/>
      <c r="M416" s="85"/>
      <c r="N416" s="85"/>
      <c r="O416" s="85"/>
      <c r="P416" s="85"/>
      <c r="Q416" s="85"/>
      <c r="R416" s="85"/>
    </row>
    <row r="417" spans="1:18" s="86" customFormat="1" ht="17.25" hidden="1" customHeight="1" outlineLevel="2" x14ac:dyDescent="0.3">
      <c r="A417" s="100"/>
      <c r="B417" s="484"/>
      <c r="C417" s="508" t="s">
        <v>400</v>
      </c>
      <c r="D417" s="483" t="s">
        <v>692</v>
      </c>
      <c r="E417" s="481" t="s">
        <v>395</v>
      </c>
      <c r="F417" s="83"/>
      <c r="G417" s="83"/>
      <c r="H417" s="101"/>
      <c r="I417" s="83"/>
      <c r="J417" s="85"/>
      <c r="K417" s="85"/>
      <c r="L417" s="85"/>
      <c r="M417" s="85"/>
      <c r="N417" s="85"/>
      <c r="O417" s="85"/>
      <c r="P417" s="85"/>
      <c r="Q417" s="85"/>
      <c r="R417" s="85"/>
    </row>
    <row r="418" spans="1:18" s="86" customFormat="1" ht="17.25" hidden="1" customHeight="1" outlineLevel="2" x14ac:dyDescent="0.3">
      <c r="A418" s="100"/>
      <c r="B418" s="484"/>
      <c r="C418" s="481"/>
      <c r="D418" s="483"/>
      <c r="E418" s="481"/>
      <c r="F418" s="83"/>
      <c r="G418" s="83"/>
      <c r="H418" s="101"/>
      <c r="I418" s="83"/>
      <c r="J418" s="85"/>
      <c r="K418" s="85"/>
      <c r="L418" s="85"/>
      <c r="M418" s="85"/>
      <c r="N418" s="85"/>
      <c r="O418" s="85"/>
      <c r="P418" s="85"/>
      <c r="Q418" s="85"/>
      <c r="R418" s="85"/>
    </row>
    <row r="419" spans="1:18" s="86" customFormat="1" ht="17.25" hidden="1" customHeight="1" outlineLevel="2" x14ac:dyDescent="0.3">
      <c r="A419" s="100"/>
      <c r="B419" s="484"/>
      <c r="C419" s="508" t="s">
        <v>400</v>
      </c>
      <c r="D419" s="483" t="s">
        <v>692</v>
      </c>
      <c r="E419" s="481" t="s">
        <v>736</v>
      </c>
      <c r="F419" s="83"/>
      <c r="G419" s="83"/>
      <c r="H419" s="101"/>
      <c r="I419" s="83"/>
      <c r="J419" s="85"/>
      <c r="K419" s="85"/>
      <c r="L419" s="85"/>
      <c r="M419" s="85"/>
      <c r="N419" s="85"/>
      <c r="O419" s="85"/>
      <c r="P419" s="85"/>
      <c r="Q419" s="85"/>
      <c r="R419" s="85"/>
    </row>
    <row r="420" spans="1:18" s="86" customFormat="1" ht="17.25" hidden="1" customHeight="1" outlineLevel="2" x14ac:dyDescent="0.3">
      <c r="A420" s="100"/>
      <c r="B420" s="484"/>
      <c r="C420" s="508" t="s">
        <v>402</v>
      </c>
      <c r="D420" s="483" t="s">
        <v>625</v>
      </c>
      <c r="E420" s="481"/>
      <c r="F420" s="83"/>
      <c r="G420" s="83"/>
      <c r="H420" s="101"/>
      <c r="I420" s="83"/>
      <c r="J420" s="85"/>
      <c r="K420" s="85"/>
      <c r="L420" s="85"/>
      <c r="M420" s="85"/>
      <c r="N420" s="85"/>
      <c r="O420" s="85"/>
      <c r="P420" s="85"/>
      <c r="Q420" s="85"/>
      <c r="R420" s="85"/>
    </row>
    <row r="421" spans="1:18" s="86" customFormat="1" ht="17.25" hidden="1" customHeight="1" outlineLevel="2" x14ac:dyDescent="0.3">
      <c r="A421" s="100"/>
      <c r="B421" s="484"/>
      <c r="C421" s="508" t="s">
        <v>404</v>
      </c>
      <c r="D421" s="483" t="s">
        <v>737</v>
      </c>
      <c r="E421" s="481"/>
      <c r="F421" s="83"/>
      <c r="G421" s="83"/>
      <c r="H421" s="101"/>
      <c r="I421" s="83"/>
      <c r="J421" s="85"/>
      <c r="K421" s="85"/>
      <c r="L421" s="85"/>
      <c r="M421" s="85"/>
      <c r="N421" s="85"/>
      <c r="O421" s="85"/>
      <c r="P421" s="85"/>
      <c r="Q421" s="85"/>
      <c r="R421" s="85"/>
    </row>
    <row r="422" spans="1:18" s="86" customFormat="1" ht="17.25" hidden="1" customHeight="1" outlineLevel="2" x14ac:dyDescent="0.3">
      <c r="A422" s="100"/>
      <c r="B422" s="484"/>
      <c r="C422" s="508" t="s">
        <v>406</v>
      </c>
      <c r="D422" s="483" t="s">
        <v>626</v>
      </c>
      <c r="E422" s="481"/>
      <c r="F422" s="83"/>
      <c r="G422" s="83"/>
      <c r="H422" s="101"/>
      <c r="I422" s="83"/>
      <c r="J422" s="85"/>
      <c r="K422" s="85"/>
      <c r="L422" s="85"/>
      <c r="M422" s="85"/>
      <c r="N422" s="85"/>
      <c r="O422" s="85"/>
      <c r="P422" s="85"/>
      <c r="Q422" s="85"/>
      <c r="R422" s="85"/>
    </row>
    <row r="423" spans="1:18" s="86" customFormat="1" ht="34.5" hidden="1" customHeight="1" outlineLevel="2" x14ac:dyDescent="0.3">
      <c r="A423" s="100"/>
      <c r="B423" s="484"/>
      <c r="C423" s="508" t="s">
        <v>408</v>
      </c>
      <c r="D423" s="483" t="s">
        <v>738</v>
      </c>
      <c r="E423" s="481" t="s">
        <v>657</v>
      </c>
      <c r="F423" s="83"/>
      <c r="G423" s="83"/>
      <c r="H423" s="101"/>
      <c r="I423" s="83"/>
      <c r="J423" s="85"/>
      <c r="K423" s="85"/>
      <c r="L423" s="85"/>
      <c r="M423" s="85"/>
      <c r="N423" s="85"/>
      <c r="O423" s="85"/>
      <c r="P423" s="85"/>
      <c r="Q423" s="85"/>
      <c r="R423" s="85"/>
    </row>
    <row r="424" spans="1:18" s="86" customFormat="1" ht="17.25" hidden="1" customHeight="1" outlineLevel="2" x14ac:dyDescent="0.3">
      <c r="A424" s="100"/>
      <c r="B424" s="482"/>
      <c r="C424" s="481"/>
      <c r="D424" s="483"/>
      <c r="E424" s="481"/>
      <c r="F424" s="83"/>
      <c r="G424" s="83"/>
      <c r="H424" s="101"/>
      <c r="I424" s="83"/>
      <c r="J424" s="85"/>
      <c r="K424" s="85"/>
      <c r="L424" s="85"/>
      <c r="M424" s="85"/>
      <c r="N424" s="85"/>
      <c r="O424" s="85"/>
      <c r="P424" s="85"/>
      <c r="Q424" s="85"/>
      <c r="R424" s="85"/>
    </row>
    <row r="425" spans="1:18" s="86" customFormat="1" ht="17.25" hidden="1" customHeight="1" outlineLevel="2" x14ac:dyDescent="0.3">
      <c r="A425" s="100"/>
      <c r="B425" s="484"/>
      <c r="C425" s="707" t="s">
        <v>739</v>
      </c>
      <c r="D425" s="443" t="s">
        <v>740</v>
      </c>
      <c r="E425" s="443" t="s">
        <v>361</v>
      </c>
      <c r="F425" s="83"/>
      <c r="G425" s="83"/>
      <c r="H425" s="101"/>
      <c r="I425" s="83"/>
      <c r="J425" s="85"/>
      <c r="K425" s="85"/>
      <c r="L425" s="85"/>
      <c r="M425" s="85"/>
      <c r="N425" s="85"/>
      <c r="O425" s="85"/>
      <c r="P425" s="85"/>
      <c r="Q425" s="85"/>
      <c r="R425" s="85"/>
    </row>
    <row r="426" spans="1:18" s="86" customFormat="1" ht="34.5" hidden="1" customHeight="1" outlineLevel="2" x14ac:dyDescent="0.3">
      <c r="A426" s="100"/>
      <c r="B426" s="484"/>
      <c r="C426" s="707" t="s">
        <v>741</v>
      </c>
      <c r="D426" s="443" t="s">
        <v>363</v>
      </c>
      <c r="E426" s="443" t="s">
        <v>361</v>
      </c>
      <c r="F426" s="83"/>
      <c r="G426" s="83"/>
      <c r="H426" s="101"/>
      <c r="I426" s="83"/>
      <c r="J426" s="85"/>
      <c r="K426" s="85"/>
      <c r="L426" s="85"/>
      <c r="M426" s="85"/>
      <c r="N426" s="85"/>
      <c r="O426" s="85"/>
      <c r="P426" s="85"/>
      <c r="Q426" s="85"/>
      <c r="R426" s="85"/>
    </row>
    <row r="427" spans="1:18" s="86" customFormat="1" ht="34.5" hidden="1" customHeight="1" outlineLevel="2" x14ac:dyDescent="0.3">
      <c r="A427" s="100"/>
      <c r="B427" s="484"/>
      <c r="C427" s="707" t="s">
        <v>742</v>
      </c>
      <c r="D427" s="443" t="s">
        <v>366</v>
      </c>
      <c r="E427" s="443" t="s">
        <v>361</v>
      </c>
      <c r="F427" s="83"/>
      <c r="G427" s="83"/>
      <c r="H427" s="101"/>
      <c r="I427" s="83"/>
      <c r="J427" s="85"/>
      <c r="K427" s="85"/>
      <c r="L427" s="85"/>
      <c r="M427" s="85"/>
      <c r="N427" s="85"/>
      <c r="O427" s="85"/>
      <c r="P427" s="85"/>
      <c r="Q427" s="85"/>
      <c r="R427" s="85"/>
    </row>
    <row r="428" spans="1:18" s="86" customFormat="1" ht="34.5" hidden="1" customHeight="1" outlineLevel="2" x14ac:dyDescent="0.3">
      <c r="A428" s="100"/>
      <c r="B428" s="484"/>
      <c r="C428" s="707" t="s">
        <v>743</v>
      </c>
      <c r="D428" s="443" t="s">
        <v>368</v>
      </c>
      <c r="E428" s="443" t="s">
        <v>361</v>
      </c>
      <c r="F428" s="83"/>
      <c r="G428" s="83"/>
      <c r="H428" s="101"/>
      <c r="I428" s="83"/>
      <c r="J428" s="85"/>
      <c r="K428" s="85"/>
      <c r="L428" s="85"/>
      <c r="M428" s="85"/>
      <c r="N428" s="85"/>
      <c r="O428" s="85"/>
      <c r="P428" s="85"/>
      <c r="Q428" s="85"/>
      <c r="R428" s="85"/>
    </row>
    <row r="429" spans="1:18" s="86" customFormat="1" ht="34.5" hidden="1" customHeight="1" outlineLevel="2" x14ac:dyDescent="0.3">
      <c r="A429" s="100"/>
      <c r="B429" s="484"/>
      <c r="C429" s="707" t="s">
        <v>744</v>
      </c>
      <c r="D429" s="443" t="s">
        <v>349</v>
      </c>
      <c r="E429" s="443" t="s">
        <v>361</v>
      </c>
      <c r="F429" s="83"/>
      <c r="G429" s="83"/>
      <c r="H429" s="101"/>
      <c r="I429" s="83"/>
      <c r="J429" s="85"/>
      <c r="K429" s="85"/>
      <c r="L429" s="85"/>
      <c r="M429" s="85"/>
      <c r="N429" s="85"/>
      <c r="O429" s="85"/>
      <c r="P429" s="85"/>
      <c r="Q429" s="85"/>
      <c r="R429" s="85"/>
    </row>
    <row r="430" spans="1:18" s="86" customFormat="1" ht="34.5" hidden="1" customHeight="1" outlineLevel="2" x14ac:dyDescent="0.3">
      <c r="A430" s="100"/>
      <c r="B430" s="484"/>
      <c r="C430" s="707" t="s">
        <v>745</v>
      </c>
      <c r="D430" s="443" t="s">
        <v>351</v>
      </c>
      <c r="E430" s="443" t="s">
        <v>361</v>
      </c>
      <c r="F430" s="83"/>
      <c r="G430" s="83"/>
      <c r="H430" s="101"/>
      <c r="I430" s="83"/>
      <c r="J430" s="85"/>
      <c r="K430" s="85"/>
      <c r="L430" s="85"/>
      <c r="M430" s="85"/>
      <c r="N430" s="85"/>
      <c r="O430" s="85"/>
      <c r="P430" s="85"/>
      <c r="Q430" s="85"/>
      <c r="R430" s="85"/>
    </row>
    <row r="431" spans="1:18" s="86" customFormat="1" ht="17.25" hidden="1" customHeight="1" outlineLevel="2" x14ac:dyDescent="0.3">
      <c r="A431" s="100"/>
      <c r="B431" s="482"/>
      <c r="C431" s="481"/>
      <c r="D431" s="483"/>
      <c r="E431" s="481"/>
      <c r="F431" s="83"/>
      <c r="G431" s="83"/>
      <c r="H431" s="101"/>
      <c r="I431" s="83"/>
      <c r="J431" s="85"/>
      <c r="K431" s="85"/>
      <c r="L431" s="85"/>
      <c r="M431" s="85"/>
      <c r="N431" s="85"/>
      <c r="O431" s="85"/>
      <c r="P431" s="85"/>
      <c r="Q431" s="85"/>
      <c r="R431" s="85"/>
    </row>
    <row r="432" spans="1:18" s="86" customFormat="1" ht="51.75" hidden="1" customHeight="1" outlineLevel="2" x14ac:dyDescent="0.3">
      <c r="A432" s="442"/>
      <c r="B432" s="92"/>
      <c r="C432" s="709" t="s">
        <v>746</v>
      </c>
      <c r="D432" s="487" t="s">
        <v>747</v>
      </c>
      <c r="E432" s="487" t="s">
        <v>726</v>
      </c>
      <c r="F432" s="83"/>
      <c r="G432" s="83"/>
      <c r="H432" s="101"/>
      <c r="I432" s="83"/>
      <c r="J432" s="85"/>
      <c r="K432" s="85"/>
      <c r="L432" s="85"/>
      <c r="M432" s="85"/>
      <c r="N432" s="85"/>
      <c r="O432" s="85"/>
      <c r="P432" s="85"/>
      <c r="Q432" s="85"/>
      <c r="R432" s="85"/>
    </row>
    <row r="433" spans="1:18" s="86" customFormat="1" ht="34.5" hidden="1" customHeight="1" outlineLevel="2" x14ac:dyDescent="0.3">
      <c r="A433" s="442"/>
      <c r="B433" s="92"/>
      <c r="C433" s="707" t="s">
        <v>748</v>
      </c>
      <c r="D433" s="443" t="s">
        <v>749</v>
      </c>
      <c r="E433" s="443" t="s">
        <v>361</v>
      </c>
      <c r="F433" s="83"/>
      <c r="G433" s="83"/>
      <c r="H433" s="101"/>
      <c r="I433" s="83"/>
      <c r="J433" s="85"/>
      <c r="K433" s="85"/>
      <c r="L433" s="85"/>
      <c r="M433" s="85"/>
      <c r="N433" s="85"/>
      <c r="O433" s="85"/>
      <c r="P433" s="85"/>
      <c r="Q433" s="85"/>
      <c r="R433" s="85"/>
    </row>
    <row r="434" spans="1:18" s="86" customFormat="1" ht="17.25" hidden="1" customHeight="1" outlineLevel="2" x14ac:dyDescent="0.3">
      <c r="A434" s="442"/>
      <c r="B434" s="92"/>
      <c r="C434" s="707" t="s">
        <v>750</v>
      </c>
      <c r="D434" s="443" t="s">
        <v>751</v>
      </c>
      <c r="E434" s="443" t="s">
        <v>361</v>
      </c>
      <c r="F434" s="83"/>
      <c r="G434" s="83"/>
      <c r="H434" s="101"/>
      <c r="I434" s="83"/>
      <c r="J434" s="85"/>
      <c r="K434" s="85"/>
      <c r="L434" s="85"/>
      <c r="M434" s="85"/>
      <c r="N434" s="85"/>
      <c r="O434" s="85"/>
      <c r="P434" s="85"/>
      <c r="Q434" s="85"/>
      <c r="R434" s="85"/>
    </row>
    <row r="435" spans="1:18" s="86" customFormat="1" ht="17.25" hidden="1" customHeight="1" outlineLevel="2" x14ac:dyDescent="0.3">
      <c r="A435" s="100"/>
      <c r="B435" s="484"/>
      <c r="C435" s="481"/>
      <c r="D435" s="483"/>
      <c r="E435" s="481"/>
      <c r="F435" s="83"/>
      <c r="G435" s="83"/>
      <c r="H435" s="101"/>
      <c r="I435" s="83"/>
      <c r="J435" s="85"/>
      <c r="K435" s="85"/>
      <c r="L435" s="85"/>
      <c r="M435" s="85"/>
      <c r="N435" s="85"/>
      <c r="O435" s="85"/>
      <c r="P435" s="85"/>
      <c r="Q435" s="85"/>
      <c r="R435" s="85"/>
    </row>
    <row r="436" spans="1:18" s="86" customFormat="1" ht="17.25" hidden="1" customHeight="1" outlineLevel="2" x14ac:dyDescent="0.3">
      <c r="A436" s="444"/>
      <c r="B436" s="445"/>
      <c r="C436" s="445"/>
      <c r="D436" s="445"/>
      <c r="E436" s="446"/>
      <c r="F436" s="83"/>
      <c r="G436" s="83"/>
      <c r="H436" s="101"/>
      <c r="I436" s="83"/>
      <c r="J436" s="85"/>
      <c r="K436" s="85"/>
      <c r="L436" s="85"/>
      <c r="M436" s="85"/>
      <c r="N436" s="85"/>
      <c r="O436" s="85"/>
      <c r="P436" s="85"/>
      <c r="Q436" s="85"/>
      <c r="R436" s="85"/>
    </row>
    <row r="437" spans="1:18" s="86" customFormat="1" ht="17.25" hidden="1" customHeight="1" outlineLevel="2" x14ac:dyDescent="0.3">
      <c r="A437" s="100"/>
      <c r="B437" s="110">
        <f>SUM(B425:B430)</f>
        <v>0</v>
      </c>
      <c r="C437" s="508" t="s">
        <v>752</v>
      </c>
      <c r="D437" s="483" t="s">
        <v>649</v>
      </c>
      <c r="E437" s="481"/>
      <c r="F437" s="83"/>
      <c r="G437" s="83"/>
      <c r="H437" s="101"/>
      <c r="I437" s="83"/>
      <c r="J437" s="85"/>
      <c r="K437" s="85"/>
      <c r="L437" s="85"/>
      <c r="M437" s="85"/>
      <c r="N437" s="85"/>
      <c r="O437" s="85"/>
      <c r="P437" s="85"/>
      <c r="Q437" s="85"/>
      <c r="R437" s="85"/>
    </row>
    <row r="438" spans="1:18" s="86" customFormat="1" ht="17.25" hidden="1" customHeight="1" outlineLevel="2" x14ac:dyDescent="0.3">
      <c r="A438" s="100"/>
      <c r="B438" s="110">
        <f>IF(C396="Yes",SUM(B425:B430),0)</f>
        <v>0</v>
      </c>
      <c r="C438" s="508" t="s">
        <v>753</v>
      </c>
      <c r="D438" s="483" t="s">
        <v>754</v>
      </c>
      <c r="E438" s="481"/>
      <c r="F438" s="83"/>
      <c r="G438" s="83"/>
      <c r="H438" s="101"/>
      <c r="I438" s="83"/>
      <c r="J438" s="85"/>
      <c r="K438" s="85"/>
      <c r="L438" s="85"/>
      <c r="M438" s="85"/>
      <c r="N438" s="85"/>
      <c r="O438" s="85"/>
      <c r="P438" s="85"/>
      <c r="Q438" s="85"/>
      <c r="R438" s="85"/>
    </row>
    <row r="439" spans="1:18" s="86" customFormat="1" ht="17.25" hidden="1" customHeight="1" outlineLevel="2" x14ac:dyDescent="0.3">
      <c r="A439" s="100"/>
      <c r="B439" s="110">
        <f>SUM(B425:B430)</f>
        <v>0</v>
      </c>
      <c r="C439" s="508" t="s">
        <v>330</v>
      </c>
      <c r="D439" s="483" t="s">
        <v>331</v>
      </c>
      <c r="E439" s="481"/>
      <c r="F439" s="83"/>
      <c r="G439" s="83"/>
      <c r="H439" s="101"/>
      <c r="I439" s="83"/>
      <c r="J439" s="85"/>
      <c r="K439" s="85"/>
      <c r="L439" s="85"/>
      <c r="M439" s="85"/>
      <c r="N439" s="85"/>
      <c r="O439" s="85"/>
      <c r="P439" s="85"/>
      <c r="Q439" s="85"/>
      <c r="R439" s="85"/>
    </row>
    <row r="440" spans="1:18" s="86" customFormat="1" ht="17.25" hidden="1" customHeight="1" outlineLevel="2" x14ac:dyDescent="0.3">
      <c r="A440" s="100"/>
      <c r="B440" s="110">
        <f>IF(B439=0,0,1)</f>
        <v>0</v>
      </c>
      <c r="C440" s="508" t="s">
        <v>336</v>
      </c>
      <c r="D440" s="483" t="s">
        <v>337</v>
      </c>
      <c r="E440" s="481"/>
      <c r="F440" s="83"/>
      <c r="G440" s="83"/>
      <c r="H440" s="101"/>
      <c r="I440" s="83"/>
      <c r="J440" s="85"/>
      <c r="K440" s="85"/>
      <c r="L440" s="85"/>
      <c r="M440" s="85"/>
      <c r="N440" s="85"/>
      <c r="O440" s="85"/>
      <c r="P440" s="85"/>
      <c r="Q440" s="85"/>
      <c r="R440" s="85"/>
    </row>
    <row r="441" spans="1:18" s="86" customFormat="1" ht="17.25" hidden="1" customHeight="1" outlineLevel="2" x14ac:dyDescent="0.3">
      <c r="A441" s="100"/>
      <c r="B441" s="484"/>
      <c r="C441" s="481"/>
      <c r="D441" s="483"/>
      <c r="E441" s="481"/>
      <c r="F441" s="83"/>
      <c r="G441" s="83"/>
      <c r="H441" s="101"/>
      <c r="I441" s="83"/>
      <c r="J441" s="85"/>
      <c r="K441" s="85"/>
      <c r="L441" s="85"/>
      <c r="M441" s="85"/>
      <c r="N441" s="85"/>
      <c r="O441" s="85"/>
      <c r="P441" s="85"/>
      <c r="Q441" s="85"/>
      <c r="R441" s="85"/>
    </row>
    <row r="442" spans="1:18" s="86" customFormat="1" ht="17.25" hidden="1" outlineLevel="1" x14ac:dyDescent="0.3">
      <c r="A442" s="444"/>
      <c r="B442" s="445"/>
      <c r="C442" s="445"/>
      <c r="D442" s="445"/>
      <c r="E442" s="446"/>
      <c r="F442" s="83"/>
      <c r="G442" s="83"/>
      <c r="H442" s="101"/>
      <c r="I442" s="83"/>
      <c r="J442" s="85"/>
      <c r="K442" s="85"/>
      <c r="L442" s="85"/>
      <c r="M442" s="85"/>
      <c r="N442" s="85"/>
      <c r="O442" s="85"/>
      <c r="P442" s="85"/>
      <c r="Q442" s="85"/>
      <c r="R442" s="85"/>
    </row>
    <row r="443" spans="1:18" s="86" customFormat="1" ht="17.25" hidden="1" outlineLevel="1" x14ac:dyDescent="0.3">
      <c r="A443" s="79"/>
      <c r="B443" s="80">
        <f>SUM(B452:B458,B460:B468,B470:B478,B480:B501,B503:B520,B522:B526)</f>
        <v>0</v>
      </c>
      <c r="C443" s="437" t="s">
        <v>155</v>
      </c>
      <c r="D443" s="81" t="s">
        <v>755</v>
      </c>
      <c r="E443" s="108"/>
      <c r="F443" s="83"/>
      <c r="G443" s="83"/>
      <c r="H443" s="101"/>
      <c r="I443" s="83"/>
      <c r="J443" s="85"/>
      <c r="K443" s="85"/>
      <c r="L443" s="85"/>
      <c r="M443" s="85"/>
      <c r="N443" s="85"/>
      <c r="O443" s="85"/>
      <c r="P443" s="85"/>
      <c r="Q443" s="85"/>
      <c r="R443" s="85"/>
    </row>
    <row r="444" spans="1:18" s="86" customFormat="1" ht="17.25" hidden="1" customHeight="1" outlineLevel="3" x14ac:dyDescent="0.3">
      <c r="A444" s="100"/>
      <c r="B444" s="478"/>
      <c r="C444" s="106" t="s">
        <v>568</v>
      </c>
      <c r="D444" s="480"/>
      <c r="E444" s="481"/>
      <c r="F444" s="83"/>
      <c r="G444" s="83"/>
      <c r="H444" s="101"/>
      <c r="I444" s="83"/>
      <c r="J444" s="85"/>
      <c r="K444" s="85"/>
      <c r="L444" s="85"/>
      <c r="M444" s="85"/>
      <c r="N444" s="85"/>
      <c r="O444" s="85"/>
      <c r="P444" s="85"/>
      <c r="Q444" s="85"/>
      <c r="R444" s="85"/>
    </row>
    <row r="445" spans="1:18" s="86" customFormat="1" ht="17.25" hidden="1" customHeight="1" outlineLevel="3" x14ac:dyDescent="0.3">
      <c r="A445" s="100"/>
      <c r="B445" s="478"/>
      <c r="C445" s="106" t="s">
        <v>31</v>
      </c>
      <c r="D445" s="480"/>
      <c r="E445" s="481"/>
      <c r="F445" s="83"/>
      <c r="G445" s="83"/>
      <c r="H445" s="101"/>
      <c r="I445" s="83"/>
      <c r="J445" s="85"/>
      <c r="K445" s="85"/>
      <c r="L445" s="85"/>
      <c r="M445" s="85"/>
      <c r="N445" s="85"/>
      <c r="O445" s="85"/>
      <c r="P445" s="85"/>
      <c r="Q445" s="85"/>
      <c r="R445" s="85"/>
    </row>
    <row r="446" spans="1:18" s="86" customFormat="1" ht="17.25" hidden="1" outlineLevel="2" x14ac:dyDescent="0.3">
      <c r="A446" s="100"/>
      <c r="B446" s="478"/>
      <c r="C446" s="106"/>
      <c r="D446" s="480" t="s">
        <v>566</v>
      </c>
      <c r="E446" s="481"/>
      <c r="F446" s="83"/>
      <c r="G446" s="83"/>
      <c r="H446" s="101"/>
      <c r="I446" s="83"/>
      <c r="J446" s="85"/>
      <c r="K446" s="85"/>
      <c r="L446" s="85"/>
      <c r="M446" s="85"/>
      <c r="N446" s="85"/>
      <c r="O446" s="85"/>
      <c r="P446" s="85"/>
      <c r="Q446" s="85"/>
      <c r="R446" s="85"/>
    </row>
    <row r="447" spans="1:18" s="86" customFormat="1" ht="17.25" hidden="1" outlineLevel="2" x14ac:dyDescent="0.3">
      <c r="A447" s="100"/>
      <c r="B447" s="478"/>
      <c r="C447" s="106"/>
      <c r="D447" s="480" t="s">
        <v>563</v>
      </c>
      <c r="E447" s="481" t="s">
        <v>564</v>
      </c>
      <c r="F447" s="83"/>
      <c r="G447" s="83"/>
      <c r="H447" s="101"/>
      <c r="I447" s="83"/>
      <c r="J447" s="85"/>
      <c r="K447" s="85"/>
      <c r="L447" s="85"/>
      <c r="M447" s="85"/>
      <c r="N447" s="85"/>
      <c r="O447" s="85"/>
      <c r="P447" s="85"/>
      <c r="Q447" s="85"/>
      <c r="R447" s="85"/>
    </row>
    <row r="448" spans="1:18" s="86" customFormat="1" ht="17.25" hidden="1" customHeight="1" outlineLevel="3" x14ac:dyDescent="0.3">
      <c r="A448" s="100"/>
      <c r="B448" s="478"/>
      <c r="C448" s="106"/>
      <c r="D448" s="480"/>
      <c r="E448" s="481"/>
      <c r="F448" s="83"/>
      <c r="G448" s="83"/>
      <c r="H448" s="101"/>
      <c r="I448" s="83"/>
      <c r="J448" s="85"/>
      <c r="K448" s="85"/>
      <c r="L448" s="85"/>
      <c r="M448" s="85"/>
      <c r="N448" s="85"/>
      <c r="O448" s="85"/>
      <c r="P448" s="85"/>
      <c r="Q448" s="85"/>
      <c r="R448" s="85"/>
    </row>
    <row r="449" spans="1:18" s="86" customFormat="1" ht="17.25" hidden="1" customHeight="1" outlineLevel="3" x14ac:dyDescent="0.3">
      <c r="A449" s="100"/>
      <c r="B449" s="478"/>
      <c r="C449" s="106" t="s">
        <v>565</v>
      </c>
      <c r="D449" s="480"/>
      <c r="E449" s="481"/>
      <c r="F449" s="83"/>
      <c r="G449" s="83"/>
      <c r="H449" s="101"/>
      <c r="I449" s="83"/>
      <c r="J449" s="85"/>
      <c r="K449" s="85"/>
      <c r="L449" s="85"/>
      <c r="M449" s="85"/>
      <c r="N449" s="85"/>
      <c r="O449" s="85"/>
      <c r="P449" s="85"/>
      <c r="Q449" s="85"/>
      <c r="R449" s="85"/>
    </row>
    <row r="450" spans="1:18" s="86" customFormat="1" ht="17.25" hidden="1" outlineLevel="2" x14ac:dyDescent="0.3">
      <c r="A450" s="100"/>
      <c r="B450" s="478"/>
      <c r="C450" s="106"/>
      <c r="D450" s="480"/>
      <c r="E450" s="481"/>
      <c r="F450" s="83"/>
      <c r="G450" s="83"/>
      <c r="H450" s="101"/>
      <c r="I450" s="83"/>
      <c r="J450" s="85"/>
      <c r="K450" s="85"/>
      <c r="L450" s="85"/>
      <c r="M450" s="85"/>
      <c r="N450" s="85"/>
      <c r="O450" s="85"/>
      <c r="P450" s="85"/>
      <c r="Q450" s="85"/>
      <c r="R450" s="85"/>
    </row>
    <row r="451" spans="1:18" s="86" customFormat="1" ht="17.25" hidden="1" outlineLevel="2" x14ac:dyDescent="0.3">
      <c r="A451" s="444"/>
      <c r="B451" s="445"/>
      <c r="C451" s="445"/>
      <c r="D451" s="445"/>
      <c r="E451" s="446"/>
      <c r="F451" s="83"/>
      <c r="G451" s="83"/>
      <c r="H451" s="101"/>
      <c r="I451" s="83"/>
      <c r="J451" s="85"/>
      <c r="K451" s="85"/>
      <c r="L451" s="85"/>
      <c r="M451" s="85"/>
      <c r="N451" s="85"/>
      <c r="O451" s="85"/>
      <c r="P451" s="85"/>
      <c r="Q451" s="85"/>
      <c r="R451" s="85"/>
    </row>
    <row r="452" spans="1:18" s="86" customFormat="1" ht="86.25" hidden="1" outlineLevel="2" x14ac:dyDescent="0.3">
      <c r="A452" s="100"/>
      <c r="B452" s="109"/>
      <c r="C452" s="508" t="s">
        <v>756</v>
      </c>
      <c r="D452" s="483" t="s">
        <v>158</v>
      </c>
      <c r="E452" s="479" t="s">
        <v>757</v>
      </c>
      <c r="F452" s="83"/>
      <c r="G452" s="83"/>
      <c r="H452" s="101"/>
      <c r="I452" s="83"/>
      <c r="J452" s="85"/>
      <c r="K452" s="85"/>
      <c r="L452" s="85"/>
      <c r="M452" s="85"/>
      <c r="N452" s="85"/>
      <c r="O452" s="85"/>
      <c r="P452" s="85"/>
      <c r="Q452" s="85"/>
      <c r="R452" s="85"/>
    </row>
    <row r="453" spans="1:18" s="86" customFormat="1" ht="34.5" hidden="1" outlineLevel="2" x14ac:dyDescent="0.3">
      <c r="A453" s="100"/>
      <c r="B453" s="109"/>
      <c r="C453" s="508" t="s">
        <v>571</v>
      </c>
      <c r="D453" s="483" t="s">
        <v>161</v>
      </c>
      <c r="E453" s="481" t="s">
        <v>758</v>
      </c>
      <c r="F453" s="83"/>
      <c r="G453" s="83"/>
      <c r="H453" s="101"/>
      <c r="I453" s="83"/>
      <c r="J453" s="85"/>
      <c r="K453" s="85"/>
      <c r="L453" s="85"/>
      <c r="M453" s="85"/>
      <c r="N453" s="85"/>
      <c r="O453" s="85"/>
      <c r="P453" s="85"/>
      <c r="Q453" s="85"/>
      <c r="R453" s="85"/>
    </row>
    <row r="454" spans="1:18" s="86" customFormat="1" ht="34.5" hidden="1" outlineLevel="2" x14ac:dyDescent="0.3">
      <c r="A454" s="100"/>
      <c r="B454" s="109"/>
      <c r="C454" s="508" t="s">
        <v>573</v>
      </c>
      <c r="D454" s="483" t="s">
        <v>164</v>
      </c>
      <c r="E454" s="481" t="s">
        <v>759</v>
      </c>
      <c r="F454" s="83"/>
      <c r="G454" s="83"/>
      <c r="H454" s="101"/>
      <c r="I454" s="83"/>
      <c r="J454" s="85"/>
      <c r="K454" s="85"/>
      <c r="L454" s="85"/>
      <c r="M454" s="85"/>
      <c r="N454" s="85"/>
      <c r="O454" s="85"/>
      <c r="P454" s="85"/>
      <c r="Q454" s="85"/>
      <c r="R454" s="85"/>
    </row>
    <row r="455" spans="1:18" s="86" customFormat="1" ht="17.25" hidden="1" outlineLevel="2" x14ac:dyDescent="0.3">
      <c r="A455" s="100"/>
      <c r="B455" s="109"/>
      <c r="C455" s="508" t="s">
        <v>575</v>
      </c>
      <c r="D455" s="483" t="s">
        <v>167</v>
      </c>
      <c r="E455" s="481" t="s">
        <v>760</v>
      </c>
      <c r="F455" s="83"/>
      <c r="G455" s="83"/>
      <c r="H455" s="101"/>
      <c r="I455" s="83"/>
      <c r="J455" s="85"/>
      <c r="K455" s="85"/>
      <c r="L455" s="85"/>
      <c r="M455" s="85"/>
      <c r="N455" s="85"/>
      <c r="O455" s="85"/>
      <c r="P455" s="85"/>
      <c r="Q455" s="85"/>
      <c r="R455" s="85"/>
    </row>
    <row r="456" spans="1:18" s="86" customFormat="1" ht="34.5" hidden="1" outlineLevel="2" x14ac:dyDescent="0.3">
      <c r="A456" s="100"/>
      <c r="B456" s="109"/>
      <c r="C456" s="508" t="s">
        <v>577</v>
      </c>
      <c r="D456" s="483" t="s">
        <v>169</v>
      </c>
      <c r="E456" s="481" t="s">
        <v>760</v>
      </c>
      <c r="F456" s="83"/>
      <c r="G456" s="83"/>
      <c r="H456" s="101"/>
      <c r="I456" s="83"/>
      <c r="J456" s="85"/>
      <c r="K456" s="85"/>
      <c r="L456" s="85"/>
      <c r="M456" s="85"/>
      <c r="N456" s="85"/>
      <c r="O456" s="85"/>
      <c r="P456" s="85"/>
      <c r="Q456" s="85"/>
      <c r="R456" s="85"/>
    </row>
    <row r="457" spans="1:18" s="86" customFormat="1" ht="17.25" hidden="1" outlineLevel="2" x14ac:dyDescent="0.3">
      <c r="A457" s="100"/>
      <c r="B457" s="109"/>
      <c r="C457" s="508" t="s">
        <v>578</v>
      </c>
      <c r="D457" s="483" t="s">
        <v>171</v>
      </c>
      <c r="E457" s="481" t="s">
        <v>761</v>
      </c>
      <c r="F457" s="83"/>
      <c r="G457" s="83"/>
      <c r="H457" s="101"/>
      <c r="I457" s="83"/>
      <c r="J457" s="85"/>
      <c r="K457" s="85"/>
      <c r="L457" s="85"/>
      <c r="M457" s="85"/>
      <c r="N457" s="85"/>
      <c r="O457" s="85"/>
      <c r="P457" s="85"/>
      <c r="Q457" s="85"/>
      <c r="R457" s="85"/>
    </row>
    <row r="458" spans="1:18" s="86" customFormat="1" ht="17.25" hidden="1" outlineLevel="2" x14ac:dyDescent="0.3">
      <c r="A458" s="100"/>
      <c r="B458" s="109"/>
      <c r="C458" s="481"/>
      <c r="D458" s="483"/>
      <c r="E458" s="481"/>
      <c r="F458" s="83"/>
      <c r="G458" s="83"/>
      <c r="H458" s="101"/>
      <c r="I458" s="83"/>
      <c r="J458" s="85"/>
      <c r="K458" s="85"/>
      <c r="L458" s="85"/>
      <c r="M458" s="85"/>
      <c r="N458" s="85"/>
      <c r="O458" s="85"/>
      <c r="P458" s="85"/>
      <c r="Q458" s="85"/>
      <c r="R458" s="85"/>
    </row>
    <row r="459" spans="1:18" s="86" customFormat="1" ht="17.25" hidden="1" outlineLevel="2" x14ac:dyDescent="0.3">
      <c r="A459" s="444"/>
      <c r="B459" s="445"/>
      <c r="C459" s="445"/>
      <c r="D459" s="445"/>
      <c r="E459" s="446"/>
      <c r="F459" s="83"/>
      <c r="G459" s="83"/>
      <c r="H459" s="101"/>
      <c r="I459" s="83"/>
      <c r="J459" s="85"/>
      <c r="K459" s="85"/>
      <c r="L459" s="85"/>
      <c r="M459" s="85"/>
      <c r="N459" s="85"/>
      <c r="O459" s="85"/>
      <c r="P459" s="85"/>
      <c r="Q459" s="85"/>
      <c r="R459" s="85"/>
    </row>
    <row r="460" spans="1:18" s="86" customFormat="1" ht="34.5" hidden="1" outlineLevel="2" x14ac:dyDescent="0.3">
      <c r="A460" s="100"/>
      <c r="B460" s="109"/>
      <c r="C460" s="508" t="s">
        <v>762</v>
      </c>
      <c r="D460" s="483" t="s">
        <v>583</v>
      </c>
      <c r="E460" s="481" t="s">
        <v>587</v>
      </c>
      <c r="F460" s="83"/>
      <c r="G460" s="83"/>
      <c r="H460" s="101"/>
      <c r="I460" s="83"/>
      <c r="J460" s="85"/>
      <c r="K460" s="85"/>
      <c r="L460" s="85"/>
      <c r="M460" s="85"/>
      <c r="N460" s="85"/>
      <c r="O460" s="85"/>
      <c r="P460" s="85"/>
      <c r="Q460" s="85"/>
      <c r="R460" s="85"/>
    </row>
    <row r="461" spans="1:18" s="86" customFormat="1" ht="34.5" hidden="1" outlineLevel="2" x14ac:dyDescent="0.3">
      <c r="A461" s="100"/>
      <c r="B461" s="109"/>
      <c r="C461" s="508" t="s">
        <v>763</v>
      </c>
      <c r="D461" s="483" t="s">
        <v>586</v>
      </c>
      <c r="E461" s="481" t="s">
        <v>587</v>
      </c>
      <c r="F461" s="83"/>
      <c r="G461" s="83"/>
      <c r="H461" s="101"/>
      <c r="I461" s="83"/>
      <c r="J461" s="85"/>
      <c r="K461" s="85"/>
      <c r="L461" s="85"/>
      <c r="M461" s="85"/>
      <c r="N461" s="85"/>
      <c r="O461" s="85"/>
      <c r="P461" s="85"/>
      <c r="Q461" s="85"/>
      <c r="R461" s="85"/>
    </row>
    <row r="462" spans="1:18" s="86" customFormat="1" ht="86.25" hidden="1" outlineLevel="2" x14ac:dyDescent="0.3">
      <c r="A462" s="100"/>
      <c r="B462" s="109"/>
      <c r="C462" s="508" t="s">
        <v>764</v>
      </c>
      <c r="D462" s="483" t="s">
        <v>179</v>
      </c>
      <c r="E462" s="481" t="s">
        <v>765</v>
      </c>
      <c r="F462" s="83"/>
      <c r="G462" s="83"/>
      <c r="H462" s="101"/>
      <c r="I462" s="83"/>
      <c r="J462" s="85"/>
      <c r="K462" s="85"/>
      <c r="L462" s="85"/>
      <c r="M462" s="85"/>
      <c r="N462" s="85"/>
      <c r="O462" s="85"/>
      <c r="P462" s="85"/>
      <c r="Q462" s="85"/>
      <c r="R462" s="85"/>
    </row>
    <row r="463" spans="1:18" s="86" customFormat="1" ht="34.5" hidden="1" outlineLevel="2" x14ac:dyDescent="0.3">
      <c r="A463" s="100"/>
      <c r="B463" s="109"/>
      <c r="C463" s="508" t="s">
        <v>766</v>
      </c>
      <c r="D463" s="483" t="s">
        <v>161</v>
      </c>
      <c r="E463" s="481" t="s">
        <v>767</v>
      </c>
      <c r="F463" s="83"/>
      <c r="G463" s="83"/>
      <c r="H463" s="101"/>
      <c r="I463" s="83"/>
      <c r="J463" s="85"/>
      <c r="K463" s="85"/>
      <c r="L463" s="85"/>
      <c r="M463" s="85"/>
      <c r="N463" s="85"/>
      <c r="O463" s="85"/>
      <c r="P463" s="85"/>
      <c r="Q463" s="85"/>
      <c r="R463" s="85"/>
    </row>
    <row r="464" spans="1:18" s="86" customFormat="1" ht="51.75" hidden="1" outlineLevel="2" x14ac:dyDescent="0.3">
      <c r="A464" s="100"/>
      <c r="B464" s="109"/>
      <c r="C464" s="508" t="s">
        <v>768</v>
      </c>
      <c r="D464" s="483" t="s">
        <v>164</v>
      </c>
      <c r="E464" s="481" t="s">
        <v>769</v>
      </c>
      <c r="F464" s="83"/>
      <c r="G464" s="83"/>
      <c r="H464" s="101"/>
      <c r="I464" s="83"/>
      <c r="J464" s="85"/>
      <c r="K464" s="85"/>
      <c r="L464" s="85"/>
      <c r="M464" s="85"/>
      <c r="N464" s="85"/>
      <c r="O464" s="85"/>
      <c r="P464" s="85"/>
      <c r="Q464" s="85"/>
      <c r="R464" s="85"/>
    </row>
    <row r="465" spans="1:18" s="86" customFormat="1" ht="34.5" hidden="1" outlineLevel="2" x14ac:dyDescent="0.3">
      <c r="A465" s="100"/>
      <c r="B465" s="109"/>
      <c r="C465" s="508" t="s">
        <v>770</v>
      </c>
      <c r="D465" s="483" t="s">
        <v>167</v>
      </c>
      <c r="E465" s="481" t="s">
        <v>771</v>
      </c>
      <c r="F465" s="83"/>
      <c r="G465" s="83"/>
      <c r="H465" s="101"/>
      <c r="I465" s="83"/>
      <c r="J465" s="85"/>
      <c r="K465" s="85"/>
      <c r="L465" s="85"/>
      <c r="M465" s="85"/>
      <c r="N465" s="85"/>
      <c r="O465" s="85"/>
      <c r="P465" s="85"/>
      <c r="Q465" s="85"/>
      <c r="R465" s="85"/>
    </row>
    <row r="466" spans="1:18" s="86" customFormat="1" ht="34.5" hidden="1" outlineLevel="2" x14ac:dyDescent="0.3">
      <c r="A466" s="100"/>
      <c r="B466" s="109"/>
      <c r="C466" s="508" t="s">
        <v>772</v>
      </c>
      <c r="D466" s="483" t="s">
        <v>169</v>
      </c>
      <c r="E466" s="481" t="s">
        <v>771</v>
      </c>
      <c r="F466" s="83"/>
      <c r="G466" s="83"/>
      <c r="H466" s="101"/>
      <c r="I466" s="83"/>
      <c r="J466" s="85"/>
      <c r="K466" s="85"/>
      <c r="L466" s="85"/>
      <c r="M466" s="85"/>
      <c r="N466" s="85"/>
      <c r="O466" s="85"/>
      <c r="P466" s="85"/>
      <c r="Q466" s="85"/>
      <c r="R466" s="85"/>
    </row>
    <row r="467" spans="1:18" s="86" customFormat="1" ht="34.5" hidden="1" outlineLevel="2" x14ac:dyDescent="0.3">
      <c r="A467" s="100"/>
      <c r="B467" s="109"/>
      <c r="C467" s="508" t="s">
        <v>773</v>
      </c>
      <c r="D467" s="483" t="s">
        <v>171</v>
      </c>
      <c r="E467" s="481" t="s">
        <v>774</v>
      </c>
      <c r="F467" s="83"/>
      <c r="G467" s="83"/>
      <c r="H467" s="101"/>
      <c r="I467" s="83"/>
      <c r="J467" s="85"/>
      <c r="K467" s="85"/>
      <c r="L467" s="85"/>
      <c r="M467" s="85"/>
      <c r="N467" s="85"/>
      <c r="O467" s="85"/>
      <c r="P467" s="85"/>
      <c r="Q467" s="85"/>
      <c r="R467" s="85"/>
    </row>
    <row r="468" spans="1:18" s="86" customFormat="1" ht="17.25" hidden="1" outlineLevel="2" x14ac:dyDescent="0.3">
      <c r="A468" s="100"/>
      <c r="B468" s="109"/>
      <c r="C468" s="481"/>
      <c r="D468" s="483"/>
      <c r="E468" s="481"/>
      <c r="F468" s="83"/>
      <c r="G468" s="83"/>
      <c r="H468" s="101"/>
      <c r="I468" s="83"/>
      <c r="J468" s="85"/>
      <c r="K468" s="85"/>
      <c r="L468" s="85"/>
      <c r="M468" s="85"/>
      <c r="N468" s="85"/>
      <c r="O468" s="85"/>
      <c r="P468" s="85"/>
      <c r="Q468" s="85"/>
      <c r="R468" s="85"/>
    </row>
    <row r="469" spans="1:18" s="86" customFormat="1" ht="17.25" hidden="1" outlineLevel="2" x14ac:dyDescent="0.3">
      <c r="A469" s="444"/>
      <c r="B469" s="445"/>
      <c r="C469" s="445"/>
      <c r="D469" s="445"/>
      <c r="E469" s="446"/>
      <c r="F469" s="83"/>
      <c r="G469" s="83"/>
      <c r="H469" s="101"/>
      <c r="I469" s="83"/>
      <c r="J469" s="85"/>
      <c r="K469" s="85"/>
      <c r="L469" s="85"/>
      <c r="M469" s="85"/>
      <c r="N469" s="85"/>
      <c r="O469" s="85"/>
      <c r="P469" s="85"/>
      <c r="Q469" s="85"/>
      <c r="R469" s="85"/>
    </row>
    <row r="470" spans="1:18" s="86" customFormat="1" ht="34.5" hidden="1" outlineLevel="2" x14ac:dyDescent="0.3">
      <c r="A470" s="100"/>
      <c r="B470" s="109"/>
      <c r="C470" s="508" t="s">
        <v>762</v>
      </c>
      <c r="D470" s="483" t="s">
        <v>583</v>
      </c>
      <c r="E470" s="481" t="s">
        <v>587</v>
      </c>
      <c r="F470" s="83"/>
      <c r="G470" s="83"/>
      <c r="H470" s="101"/>
      <c r="I470" s="83"/>
      <c r="J470" s="85"/>
      <c r="K470" s="85"/>
      <c r="L470" s="85"/>
      <c r="M470" s="85"/>
      <c r="N470" s="85"/>
      <c r="O470" s="85"/>
      <c r="P470" s="85"/>
      <c r="Q470" s="85"/>
      <c r="R470" s="85"/>
    </row>
    <row r="471" spans="1:18" s="86" customFormat="1" ht="34.5" hidden="1" outlineLevel="2" x14ac:dyDescent="0.3">
      <c r="A471" s="100"/>
      <c r="B471" s="109"/>
      <c r="C471" s="508" t="s">
        <v>763</v>
      </c>
      <c r="D471" s="483" t="s">
        <v>586</v>
      </c>
      <c r="E471" s="481" t="s">
        <v>587</v>
      </c>
      <c r="F471" s="83"/>
      <c r="G471" s="83"/>
      <c r="H471" s="101"/>
      <c r="I471" s="83"/>
      <c r="J471" s="85"/>
      <c r="K471" s="85"/>
      <c r="L471" s="85"/>
      <c r="M471" s="85"/>
      <c r="N471" s="85"/>
      <c r="O471" s="85"/>
      <c r="P471" s="85"/>
      <c r="Q471" s="85"/>
      <c r="R471" s="85"/>
    </row>
    <row r="472" spans="1:18" s="86" customFormat="1" ht="86.25" hidden="1" outlineLevel="2" x14ac:dyDescent="0.3">
      <c r="A472" s="100"/>
      <c r="B472" s="109"/>
      <c r="C472" s="508" t="s">
        <v>764</v>
      </c>
      <c r="D472" s="483" t="s">
        <v>179</v>
      </c>
      <c r="E472" s="481" t="s">
        <v>765</v>
      </c>
      <c r="F472" s="83"/>
      <c r="G472" s="83"/>
      <c r="H472" s="101"/>
      <c r="I472" s="83"/>
      <c r="J472" s="85"/>
      <c r="K472" s="85"/>
      <c r="L472" s="85"/>
      <c r="M472" s="85"/>
      <c r="N472" s="85"/>
      <c r="O472" s="85"/>
      <c r="P472" s="85"/>
      <c r="Q472" s="85"/>
      <c r="R472" s="85"/>
    </row>
    <row r="473" spans="1:18" s="86" customFormat="1" ht="34.5" hidden="1" outlineLevel="2" x14ac:dyDescent="0.3">
      <c r="A473" s="100"/>
      <c r="B473" s="109"/>
      <c r="C473" s="508" t="s">
        <v>766</v>
      </c>
      <c r="D473" s="483" t="s">
        <v>161</v>
      </c>
      <c r="E473" s="481" t="s">
        <v>767</v>
      </c>
      <c r="F473" s="83"/>
      <c r="G473" s="83"/>
      <c r="H473" s="101"/>
      <c r="I473" s="83"/>
      <c r="J473" s="85"/>
      <c r="K473" s="85"/>
      <c r="L473" s="85"/>
      <c r="M473" s="85"/>
      <c r="N473" s="85"/>
      <c r="O473" s="85"/>
      <c r="P473" s="85"/>
      <c r="Q473" s="85"/>
      <c r="R473" s="85"/>
    </row>
    <row r="474" spans="1:18" s="86" customFormat="1" ht="51.75" hidden="1" outlineLevel="2" x14ac:dyDescent="0.3">
      <c r="A474" s="100"/>
      <c r="B474" s="109"/>
      <c r="C474" s="508" t="s">
        <v>768</v>
      </c>
      <c r="D474" s="483" t="s">
        <v>164</v>
      </c>
      <c r="E474" s="481" t="s">
        <v>775</v>
      </c>
      <c r="F474" s="83"/>
      <c r="G474" s="83"/>
      <c r="H474" s="101"/>
      <c r="I474" s="83"/>
      <c r="J474" s="85"/>
      <c r="K474" s="85"/>
      <c r="L474" s="85"/>
      <c r="M474" s="85"/>
      <c r="N474" s="85"/>
      <c r="O474" s="85"/>
      <c r="P474" s="85"/>
      <c r="Q474" s="85"/>
      <c r="R474" s="85"/>
    </row>
    <row r="475" spans="1:18" s="86" customFormat="1" ht="34.5" hidden="1" outlineLevel="2" x14ac:dyDescent="0.3">
      <c r="A475" s="100"/>
      <c r="B475" s="109"/>
      <c r="C475" s="508" t="s">
        <v>770</v>
      </c>
      <c r="D475" s="483" t="s">
        <v>167</v>
      </c>
      <c r="E475" s="481" t="s">
        <v>771</v>
      </c>
      <c r="F475" s="83"/>
      <c r="G475" s="83"/>
      <c r="H475" s="101"/>
      <c r="I475" s="83"/>
      <c r="J475" s="85"/>
      <c r="K475" s="85"/>
      <c r="L475" s="85"/>
      <c r="M475" s="85"/>
      <c r="N475" s="85"/>
      <c r="O475" s="85"/>
      <c r="P475" s="85"/>
      <c r="Q475" s="85"/>
      <c r="R475" s="85"/>
    </row>
    <row r="476" spans="1:18" s="86" customFormat="1" ht="34.5" hidden="1" outlineLevel="2" x14ac:dyDescent="0.3">
      <c r="A476" s="100"/>
      <c r="B476" s="109"/>
      <c r="C476" s="508" t="s">
        <v>772</v>
      </c>
      <c r="D476" s="483" t="s">
        <v>169</v>
      </c>
      <c r="E476" s="481" t="s">
        <v>771</v>
      </c>
      <c r="F476" s="83"/>
      <c r="G476" s="83"/>
      <c r="H476" s="101"/>
      <c r="I476" s="83"/>
      <c r="J476" s="85"/>
      <c r="K476" s="85"/>
      <c r="L476" s="85"/>
      <c r="M476" s="85"/>
      <c r="N476" s="85"/>
      <c r="O476" s="85"/>
      <c r="P476" s="85"/>
      <c r="Q476" s="85"/>
      <c r="R476" s="85"/>
    </row>
    <row r="477" spans="1:18" s="86" customFormat="1" ht="34.5" hidden="1" outlineLevel="2" x14ac:dyDescent="0.3">
      <c r="A477" s="100"/>
      <c r="B477" s="109"/>
      <c r="C477" s="508" t="s">
        <v>773</v>
      </c>
      <c r="D477" s="483" t="s">
        <v>171</v>
      </c>
      <c r="E477" s="481" t="s">
        <v>774</v>
      </c>
      <c r="F477" s="83"/>
      <c r="G477" s="83"/>
      <c r="H477" s="101"/>
      <c r="I477" s="83"/>
      <c r="J477" s="85"/>
      <c r="K477" s="85"/>
      <c r="L477" s="85"/>
      <c r="M477" s="85"/>
      <c r="N477" s="85"/>
      <c r="O477" s="85"/>
      <c r="P477" s="85"/>
      <c r="Q477" s="85"/>
      <c r="R477" s="85"/>
    </row>
    <row r="478" spans="1:18" s="86" customFormat="1" ht="17.25" hidden="1" outlineLevel="2" x14ac:dyDescent="0.3">
      <c r="A478" s="100"/>
      <c r="B478" s="109"/>
      <c r="C478" s="481"/>
      <c r="D478" s="483"/>
      <c r="E478" s="481"/>
      <c r="F478" s="83"/>
      <c r="G478" s="83"/>
      <c r="H478" s="101"/>
      <c r="I478" s="83"/>
      <c r="J478" s="85"/>
      <c r="K478" s="85"/>
      <c r="L478" s="85"/>
      <c r="M478" s="85"/>
      <c r="N478" s="85"/>
      <c r="O478" s="85"/>
      <c r="P478" s="85"/>
      <c r="Q478" s="85"/>
      <c r="R478" s="85"/>
    </row>
    <row r="479" spans="1:18" s="86" customFormat="1" ht="17.25" hidden="1" outlineLevel="2" x14ac:dyDescent="0.3">
      <c r="A479" s="444"/>
      <c r="B479" s="445"/>
      <c r="C479" s="445"/>
      <c r="D479" s="445"/>
      <c r="E479" s="446"/>
      <c r="F479" s="83"/>
      <c r="G479" s="83"/>
      <c r="H479" s="101"/>
      <c r="I479" s="83"/>
      <c r="J479" s="85"/>
      <c r="K479" s="85"/>
      <c r="L479" s="85"/>
      <c r="M479" s="85"/>
      <c r="N479" s="85"/>
      <c r="O479" s="85"/>
      <c r="P479" s="85"/>
      <c r="Q479" s="85"/>
      <c r="R479" s="85"/>
    </row>
    <row r="480" spans="1:18" s="86" customFormat="1" ht="34.5" hidden="1" outlineLevel="2" x14ac:dyDescent="0.3">
      <c r="A480" s="100"/>
      <c r="B480" s="109"/>
      <c r="C480" s="508" t="s">
        <v>723</v>
      </c>
      <c r="D480" s="483" t="s">
        <v>776</v>
      </c>
      <c r="E480" s="481"/>
      <c r="F480" s="83"/>
      <c r="G480" s="83"/>
      <c r="H480" s="101"/>
      <c r="I480" s="83"/>
      <c r="J480" s="85"/>
      <c r="K480" s="85"/>
      <c r="L480" s="85"/>
      <c r="M480" s="85"/>
      <c r="N480" s="85"/>
      <c r="O480" s="85"/>
      <c r="P480" s="85"/>
      <c r="Q480" s="85"/>
      <c r="R480" s="85"/>
    </row>
    <row r="481" spans="1:18" s="86" customFormat="1" ht="34.5" hidden="1" outlineLevel="2" x14ac:dyDescent="0.3">
      <c r="A481" s="100"/>
      <c r="B481" s="109"/>
      <c r="C481" s="508" t="s">
        <v>777</v>
      </c>
      <c r="D481" s="483" t="s">
        <v>778</v>
      </c>
      <c r="E481" s="481" t="s">
        <v>657</v>
      </c>
      <c r="F481" s="83"/>
      <c r="G481" s="83"/>
      <c r="H481" s="101"/>
      <c r="I481" s="83"/>
      <c r="J481" s="85"/>
      <c r="K481" s="85"/>
      <c r="L481" s="85"/>
      <c r="M481" s="85"/>
      <c r="N481" s="85"/>
      <c r="O481" s="85"/>
      <c r="P481" s="85"/>
      <c r="Q481" s="85"/>
      <c r="R481" s="85"/>
    </row>
    <row r="482" spans="1:18" s="86" customFormat="1" ht="17.25" hidden="1" outlineLevel="2" x14ac:dyDescent="0.3">
      <c r="A482" s="100"/>
      <c r="B482" s="109"/>
      <c r="C482" s="508" t="s">
        <v>779</v>
      </c>
      <c r="D482" s="483" t="s">
        <v>780</v>
      </c>
      <c r="E482" s="481"/>
      <c r="F482" s="83"/>
      <c r="G482" s="83"/>
      <c r="H482" s="101"/>
      <c r="I482" s="83"/>
      <c r="J482" s="85"/>
      <c r="K482" s="85"/>
      <c r="L482" s="85"/>
      <c r="M482" s="85"/>
      <c r="N482" s="85"/>
      <c r="O482" s="85"/>
      <c r="P482" s="85"/>
      <c r="Q482" s="85"/>
      <c r="R482" s="85"/>
    </row>
    <row r="483" spans="1:18" s="86" customFormat="1" ht="17.25" hidden="1" outlineLevel="2" x14ac:dyDescent="0.3">
      <c r="A483" s="444"/>
      <c r="B483" s="445"/>
      <c r="C483" s="445"/>
      <c r="D483" s="445"/>
      <c r="E483" s="446"/>
      <c r="F483" s="83"/>
      <c r="G483" s="83"/>
      <c r="H483" s="101"/>
      <c r="I483" s="83"/>
      <c r="J483" s="85"/>
      <c r="K483" s="85"/>
      <c r="L483" s="85"/>
      <c r="M483" s="85"/>
      <c r="N483" s="85"/>
      <c r="O483" s="85"/>
      <c r="P483" s="85"/>
      <c r="Q483" s="85"/>
      <c r="R483" s="85"/>
    </row>
    <row r="484" spans="1:18" s="86" customFormat="1" ht="17.25" hidden="1" outlineLevel="2" x14ac:dyDescent="0.3">
      <c r="A484" s="100"/>
      <c r="B484" s="109"/>
      <c r="C484" s="107" t="s">
        <v>571</v>
      </c>
      <c r="D484" s="107" t="s">
        <v>161</v>
      </c>
      <c r="E484" s="481"/>
      <c r="F484" s="83"/>
      <c r="G484" s="83"/>
      <c r="H484" s="101"/>
      <c r="I484" s="83"/>
      <c r="J484" s="85"/>
      <c r="K484" s="85"/>
      <c r="L484" s="85"/>
      <c r="M484" s="85"/>
      <c r="N484" s="85"/>
      <c r="O484" s="85"/>
      <c r="P484" s="85"/>
      <c r="Q484" s="85"/>
      <c r="R484" s="85"/>
    </row>
    <row r="485" spans="1:18" s="86" customFormat="1" ht="17.25" hidden="1" outlineLevel="2" x14ac:dyDescent="0.3">
      <c r="A485" s="100"/>
      <c r="B485" s="109"/>
      <c r="C485" s="107" t="s">
        <v>573</v>
      </c>
      <c r="D485" s="483" t="s">
        <v>164</v>
      </c>
      <c r="E485" s="488"/>
      <c r="F485" s="83"/>
      <c r="G485" s="83"/>
      <c r="H485" s="101"/>
      <c r="I485" s="83"/>
      <c r="J485" s="85"/>
      <c r="K485" s="85"/>
      <c r="L485" s="85"/>
      <c r="M485" s="85"/>
      <c r="N485" s="85"/>
      <c r="O485" s="85"/>
      <c r="P485" s="85"/>
      <c r="Q485" s="85"/>
      <c r="R485" s="85"/>
    </row>
    <row r="486" spans="1:18" s="86" customFormat="1" ht="17.25" hidden="1" outlineLevel="2" x14ac:dyDescent="0.3">
      <c r="A486" s="100"/>
      <c r="B486" s="109"/>
      <c r="C486" s="107" t="s">
        <v>575</v>
      </c>
      <c r="D486" s="483" t="s">
        <v>167</v>
      </c>
      <c r="E486" s="481"/>
      <c r="F486" s="83"/>
      <c r="G486" s="83"/>
      <c r="H486" s="101"/>
      <c r="I486" s="83"/>
      <c r="J486" s="85"/>
      <c r="K486" s="85"/>
      <c r="L486" s="85"/>
      <c r="M486" s="85"/>
      <c r="N486" s="85"/>
      <c r="O486" s="85"/>
      <c r="P486" s="85"/>
      <c r="Q486" s="85"/>
      <c r="R486" s="85"/>
    </row>
    <row r="487" spans="1:18" s="86" customFormat="1" ht="24.75" hidden="1" customHeight="1" outlineLevel="2" x14ac:dyDescent="0.3">
      <c r="A487" s="100"/>
      <c r="B487" s="109"/>
      <c r="C487" s="118" t="s">
        <v>577</v>
      </c>
      <c r="D487" s="483" t="s">
        <v>169</v>
      </c>
      <c r="E487" s="481"/>
      <c r="F487" s="83"/>
      <c r="G487" s="83"/>
      <c r="H487" s="101"/>
      <c r="I487" s="83"/>
      <c r="J487" s="85"/>
      <c r="K487" s="85"/>
      <c r="L487" s="85"/>
      <c r="M487" s="85"/>
      <c r="N487" s="85"/>
      <c r="O487" s="85"/>
      <c r="P487" s="85"/>
      <c r="Q487" s="85"/>
      <c r="R487" s="85"/>
    </row>
    <row r="488" spans="1:18" s="86" customFormat="1" ht="17.25" hidden="1" outlineLevel="2" x14ac:dyDescent="0.3">
      <c r="A488" s="100"/>
      <c r="B488" s="109"/>
      <c r="C488" s="107" t="s">
        <v>578</v>
      </c>
      <c r="D488" s="483" t="s">
        <v>171</v>
      </c>
      <c r="E488" s="481"/>
      <c r="F488" s="83"/>
      <c r="G488" s="83"/>
      <c r="H488" s="101"/>
      <c r="I488" s="83"/>
      <c r="J488" s="85"/>
      <c r="K488" s="85"/>
      <c r="L488" s="85"/>
      <c r="M488" s="85"/>
      <c r="N488" s="85"/>
      <c r="O488" s="85"/>
      <c r="P488" s="85"/>
      <c r="Q488" s="85"/>
      <c r="R488" s="85"/>
    </row>
    <row r="489" spans="1:18" s="86" customFormat="1" ht="17.25" hidden="1" outlineLevel="2" x14ac:dyDescent="0.3">
      <c r="A489" s="100"/>
      <c r="B489" s="109"/>
      <c r="C489" s="508" t="s">
        <v>545</v>
      </c>
      <c r="D489" s="483" t="s">
        <v>546</v>
      </c>
      <c r="E489" s="481"/>
      <c r="F489" s="83"/>
      <c r="G489" s="83"/>
      <c r="H489" s="101"/>
      <c r="I489" s="83"/>
      <c r="J489" s="85"/>
      <c r="K489" s="85"/>
      <c r="L489" s="85"/>
      <c r="M489" s="85"/>
      <c r="N489" s="85"/>
      <c r="O489" s="85"/>
      <c r="P489" s="85"/>
      <c r="Q489" s="85"/>
      <c r="R489" s="85"/>
    </row>
    <row r="490" spans="1:18" s="86" customFormat="1" ht="17.25" hidden="1" outlineLevel="2" x14ac:dyDescent="0.3">
      <c r="A490" s="100"/>
      <c r="B490" s="109"/>
      <c r="C490" s="508" t="s">
        <v>547</v>
      </c>
      <c r="D490" s="483" t="s">
        <v>548</v>
      </c>
      <c r="E490" s="481"/>
      <c r="F490" s="83"/>
      <c r="G490" s="83"/>
      <c r="H490" s="101"/>
      <c r="I490" s="83"/>
      <c r="J490" s="85"/>
      <c r="K490" s="85"/>
      <c r="L490" s="85"/>
      <c r="M490" s="85"/>
      <c r="N490" s="85"/>
      <c r="O490" s="85"/>
      <c r="P490" s="85"/>
      <c r="Q490" s="85"/>
      <c r="R490" s="85"/>
    </row>
    <row r="491" spans="1:18" s="86" customFormat="1" ht="17.25" hidden="1" outlineLevel="2" x14ac:dyDescent="0.3">
      <c r="A491" s="100"/>
      <c r="B491" s="109"/>
      <c r="C491" s="508" t="s">
        <v>732</v>
      </c>
      <c r="D491" s="483" t="s">
        <v>781</v>
      </c>
      <c r="E491" s="481"/>
      <c r="F491" s="83"/>
      <c r="G491" s="83"/>
      <c r="H491" s="101"/>
      <c r="I491" s="83"/>
      <c r="J491" s="85"/>
      <c r="K491" s="85"/>
      <c r="L491" s="85"/>
      <c r="M491" s="85"/>
      <c r="N491" s="85"/>
      <c r="O491" s="85"/>
      <c r="P491" s="85"/>
      <c r="Q491" s="85"/>
      <c r="R491" s="85"/>
    </row>
    <row r="492" spans="1:18" s="86" customFormat="1" ht="17.25" hidden="1" outlineLevel="2" x14ac:dyDescent="0.3">
      <c r="A492" s="100"/>
      <c r="B492" s="109"/>
      <c r="C492" s="508" t="s">
        <v>734</v>
      </c>
      <c r="D492" s="483" t="s">
        <v>782</v>
      </c>
      <c r="E492" s="481"/>
      <c r="F492" s="83"/>
      <c r="G492" s="83"/>
      <c r="H492" s="101"/>
      <c r="I492" s="83"/>
      <c r="J492" s="85"/>
      <c r="K492" s="85"/>
      <c r="L492" s="85"/>
      <c r="M492" s="85"/>
      <c r="N492" s="85"/>
      <c r="O492" s="85"/>
      <c r="P492" s="85"/>
      <c r="Q492" s="85"/>
      <c r="R492" s="85"/>
    </row>
    <row r="493" spans="1:18" s="86" customFormat="1" ht="17.25" hidden="1" outlineLevel="2" x14ac:dyDescent="0.3">
      <c r="A493" s="100"/>
      <c r="B493" s="109"/>
      <c r="C493" s="508" t="s">
        <v>735</v>
      </c>
      <c r="D493" s="483" t="s">
        <v>604</v>
      </c>
      <c r="E493" s="481"/>
      <c r="F493" s="83"/>
      <c r="G493" s="83"/>
      <c r="H493" s="101"/>
      <c r="I493" s="83"/>
      <c r="J493" s="85"/>
      <c r="K493" s="85"/>
      <c r="L493" s="85"/>
      <c r="M493" s="85"/>
      <c r="N493" s="85"/>
      <c r="O493" s="85"/>
      <c r="P493" s="85"/>
      <c r="Q493" s="85"/>
      <c r="R493" s="85"/>
    </row>
    <row r="494" spans="1:18" s="86" customFormat="1" ht="17.25" hidden="1" outlineLevel="2" x14ac:dyDescent="0.3">
      <c r="A494" s="100"/>
      <c r="B494" s="109"/>
      <c r="C494" s="508" t="s">
        <v>605</v>
      </c>
      <c r="D494" s="483" t="s">
        <v>606</v>
      </c>
      <c r="E494" s="481"/>
      <c r="F494" s="83"/>
      <c r="G494" s="83"/>
      <c r="H494" s="101"/>
      <c r="I494" s="83"/>
      <c r="J494" s="85"/>
      <c r="K494" s="85"/>
      <c r="L494" s="85"/>
      <c r="M494" s="85"/>
      <c r="N494" s="85"/>
      <c r="O494" s="85"/>
      <c r="P494" s="85"/>
      <c r="Q494" s="85"/>
      <c r="R494" s="85"/>
    </row>
    <row r="495" spans="1:18" s="86" customFormat="1" ht="34.5" hidden="1" outlineLevel="2" x14ac:dyDescent="0.3">
      <c r="A495" s="119"/>
      <c r="B495" s="119"/>
      <c r="C495" s="120" t="s">
        <v>748</v>
      </c>
      <c r="D495" s="119" t="s">
        <v>614</v>
      </c>
      <c r="E495" s="119" t="s">
        <v>361</v>
      </c>
      <c r="F495" s="83"/>
      <c r="G495" s="83"/>
      <c r="H495" s="101"/>
      <c r="I495" s="83"/>
      <c r="J495" s="85"/>
      <c r="K495" s="85"/>
      <c r="L495" s="85"/>
      <c r="M495" s="85"/>
      <c r="N495" s="85"/>
      <c r="O495" s="85"/>
      <c r="P495" s="85"/>
      <c r="Q495" s="85"/>
      <c r="R495" s="85"/>
    </row>
    <row r="496" spans="1:18" s="86" customFormat="1" ht="17.25" hidden="1" outlineLevel="2" x14ac:dyDescent="0.3">
      <c r="A496" s="119"/>
      <c r="B496" s="119"/>
      <c r="C496" s="120" t="s">
        <v>750</v>
      </c>
      <c r="D496" s="119" t="s">
        <v>616</v>
      </c>
      <c r="E496" s="119" t="s">
        <v>361</v>
      </c>
      <c r="F496" s="83"/>
      <c r="G496" s="83"/>
      <c r="H496" s="101"/>
      <c r="I496" s="83"/>
      <c r="J496" s="85"/>
      <c r="K496" s="85"/>
      <c r="L496" s="85"/>
      <c r="M496" s="85"/>
      <c r="N496" s="85"/>
      <c r="O496" s="85"/>
      <c r="P496" s="85"/>
      <c r="Q496" s="85"/>
      <c r="R496" s="85"/>
    </row>
    <row r="497" spans="1:18" s="86" customFormat="1" ht="69" hidden="1" outlineLevel="2" x14ac:dyDescent="0.3">
      <c r="A497" s="100"/>
      <c r="B497" s="109"/>
      <c r="C497" s="508" t="s">
        <v>783</v>
      </c>
      <c r="D497" s="483" t="s">
        <v>608</v>
      </c>
      <c r="E497" s="481" t="s">
        <v>784</v>
      </c>
      <c r="F497" s="83"/>
      <c r="G497" s="83"/>
      <c r="H497" s="101"/>
      <c r="I497" s="83"/>
      <c r="J497" s="85"/>
      <c r="K497" s="85"/>
      <c r="L497" s="85"/>
      <c r="M497" s="85"/>
      <c r="N497" s="85"/>
      <c r="O497" s="85"/>
      <c r="P497" s="85"/>
      <c r="Q497" s="85"/>
      <c r="R497" s="85"/>
    </row>
    <row r="498" spans="1:18" s="86" customFormat="1" ht="17.25" hidden="1" outlineLevel="2" x14ac:dyDescent="0.3">
      <c r="A498" s="100"/>
      <c r="B498" s="109"/>
      <c r="C498" s="508" t="s">
        <v>610</v>
      </c>
      <c r="D498" s="483" t="s">
        <v>611</v>
      </c>
      <c r="E498" s="481" t="s">
        <v>785</v>
      </c>
      <c r="F498" s="83"/>
      <c r="G498" s="83"/>
      <c r="H498" s="101"/>
      <c r="I498" s="83"/>
      <c r="J498" s="85"/>
      <c r="K498" s="85"/>
      <c r="L498" s="85"/>
      <c r="M498" s="85"/>
      <c r="N498" s="85"/>
      <c r="O498" s="85"/>
      <c r="P498" s="85"/>
      <c r="Q498" s="85"/>
      <c r="R498" s="85"/>
    </row>
    <row r="499" spans="1:18" s="86" customFormat="1" ht="34.5" hidden="1" outlineLevel="2" x14ac:dyDescent="0.3">
      <c r="A499" s="100"/>
      <c r="B499" s="109"/>
      <c r="C499" s="508" t="s">
        <v>786</v>
      </c>
      <c r="D499" s="483" t="s">
        <v>787</v>
      </c>
      <c r="E499" s="481" t="s">
        <v>788</v>
      </c>
      <c r="F499" s="83"/>
      <c r="G499" s="83"/>
      <c r="H499" s="101"/>
      <c r="I499" s="83"/>
      <c r="J499" s="85"/>
      <c r="K499" s="85"/>
      <c r="L499" s="85"/>
      <c r="M499" s="85"/>
      <c r="N499" s="85"/>
      <c r="O499" s="85"/>
      <c r="P499" s="85"/>
      <c r="Q499" s="85"/>
      <c r="R499" s="85"/>
    </row>
    <row r="500" spans="1:18" s="86" customFormat="1" ht="69" hidden="1" outlineLevel="2" x14ac:dyDescent="0.3">
      <c r="A500" s="100"/>
      <c r="B500" s="109"/>
      <c r="C500" s="508" t="s">
        <v>789</v>
      </c>
      <c r="D500" s="483" t="s">
        <v>608</v>
      </c>
      <c r="E500" s="481" t="s">
        <v>790</v>
      </c>
      <c r="F500" s="83"/>
      <c r="G500" s="83"/>
      <c r="H500" s="101"/>
      <c r="I500" s="83"/>
      <c r="J500" s="85"/>
      <c r="K500" s="85"/>
      <c r="L500" s="85"/>
      <c r="M500" s="85"/>
      <c r="N500" s="85"/>
      <c r="O500" s="85"/>
      <c r="P500" s="85"/>
      <c r="Q500" s="85"/>
      <c r="R500" s="85"/>
    </row>
    <row r="501" spans="1:18" s="86" customFormat="1" ht="51.75" hidden="1" outlineLevel="2" x14ac:dyDescent="0.3">
      <c r="A501" s="100"/>
      <c r="B501" s="109"/>
      <c r="C501" s="508" t="s">
        <v>791</v>
      </c>
      <c r="D501" s="483" t="s">
        <v>611</v>
      </c>
      <c r="E501" s="481" t="s">
        <v>792</v>
      </c>
      <c r="F501" s="83"/>
      <c r="G501" s="83"/>
      <c r="H501" s="101"/>
      <c r="I501" s="83"/>
      <c r="J501" s="85"/>
      <c r="K501" s="85"/>
      <c r="L501" s="85"/>
      <c r="M501" s="85"/>
      <c r="N501" s="85"/>
      <c r="O501" s="85"/>
      <c r="P501" s="85"/>
      <c r="Q501" s="85"/>
      <c r="R501" s="85"/>
    </row>
    <row r="502" spans="1:18" s="86" customFormat="1" ht="17.25" hidden="1" outlineLevel="2" x14ac:dyDescent="0.3">
      <c r="A502" s="444"/>
      <c r="B502" s="445"/>
      <c r="C502" s="445"/>
      <c r="D502" s="445"/>
      <c r="E502" s="446"/>
      <c r="F502" s="83"/>
      <c r="G502" s="83"/>
      <c r="H502" s="101"/>
      <c r="I502" s="83"/>
      <c r="J502" s="85"/>
      <c r="K502" s="85"/>
      <c r="L502" s="85"/>
      <c r="M502" s="85"/>
      <c r="N502" s="85"/>
      <c r="O502" s="85"/>
      <c r="P502" s="85"/>
      <c r="Q502" s="85"/>
      <c r="R502" s="85"/>
    </row>
    <row r="503" spans="1:18" s="86" customFormat="1" ht="17.25" hidden="1" outlineLevel="2" x14ac:dyDescent="0.3">
      <c r="A503" s="100"/>
      <c r="B503" s="109"/>
      <c r="C503" s="508" t="s">
        <v>618</v>
      </c>
      <c r="D503" s="483" t="s">
        <v>619</v>
      </c>
      <c r="E503" s="481" t="s">
        <v>620</v>
      </c>
      <c r="F503" s="83"/>
      <c r="G503" s="83"/>
      <c r="H503" s="101"/>
      <c r="I503" s="83"/>
      <c r="J503" s="85"/>
      <c r="K503" s="85"/>
      <c r="L503" s="85"/>
      <c r="M503" s="85"/>
      <c r="N503" s="85"/>
      <c r="O503" s="85"/>
      <c r="P503" s="85"/>
      <c r="Q503" s="85"/>
      <c r="R503" s="85"/>
    </row>
    <row r="504" spans="1:18" s="86" customFormat="1" ht="17.25" hidden="1" outlineLevel="2" x14ac:dyDescent="0.3">
      <c r="A504" s="100"/>
      <c r="B504" s="109"/>
      <c r="C504" s="508" t="s">
        <v>393</v>
      </c>
      <c r="D504" s="483" t="s">
        <v>621</v>
      </c>
      <c r="E504" s="481" t="s">
        <v>395</v>
      </c>
      <c r="F504" s="83"/>
      <c r="G504" s="83"/>
      <c r="H504" s="101"/>
      <c r="I504" s="83"/>
      <c r="J504" s="85"/>
      <c r="K504" s="85"/>
      <c r="L504" s="85"/>
      <c r="M504" s="85"/>
      <c r="N504" s="85"/>
      <c r="O504" s="85"/>
      <c r="P504" s="85"/>
      <c r="Q504" s="85"/>
      <c r="R504" s="85"/>
    </row>
    <row r="505" spans="1:18" s="86" customFormat="1" ht="17.25" hidden="1" outlineLevel="2" x14ac:dyDescent="0.3">
      <c r="A505" s="100"/>
      <c r="B505" s="109"/>
      <c r="C505" s="508" t="s">
        <v>396</v>
      </c>
      <c r="D505" s="483" t="s">
        <v>690</v>
      </c>
      <c r="E505" s="481" t="s">
        <v>395</v>
      </c>
      <c r="F505" s="83"/>
      <c r="G505" s="83"/>
      <c r="H505" s="101"/>
      <c r="I505" s="83"/>
      <c r="J505" s="85"/>
      <c r="K505" s="85"/>
      <c r="L505" s="85"/>
      <c r="M505" s="85"/>
      <c r="N505" s="85"/>
      <c r="O505" s="85"/>
      <c r="P505" s="85"/>
      <c r="Q505" s="85"/>
      <c r="R505" s="85"/>
    </row>
    <row r="506" spans="1:18" s="86" customFormat="1" ht="17.25" hidden="1" outlineLevel="2" x14ac:dyDescent="0.3">
      <c r="A506" s="100"/>
      <c r="B506" s="109"/>
      <c r="C506" s="508" t="s">
        <v>398</v>
      </c>
      <c r="D506" s="483" t="s">
        <v>691</v>
      </c>
      <c r="E506" s="481" t="s">
        <v>395</v>
      </c>
      <c r="F506" s="83"/>
      <c r="G506" s="83"/>
      <c r="H506" s="101"/>
      <c r="I506" s="83"/>
      <c r="J506" s="85"/>
      <c r="K506" s="85"/>
      <c r="L506" s="85"/>
      <c r="M506" s="85"/>
      <c r="N506" s="85"/>
      <c r="O506" s="85"/>
      <c r="P506" s="85"/>
      <c r="Q506" s="85"/>
      <c r="R506" s="85"/>
    </row>
    <row r="507" spans="1:18" s="86" customFormat="1" ht="17.25" hidden="1" outlineLevel="2" x14ac:dyDescent="0.3">
      <c r="A507" s="100"/>
      <c r="B507" s="109"/>
      <c r="C507" s="508" t="s">
        <v>400</v>
      </c>
      <c r="D507" s="483" t="s">
        <v>692</v>
      </c>
      <c r="E507" s="481" t="s">
        <v>395</v>
      </c>
      <c r="F507" s="83"/>
      <c r="G507" s="83"/>
      <c r="H507" s="101"/>
      <c r="I507" s="83"/>
      <c r="J507" s="85"/>
      <c r="K507" s="85"/>
      <c r="L507" s="85"/>
      <c r="M507" s="85"/>
      <c r="N507" s="85"/>
      <c r="O507" s="85"/>
      <c r="P507" s="85"/>
      <c r="Q507" s="85"/>
      <c r="R507" s="85"/>
    </row>
    <row r="508" spans="1:18" s="86" customFormat="1" ht="17.25" hidden="1" outlineLevel="2" x14ac:dyDescent="0.3">
      <c r="A508" s="100"/>
      <c r="B508" s="109"/>
      <c r="C508" s="481"/>
      <c r="D508" s="483"/>
      <c r="E508" s="481"/>
      <c r="F508" s="83"/>
      <c r="G508" s="83"/>
      <c r="H508" s="101"/>
      <c r="I508" s="83"/>
      <c r="J508" s="85"/>
      <c r="K508" s="85"/>
      <c r="L508" s="85"/>
      <c r="M508" s="85"/>
      <c r="N508" s="85"/>
      <c r="O508" s="85"/>
      <c r="P508" s="85"/>
      <c r="Q508" s="85"/>
      <c r="R508" s="85"/>
    </row>
    <row r="509" spans="1:18" s="86" customFormat="1" ht="17.25" hidden="1" outlineLevel="2" x14ac:dyDescent="0.3">
      <c r="A509" s="100"/>
      <c r="B509" s="109"/>
      <c r="C509" s="508" t="s">
        <v>402</v>
      </c>
      <c r="D509" s="483" t="s">
        <v>625</v>
      </c>
      <c r="E509" s="481" t="s">
        <v>395</v>
      </c>
      <c r="F509" s="83"/>
      <c r="G509" s="83"/>
      <c r="H509" s="101"/>
      <c r="I509" s="83"/>
      <c r="J509" s="85"/>
      <c r="K509" s="85"/>
      <c r="L509" s="85"/>
      <c r="M509" s="85"/>
      <c r="N509" s="85"/>
      <c r="O509" s="85"/>
      <c r="P509" s="85"/>
      <c r="Q509" s="85"/>
      <c r="R509" s="85"/>
    </row>
    <row r="510" spans="1:18" s="86" customFormat="1" ht="17.25" hidden="1" outlineLevel="2" x14ac:dyDescent="0.3">
      <c r="A510" s="100"/>
      <c r="B510" s="109"/>
      <c r="C510" s="508" t="s">
        <v>404</v>
      </c>
      <c r="D510" s="483" t="s">
        <v>405</v>
      </c>
      <c r="E510" s="481" t="s">
        <v>395</v>
      </c>
      <c r="F510" s="83"/>
      <c r="G510" s="83"/>
      <c r="H510" s="101"/>
      <c r="I510" s="83"/>
      <c r="J510" s="85"/>
      <c r="K510" s="85"/>
      <c r="L510" s="85"/>
      <c r="M510" s="85"/>
      <c r="N510" s="85"/>
      <c r="O510" s="85"/>
      <c r="P510" s="85"/>
      <c r="Q510" s="85"/>
      <c r="R510" s="85"/>
    </row>
    <row r="511" spans="1:18" s="86" customFormat="1" ht="17.25" hidden="1" outlineLevel="2" x14ac:dyDescent="0.3">
      <c r="A511" s="100"/>
      <c r="B511" s="109"/>
      <c r="C511" s="508" t="s">
        <v>406</v>
      </c>
      <c r="D511" s="483" t="s">
        <v>626</v>
      </c>
      <c r="E511" s="481" t="s">
        <v>395</v>
      </c>
      <c r="F511" s="83"/>
      <c r="G511" s="83"/>
      <c r="H511" s="101"/>
      <c r="I511" s="83"/>
      <c r="J511" s="85"/>
      <c r="K511" s="85"/>
      <c r="L511" s="85"/>
      <c r="M511" s="85"/>
      <c r="N511" s="85"/>
      <c r="O511" s="85"/>
      <c r="P511" s="85"/>
      <c r="Q511" s="85"/>
      <c r="R511" s="85"/>
    </row>
    <row r="512" spans="1:18" s="86" customFormat="1" ht="17.25" hidden="1" outlineLevel="2" x14ac:dyDescent="0.3">
      <c r="A512" s="100"/>
      <c r="B512" s="109"/>
      <c r="C512" s="508" t="s">
        <v>408</v>
      </c>
      <c r="D512" s="483" t="s">
        <v>627</v>
      </c>
      <c r="E512" s="481" t="s">
        <v>395</v>
      </c>
      <c r="F512" s="83"/>
      <c r="G512" s="83"/>
      <c r="H512" s="101"/>
      <c r="I512" s="83"/>
      <c r="J512" s="85"/>
      <c r="K512" s="85"/>
      <c r="L512" s="85"/>
      <c r="M512" s="85"/>
      <c r="N512" s="85"/>
      <c r="O512" s="85"/>
      <c r="P512" s="85"/>
      <c r="Q512" s="85"/>
      <c r="R512" s="85"/>
    </row>
    <row r="513" spans="1:18" s="86" customFormat="1" ht="34.5" hidden="1" outlineLevel="2" x14ac:dyDescent="0.3">
      <c r="A513" s="100"/>
      <c r="B513" s="109"/>
      <c r="C513" s="508" t="s">
        <v>410</v>
      </c>
      <c r="D513" s="483" t="s">
        <v>628</v>
      </c>
      <c r="E513" s="481" t="s">
        <v>395</v>
      </c>
      <c r="F513" s="83"/>
      <c r="G513" s="83"/>
      <c r="H513" s="101"/>
      <c r="I513" s="83"/>
      <c r="J513" s="85"/>
      <c r="K513" s="85"/>
      <c r="L513" s="85"/>
      <c r="M513" s="85"/>
      <c r="N513" s="85"/>
      <c r="O513" s="85"/>
      <c r="P513" s="85"/>
      <c r="Q513" s="85"/>
      <c r="R513" s="85"/>
    </row>
    <row r="514" spans="1:18" s="86" customFormat="1" ht="17.25" hidden="1" outlineLevel="2" x14ac:dyDescent="0.3">
      <c r="A514" s="100"/>
      <c r="B514" s="109"/>
      <c r="C514" s="481"/>
      <c r="D514" s="483"/>
      <c r="E514" s="481"/>
      <c r="F514" s="83"/>
      <c r="G514" s="83"/>
      <c r="H514" s="101"/>
      <c r="I514" s="83"/>
      <c r="J514" s="85"/>
      <c r="K514" s="85"/>
      <c r="L514" s="85"/>
      <c r="M514" s="85"/>
      <c r="N514" s="85"/>
      <c r="O514" s="85"/>
      <c r="P514" s="85"/>
      <c r="Q514" s="85"/>
      <c r="R514" s="85"/>
    </row>
    <row r="515" spans="1:18" s="86" customFormat="1" ht="17.25" hidden="1" outlineLevel="2" x14ac:dyDescent="0.3">
      <c r="A515" s="100"/>
      <c r="B515" s="484"/>
      <c r="C515" s="508" t="s">
        <v>412</v>
      </c>
      <c r="D515" s="483" t="s">
        <v>413</v>
      </c>
      <c r="E515" s="481" t="s">
        <v>414</v>
      </c>
      <c r="F515" s="83"/>
      <c r="G515" s="83"/>
      <c r="H515" s="101"/>
      <c r="I515" s="83"/>
      <c r="J515" s="85"/>
      <c r="K515" s="85"/>
      <c r="L515" s="85"/>
      <c r="M515" s="85"/>
      <c r="N515" s="85"/>
      <c r="O515" s="85"/>
      <c r="P515" s="85"/>
      <c r="Q515" s="85"/>
      <c r="R515" s="85"/>
    </row>
    <row r="516" spans="1:18" s="86" customFormat="1" ht="17.25" hidden="1" outlineLevel="2" x14ac:dyDescent="0.3">
      <c r="A516" s="100"/>
      <c r="B516" s="484">
        <f>2*(B477+B467+B457)</f>
        <v>0</v>
      </c>
      <c r="C516" s="508" t="s">
        <v>415</v>
      </c>
      <c r="D516" s="483" t="s">
        <v>416</v>
      </c>
      <c r="E516" s="481" t="s">
        <v>414</v>
      </c>
      <c r="F516" s="83"/>
      <c r="G516" s="83"/>
      <c r="H516" s="101"/>
      <c r="I516" s="83"/>
      <c r="J516" s="85"/>
      <c r="K516" s="85"/>
      <c r="L516" s="85"/>
      <c r="M516" s="85"/>
      <c r="N516" s="85"/>
      <c r="O516" s="85"/>
      <c r="P516" s="85"/>
      <c r="Q516" s="85"/>
      <c r="R516" s="85"/>
    </row>
    <row r="517" spans="1:18" s="86" customFormat="1" ht="17.25" hidden="1" outlineLevel="2" x14ac:dyDescent="0.3">
      <c r="A517" s="100"/>
      <c r="B517" s="484"/>
      <c r="C517" s="508" t="s">
        <v>417</v>
      </c>
      <c r="D517" s="483" t="s">
        <v>418</v>
      </c>
      <c r="E517" s="481" t="s">
        <v>414</v>
      </c>
      <c r="F517" s="83"/>
      <c r="G517" s="83"/>
      <c r="H517" s="101"/>
      <c r="I517" s="83"/>
      <c r="J517" s="85"/>
      <c r="K517" s="85"/>
      <c r="L517" s="85"/>
      <c r="M517" s="85"/>
      <c r="N517" s="85"/>
      <c r="O517" s="85"/>
      <c r="P517" s="85"/>
      <c r="Q517" s="85"/>
      <c r="R517" s="85"/>
    </row>
    <row r="518" spans="1:18" s="86" customFormat="1" ht="17.25" hidden="1" outlineLevel="2" x14ac:dyDescent="0.3">
      <c r="A518" s="100"/>
      <c r="B518" s="484"/>
      <c r="C518" s="508" t="s">
        <v>419</v>
      </c>
      <c r="D518" s="483" t="s">
        <v>420</v>
      </c>
      <c r="E518" s="481" t="s">
        <v>414</v>
      </c>
      <c r="F518" s="83"/>
      <c r="G518" s="83"/>
      <c r="H518" s="101"/>
      <c r="I518" s="83"/>
      <c r="J518" s="85"/>
      <c r="K518" s="85"/>
      <c r="L518" s="85"/>
      <c r="M518" s="85"/>
      <c r="N518" s="85"/>
      <c r="O518" s="85"/>
      <c r="P518" s="85"/>
      <c r="Q518" s="85"/>
      <c r="R518" s="85"/>
    </row>
    <row r="519" spans="1:18" s="86" customFormat="1" ht="34.5" hidden="1" outlineLevel="2" x14ac:dyDescent="0.3">
      <c r="A519" s="100"/>
      <c r="B519" s="484"/>
      <c r="C519" s="508" t="s">
        <v>421</v>
      </c>
      <c r="D519" s="483" t="s">
        <v>422</v>
      </c>
      <c r="E519" s="481" t="s">
        <v>414</v>
      </c>
      <c r="F519" s="83"/>
      <c r="G519" s="83"/>
      <c r="H519" s="101"/>
      <c r="I519" s="83"/>
      <c r="J519" s="85"/>
      <c r="K519" s="85"/>
      <c r="L519" s="85"/>
      <c r="M519" s="85"/>
      <c r="N519" s="85"/>
      <c r="O519" s="85"/>
      <c r="P519" s="85"/>
      <c r="Q519" s="85"/>
      <c r="R519" s="85"/>
    </row>
    <row r="520" spans="1:18" s="86" customFormat="1" ht="34.5" hidden="1" outlineLevel="2" x14ac:dyDescent="0.3">
      <c r="A520" s="100"/>
      <c r="B520" s="484"/>
      <c r="C520" s="508" t="s">
        <v>410</v>
      </c>
      <c r="D520" s="483" t="s">
        <v>628</v>
      </c>
      <c r="E520" s="481" t="s">
        <v>395</v>
      </c>
      <c r="F520" s="83"/>
      <c r="G520" s="83"/>
      <c r="H520" s="101"/>
      <c r="I520" s="83"/>
      <c r="J520" s="85"/>
      <c r="K520" s="85"/>
      <c r="L520" s="85"/>
      <c r="M520" s="85"/>
      <c r="N520" s="85"/>
      <c r="O520" s="85"/>
      <c r="P520" s="85"/>
      <c r="Q520" s="85"/>
      <c r="R520" s="85"/>
    </row>
    <row r="521" spans="1:18" s="86" customFormat="1" ht="17.25" hidden="1" outlineLevel="2" x14ac:dyDescent="0.3">
      <c r="A521" s="444"/>
      <c r="B521" s="445"/>
      <c r="C521" s="445"/>
      <c r="D521" s="445"/>
      <c r="E521" s="446"/>
      <c r="F521" s="83"/>
      <c r="G521" s="83"/>
      <c r="H521" s="101"/>
      <c r="I521" s="83"/>
      <c r="J521" s="85"/>
      <c r="K521" s="85"/>
      <c r="L521" s="85"/>
      <c r="M521" s="85"/>
      <c r="N521" s="85"/>
      <c r="O521" s="85"/>
      <c r="P521" s="85"/>
      <c r="Q521" s="85"/>
      <c r="R521" s="85"/>
    </row>
    <row r="522" spans="1:18" s="86" customFormat="1" ht="17.25" hidden="1" outlineLevel="2" x14ac:dyDescent="0.3">
      <c r="A522" s="100"/>
      <c r="B522" s="110" t="str">
        <f>IF(AND(C446="Yes",OR(B462&gt;0,B472&gt;0)),1,"")</f>
        <v/>
      </c>
      <c r="C522" s="508" t="s">
        <v>317</v>
      </c>
      <c r="D522" s="483" t="s">
        <v>318</v>
      </c>
      <c r="E522" s="481" t="s">
        <v>793</v>
      </c>
      <c r="F522" s="83"/>
      <c r="G522" s="83"/>
      <c r="H522" s="101"/>
      <c r="I522" s="83"/>
      <c r="J522" s="85"/>
      <c r="K522" s="85"/>
      <c r="L522" s="85"/>
      <c r="M522" s="85"/>
      <c r="N522" s="85"/>
      <c r="O522" s="85"/>
      <c r="P522" s="85"/>
      <c r="Q522" s="85"/>
      <c r="R522" s="85"/>
    </row>
    <row r="523" spans="1:18" s="86" customFormat="1" ht="34.5" hidden="1" outlineLevel="2" x14ac:dyDescent="0.3">
      <c r="A523" s="100"/>
      <c r="B523" s="110" t="str">
        <f>IF(C447="X",SUM(B452,#REF!,B460, B461,B462,#REF!,B470,B471,B472),"0")</f>
        <v>0</v>
      </c>
      <c r="C523" s="508" t="s">
        <v>655</v>
      </c>
      <c r="D523" s="483" t="s">
        <v>656</v>
      </c>
      <c r="E523" s="481" t="s">
        <v>657</v>
      </c>
      <c r="F523" s="83"/>
      <c r="G523" s="83"/>
      <c r="H523" s="101"/>
      <c r="I523" s="83"/>
      <c r="J523" s="85"/>
      <c r="K523" s="85"/>
      <c r="L523" s="85"/>
      <c r="M523" s="85"/>
      <c r="N523" s="85"/>
      <c r="O523" s="85"/>
      <c r="P523" s="85"/>
      <c r="Q523" s="85"/>
      <c r="R523" s="85"/>
    </row>
    <row r="524" spans="1:18" s="86" customFormat="1" ht="17.25" hidden="1" outlineLevel="2" x14ac:dyDescent="0.3">
      <c r="A524" s="100"/>
      <c r="B524" s="110">
        <f>SUM(B452,B460,B461,B462,B470,B471,B472)</f>
        <v>0</v>
      </c>
      <c r="C524" s="508" t="s">
        <v>794</v>
      </c>
      <c r="D524" s="483" t="s">
        <v>649</v>
      </c>
      <c r="E524" s="481"/>
      <c r="F524" s="83"/>
      <c r="G524" s="83"/>
      <c r="H524" s="101"/>
      <c r="I524" s="83"/>
      <c r="J524" s="85"/>
      <c r="K524" s="85"/>
      <c r="L524" s="85"/>
      <c r="M524" s="85"/>
      <c r="N524" s="85"/>
      <c r="O524" s="85"/>
      <c r="P524" s="85"/>
      <c r="Q524" s="85"/>
      <c r="R524" s="85"/>
    </row>
    <row r="525" spans="1:18" s="86" customFormat="1" ht="17.25" hidden="1" outlineLevel="2" x14ac:dyDescent="0.3">
      <c r="A525" s="100"/>
      <c r="B525" s="110">
        <f>SUM(B452,B460,B461,B462,B470,B471,B472)</f>
        <v>0</v>
      </c>
      <c r="C525" s="508" t="s">
        <v>330</v>
      </c>
      <c r="D525" s="483" t="s">
        <v>331</v>
      </c>
      <c r="E525" s="481"/>
      <c r="F525" s="83"/>
      <c r="G525" s="83"/>
      <c r="H525" s="101"/>
      <c r="I525" s="83"/>
      <c r="J525" s="85"/>
      <c r="K525" s="85"/>
      <c r="L525" s="85"/>
      <c r="M525" s="85"/>
      <c r="N525" s="85"/>
      <c r="O525" s="85"/>
      <c r="P525" s="85"/>
      <c r="Q525" s="85"/>
      <c r="R525" s="85"/>
    </row>
    <row r="526" spans="1:18" s="86" customFormat="1" ht="17.25" hidden="1" outlineLevel="2" x14ac:dyDescent="0.3">
      <c r="A526" s="100"/>
      <c r="B526" s="110">
        <f>IF(B525=0, 0, 1)</f>
        <v>0</v>
      </c>
      <c r="C526" s="508" t="s">
        <v>333</v>
      </c>
      <c r="D526" s="483" t="s">
        <v>661</v>
      </c>
      <c r="E526" s="481"/>
      <c r="F526" s="83"/>
      <c r="G526" s="83"/>
      <c r="H526" s="101"/>
      <c r="I526" s="83"/>
      <c r="J526" s="85"/>
      <c r="K526" s="85"/>
      <c r="L526" s="85"/>
      <c r="M526" s="85"/>
      <c r="N526" s="85"/>
      <c r="O526" s="85"/>
      <c r="P526" s="85"/>
      <c r="Q526" s="85"/>
      <c r="R526" s="85"/>
    </row>
    <row r="527" spans="1:18" s="86" customFormat="1" ht="18" hidden="1" outlineLevel="1" thickBot="1" x14ac:dyDescent="0.35">
      <c r="A527" s="444"/>
      <c r="B527" s="445"/>
      <c r="C527" s="445"/>
      <c r="D527" s="445"/>
      <c r="E527" s="446"/>
      <c r="F527" s="83"/>
      <c r="G527" s="83"/>
      <c r="H527" s="101"/>
      <c r="I527" s="83"/>
      <c r="J527" s="85"/>
      <c r="K527" s="85"/>
      <c r="L527" s="85"/>
      <c r="M527" s="85"/>
      <c r="N527" s="85"/>
      <c r="O527" s="85"/>
      <c r="P527" s="85"/>
      <c r="Q527" s="85"/>
      <c r="R527" s="85"/>
    </row>
    <row r="528" spans="1:18" s="86" customFormat="1" ht="18" hidden="1" thickBot="1" x14ac:dyDescent="0.35">
      <c r="A528" s="121"/>
      <c r="B528" s="489"/>
      <c r="C528" s="490"/>
      <c r="D528" s="489"/>
      <c r="E528" s="491"/>
      <c r="F528" s="83"/>
      <c r="G528" s="83"/>
      <c r="H528" s="101"/>
      <c r="I528" s="83"/>
      <c r="J528" s="85"/>
      <c r="K528" s="85"/>
      <c r="L528" s="85"/>
      <c r="M528" s="85"/>
      <c r="N528" s="85"/>
      <c r="O528" s="85"/>
      <c r="P528" s="85"/>
      <c r="Q528" s="85"/>
      <c r="R528" s="85"/>
    </row>
    <row r="529" spans="1:16" s="86" customFormat="1" ht="18" thickBot="1" x14ac:dyDescent="0.35">
      <c r="A529" s="477"/>
      <c r="B529" s="706">
        <f>SUM(B530,B600,B672,B791,B824,B849,B889,B969,B1017,B1040,B1079,B1132,B1175,B1201,B1214,B1316,B1371,B1413,B1454,B1494,B1550)</f>
        <v>1</v>
      </c>
      <c r="C529" s="431" t="s">
        <v>795</v>
      </c>
      <c r="D529" s="432"/>
      <c r="E529" s="433"/>
      <c r="F529" s="116"/>
      <c r="G529" s="117"/>
    </row>
    <row r="530" spans="1:16" s="86" customFormat="1" ht="17.25" hidden="1" outlineLevel="1" x14ac:dyDescent="0.3">
      <c r="A530" s="79"/>
      <c r="B530" s="80">
        <f>SUM(B531:B533,B535:B560,B562:B566,B568:B569,B571:B585,B587:B598)</f>
        <v>0</v>
      </c>
      <c r="C530" s="437" t="s">
        <v>155</v>
      </c>
      <c r="D530" s="81" t="s">
        <v>796</v>
      </c>
      <c r="E530" s="112"/>
      <c r="F530" s="122"/>
      <c r="G530" s="84"/>
      <c r="H530" s="85"/>
      <c r="I530" s="85"/>
      <c r="J530" s="85"/>
      <c r="K530" s="85"/>
      <c r="L530" s="85"/>
      <c r="M530" s="85"/>
      <c r="N530" s="85"/>
      <c r="O530" s="85"/>
      <c r="P530" s="85"/>
    </row>
    <row r="531" spans="1:16" s="98" customFormat="1" ht="34.5" hidden="1" outlineLevel="2" x14ac:dyDescent="0.3">
      <c r="A531" s="448"/>
      <c r="B531" s="492"/>
      <c r="C531" s="493" t="s">
        <v>33</v>
      </c>
      <c r="D531" s="494" t="s">
        <v>797</v>
      </c>
      <c r="E531" s="465" t="s">
        <v>798</v>
      </c>
      <c r="F531" s="95"/>
      <c r="G531" s="96"/>
      <c r="H531" s="97"/>
      <c r="I531" s="97"/>
      <c r="J531" s="97"/>
      <c r="K531" s="97"/>
      <c r="L531" s="97"/>
      <c r="M531" s="97"/>
      <c r="N531" s="97"/>
      <c r="O531" s="97"/>
      <c r="P531" s="97"/>
    </row>
    <row r="532" spans="1:16" s="98" customFormat="1" ht="34.5" hidden="1" outlineLevel="2" x14ac:dyDescent="0.3">
      <c r="A532" s="448"/>
      <c r="B532" s="492"/>
      <c r="C532" s="493" t="s">
        <v>33</v>
      </c>
      <c r="D532" s="494" t="s">
        <v>799</v>
      </c>
      <c r="E532" s="465" t="s">
        <v>798</v>
      </c>
      <c r="F532" s="95"/>
      <c r="G532" s="96"/>
      <c r="H532" s="97"/>
      <c r="I532" s="97"/>
      <c r="J532" s="97"/>
      <c r="K532" s="97"/>
      <c r="L532" s="97"/>
      <c r="M532" s="97"/>
      <c r="N532" s="97"/>
      <c r="O532" s="97"/>
      <c r="P532" s="97"/>
    </row>
    <row r="533" spans="1:16" s="98" customFormat="1" ht="34.5" hidden="1" outlineLevel="2" x14ac:dyDescent="0.3">
      <c r="A533" s="448"/>
      <c r="B533" s="492"/>
      <c r="C533" s="493" t="s">
        <v>33</v>
      </c>
      <c r="D533" s="494" t="s">
        <v>800</v>
      </c>
      <c r="E533" s="465" t="s">
        <v>798</v>
      </c>
      <c r="F533" s="95"/>
      <c r="G533" s="96"/>
      <c r="H533" s="97"/>
      <c r="I533" s="97"/>
      <c r="J533" s="97"/>
      <c r="K533" s="97"/>
      <c r="L533" s="97"/>
      <c r="M533" s="97"/>
      <c r="N533" s="97"/>
      <c r="O533" s="97"/>
      <c r="P533" s="97"/>
    </row>
    <row r="534" spans="1:16" s="98" customFormat="1" ht="17.25" hidden="1" outlineLevel="2" x14ac:dyDescent="0.3">
      <c r="A534" s="444"/>
      <c r="B534" s="445"/>
      <c r="C534" s="445"/>
      <c r="D534" s="445"/>
      <c r="E534" s="446"/>
      <c r="F534" s="95"/>
      <c r="G534" s="96"/>
      <c r="H534" s="97"/>
      <c r="I534" s="97"/>
      <c r="J534" s="97"/>
      <c r="K534" s="97"/>
      <c r="L534" s="97"/>
      <c r="M534" s="97"/>
      <c r="N534" s="97"/>
      <c r="O534" s="97"/>
      <c r="P534" s="97"/>
    </row>
    <row r="535" spans="1:16" s="98" customFormat="1" ht="17.25" hidden="1" outlineLevel="2" x14ac:dyDescent="0.3">
      <c r="A535" s="448"/>
      <c r="B535" s="492"/>
      <c r="C535" s="707" t="s">
        <v>801</v>
      </c>
      <c r="D535" s="443" t="s">
        <v>802</v>
      </c>
      <c r="E535" s="443" t="s">
        <v>361</v>
      </c>
      <c r="F535" s="95"/>
      <c r="G535" s="96"/>
      <c r="H535" s="97"/>
      <c r="I535" s="97"/>
      <c r="J535" s="97"/>
      <c r="K535" s="97"/>
      <c r="L535" s="97"/>
      <c r="M535" s="97"/>
      <c r="N535" s="97"/>
      <c r="O535" s="97"/>
      <c r="P535" s="97"/>
    </row>
    <row r="536" spans="1:16" s="98" customFormat="1" ht="34.5" hidden="1" outlineLevel="2" x14ac:dyDescent="0.3">
      <c r="A536" s="448"/>
      <c r="B536" s="492"/>
      <c r="C536" s="707" t="s">
        <v>803</v>
      </c>
      <c r="D536" s="443" t="s">
        <v>804</v>
      </c>
      <c r="E536" s="443" t="s">
        <v>805</v>
      </c>
      <c r="F536" s="95"/>
      <c r="G536" s="96"/>
      <c r="H536" s="97"/>
      <c r="I536" s="97"/>
      <c r="J536" s="97"/>
      <c r="K536" s="97"/>
      <c r="L536" s="97"/>
      <c r="M536" s="97"/>
      <c r="N536" s="97"/>
      <c r="O536" s="97"/>
      <c r="P536" s="97"/>
    </row>
    <row r="537" spans="1:16" s="98" customFormat="1" ht="34.5" hidden="1" outlineLevel="2" x14ac:dyDescent="0.3">
      <c r="A537" s="448"/>
      <c r="B537" s="492"/>
      <c r="C537" s="707" t="s">
        <v>806</v>
      </c>
      <c r="D537" s="443" t="s">
        <v>807</v>
      </c>
      <c r="E537" s="443" t="s">
        <v>805</v>
      </c>
      <c r="F537" s="95"/>
      <c r="G537" s="96"/>
      <c r="H537" s="97"/>
      <c r="I537" s="97"/>
      <c r="J537" s="97"/>
      <c r="K537" s="97"/>
      <c r="L537" s="97"/>
      <c r="M537" s="97"/>
      <c r="N537" s="97"/>
      <c r="O537" s="97"/>
      <c r="P537" s="97"/>
    </row>
    <row r="538" spans="1:16" s="86" customFormat="1" ht="34.5" hidden="1" outlineLevel="2" x14ac:dyDescent="0.3">
      <c r="A538" s="438"/>
      <c r="B538" s="123"/>
      <c r="C538" s="707" t="s">
        <v>808</v>
      </c>
      <c r="D538" s="443" t="s">
        <v>740</v>
      </c>
      <c r="E538" s="443" t="s">
        <v>809</v>
      </c>
      <c r="F538" s="83"/>
      <c r="G538" s="84"/>
      <c r="H538" s="85"/>
      <c r="I538" s="85"/>
      <c r="J538" s="85"/>
      <c r="K538" s="85"/>
      <c r="L538" s="85"/>
      <c r="M538" s="85"/>
      <c r="N538" s="85"/>
      <c r="O538" s="85"/>
      <c r="P538" s="85"/>
    </row>
    <row r="539" spans="1:16" s="86" customFormat="1" ht="34.5" hidden="1" outlineLevel="2" x14ac:dyDescent="0.3">
      <c r="A539" s="438"/>
      <c r="B539" s="123"/>
      <c r="C539" s="707" t="s">
        <v>810</v>
      </c>
      <c r="D539" s="443" t="s">
        <v>363</v>
      </c>
      <c r="E539" s="443" t="s">
        <v>811</v>
      </c>
      <c r="F539" s="83"/>
      <c r="G539" s="84"/>
      <c r="H539" s="85"/>
      <c r="I539" s="85"/>
      <c r="J539" s="85"/>
      <c r="K539" s="85"/>
      <c r="L539" s="85"/>
      <c r="M539" s="85"/>
      <c r="N539" s="85"/>
      <c r="O539" s="85"/>
      <c r="P539" s="85"/>
    </row>
    <row r="540" spans="1:16" s="86" customFormat="1" ht="34.5" hidden="1" outlineLevel="2" x14ac:dyDescent="0.3">
      <c r="A540" s="438"/>
      <c r="B540" s="123"/>
      <c r="C540" s="707" t="s">
        <v>812</v>
      </c>
      <c r="D540" s="443" t="s">
        <v>366</v>
      </c>
      <c r="E540" s="443" t="s">
        <v>811</v>
      </c>
      <c r="F540" s="83"/>
      <c r="G540" s="84"/>
      <c r="H540" s="85"/>
      <c r="I540" s="85"/>
      <c r="J540" s="85"/>
      <c r="K540" s="85"/>
      <c r="L540" s="85"/>
      <c r="M540" s="85"/>
      <c r="N540" s="85"/>
      <c r="O540" s="85"/>
      <c r="P540" s="85"/>
    </row>
    <row r="541" spans="1:16" s="86" customFormat="1" ht="34.5" hidden="1" outlineLevel="2" x14ac:dyDescent="0.3">
      <c r="A541" s="438"/>
      <c r="B541" s="123"/>
      <c r="C541" s="707" t="s">
        <v>813</v>
      </c>
      <c r="D541" s="443" t="s">
        <v>368</v>
      </c>
      <c r="E541" s="443" t="s">
        <v>811</v>
      </c>
      <c r="F541" s="83"/>
      <c r="G541" s="84"/>
      <c r="H541" s="85"/>
      <c r="I541" s="85"/>
      <c r="J541" s="85"/>
      <c r="K541" s="85"/>
      <c r="L541" s="85"/>
      <c r="M541" s="85"/>
      <c r="N541" s="85"/>
      <c r="O541" s="85"/>
      <c r="P541" s="85"/>
    </row>
    <row r="542" spans="1:16" s="86" customFormat="1" ht="34.5" hidden="1" outlineLevel="2" x14ac:dyDescent="0.3">
      <c r="A542" s="448"/>
      <c r="B542" s="123"/>
      <c r="C542" s="707" t="s">
        <v>814</v>
      </c>
      <c r="D542" s="443" t="s">
        <v>349</v>
      </c>
      <c r="E542" s="443" t="s">
        <v>811</v>
      </c>
      <c r="F542" s="83"/>
      <c r="G542" s="84"/>
      <c r="H542" s="85"/>
      <c r="I542" s="85"/>
      <c r="J542" s="85"/>
      <c r="K542" s="85"/>
      <c r="L542" s="85"/>
      <c r="M542" s="85"/>
      <c r="N542" s="85"/>
      <c r="O542" s="85"/>
      <c r="P542" s="85"/>
    </row>
    <row r="543" spans="1:16" s="86" customFormat="1" ht="34.5" hidden="1" outlineLevel="2" x14ac:dyDescent="0.3">
      <c r="A543" s="448"/>
      <c r="B543" s="124"/>
      <c r="C543" s="707" t="s">
        <v>815</v>
      </c>
      <c r="D543" s="443" t="s">
        <v>351</v>
      </c>
      <c r="E543" s="443" t="s">
        <v>811</v>
      </c>
      <c r="F543" s="83"/>
      <c r="G543" s="84"/>
      <c r="H543" s="85"/>
      <c r="I543" s="85"/>
      <c r="J543" s="85"/>
      <c r="K543" s="85"/>
      <c r="L543" s="85"/>
      <c r="M543" s="85"/>
      <c r="N543" s="85"/>
      <c r="O543" s="85"/>
      <c r="P543" s="85"/>
    </row>
    <row r="544" spans="1:16" s="98" customFormat="1" ht="34.5" hidden="1" outlineLevel="2" x14ac:dyDescent="0.3">
      <c r="A544" s="448"/>
      <c r="B544" s="492"/>
      <c r="C544" s="707" t="s">
        <v>816</v>
      </c>
      <c r="D544" s="443" t="s">
        <v>817</v>
      </c>
      <c r="E544" s="443" t="s">
        <v>818</v>
      </c>
      <c r="F544" s="95"/>
      <c r="G544" s="96"/>
      <c r="H544" s="97"/>
      <c r="I544" s="97"/>
      <c r="J544" s="97"/>
      <c r="K544" s="97"/>
      <c r="L544" s="97"/>
      <c r="M544" s="97"/>
      <c r="N544" s="97"/>
      <c r="O544" s="97"/>
      <c r="P544" s="97"/>
    </row>
    <row r="545" spans="1:16" s="98" customFormat="1" ht="34.5" hidden="1" outlineLevel="2" x14ac:dyDescent="0.3">
      <c r="A545" s="448"/>
      <c r="B545" s="492"/>
      <c r="C545" s="707" t="s">
        <v>819</v>
      </c>
      <c r="D545" s="443" t="s">
        <v>820</v>
      </c>
      <c r="E545" s="443" t="s">
        <v>821</v>
      </c>
      <c r="F545" s="95"/>
      <c r="G545" s="96"/>
      <c r="H545" s="97"/>
      <c r="I545" s="97"/>
      <c r="J545" s="97"/>
      <c r="K545" s="97"/>
      <c r="L545" s="97"/>
      <c r="M545" s="97"/>
      <c r="N545" s="97"/>
      <c r="O545" s="97"/>
      <c r="P545" s="97"/>
    </row>
    <row r="546" spans="1:16" s="98" customFormat="1" ht="34.5" hidden="1" outlineLevel="2" x14ac:dyDescent="0.3">
      <c r="A546" s="448"/>
      <c r="B546" s="492"/>
      <c r="C546" s="707" t="s">
        <v>822</v>
      </c>
      <c r="D546" s="443" t="s">
        <v>823</v>
      </c>
      <c r="E546" s="443" t="s">
        <v>824</v>
      </c>
      <c r="F546" s="95"/>
      <c r="G546" s="96"/>
      <c r="H546" s="97"/>
      <c r="I546" s="97"/>
      <c r="J546" s="97"/>
      <c r="K546" s="97"/>
      <c r="L546" s="97"/>
      <c r="M546" s="97"/>
      <c r="N546" s="97"/>
      <c r="O546" s="97"/>
      <c r="P546" s="97"/>
    </row>
    <row r="547" spans="1:16" s="98" customFormat="1" ht="17.25" hidden="1" outlineLevel="2" x14ac:dyDescent="0.3">
      <c r="A547" s="448"/>
      <c r="B547" s="89"/>
      <c r="C547" s="449" t="s">
        <v>825</v>
      </c>
      <c r="D547" s="495" t="s">
        <v>826</v>
      </c>
      <c r="E547" s="465" t="s">
        <v>827</v>
      </c>
      <c r="F547" s="95"/>
      <c r="G547" s="96"/>
      <c r="H547" s="97"/>
      <c r="I547" s="97"/>
      <c r="J547" s="97"/>
      <c r="K547" s="97"/>
      <c r="L547" s="97"/>
      <c r="M547" s="97"/>
      <c r="N547" s="97"/>
      <c r="O547" s="97"/>
      <c r="P547" s="97"/>
    </row>
    <row r="548" spans="1:16" s="98" customFormat="1" ht="34.5" hidden="1" outlineLevel="2" x14ac:dyDescent="0.3">
      <c r="A548" s="496"/>
      <c r="B548" s="496"/>
      <c r="C548" s="529" t="s">
        <v>789</v>
      </c>
      <c r="D548" s="483" t="s">
        <v>608</v>
      </c>
      <c r="E548" s="483" t="s">
        <v>828</v>
      </c>
      <c r="F548" s="95"/>
      <c r="G548" s="96"/>
      <c r="H548" s="97"/>
      <c r="I548" s="97"/>
      <c r="J548" s="97"/>
      <c r="K548" s="97"/>
      <c r="L548" s="97"/>
      <c r="M548" s="97"/>
      <c r="N548" s="97"/>
      <c r="O548" s="97"/>
      <c r="P548" s="97"/>
    </row>
    <row r="549" spans="1:16" s="98" customFormat="1" ht="34.5" hidden="1" outlineLevel="2" x14ac:dyDescent="0.3">
      <c r="A549" s="496"/>
      <c r="B549" s="496"/>
      <c r="C549" s="529" t="s">
        <v>791</v>
      </c>
      <c r="D549" s="496" t="s">
        <v>611</v>
      </c>
      <c r="E549" s="483" t="s">
        <v>829</v>
      </c>
      <c r="F549" s="95"/>
      <c r="G549" s="96"/>
      <c r="H549" s="97"/>
      <c r="I549" s="97"/>
      <c r="J549" s="97"/>
      <c r="K549" s="97"/>
      <c r="L549" s="97"/>
      <c r="M549" s="97"/>
      <c r="N549" s="97"/>
      <c r="O549" s="97"/>
      <c r="P549" s="97"/>
    </row>
    <row r="550" spans="1:16" s="98" customFormat="1" ht="34.5" hidden="1" outlineLevel="2" x14ac:dyDescent="0.3">
      <c r="A550" s="496"/>
      <c r="B550" s="496"/>
      <c r="C550" s="529" t="s">
        <v>830</v>
      </c>
      <c r="D550" s="496" t="s">
        <v>831</v>
      </c>
      <c r="E550" s="483" t="s">
        <v>832</v>
      </c>
      <c r="F550" s="95"/>
      <c r="G550" s="96"/>
      <c r="H550" s="97"/>
      <c r="I550" s="97"/>
      <c r="J550" s="97"/>
      <c r="K550" s="97"/>
      <c r="L550" s="97"/>
      <c r="M550" s="97"/>
      <c r="N550" s="97"/>
      <c r="O550" s="97"/>
      <c r="P550" s="97"/>
    </row>
    <row r="551" spans="1:16" s="98" customFormat="1" ht="17.25" hidden="1" outlineLevel="2" x14ac:dyDescent="0.3">
      <c r="A551" s="442"/>
      <c r="B551" s="92"/>
      <c r="C551" s="707" t="s">
        <v>833</v>
      </c>
      <c r="D551" s="443" t="s">
        <v>834</v>
      </c>
      <c r="E551" s="443" t="s">
        <v>361</v>
      </c>
      <c r="F551" s="95"/>
      <c r="G551" s="96"/>
      <c r="H551" s="97"/>
      <c r="I551" s="97"/>
      <c r="J551" s="97"/>
      <c r="K551" s="97"/>
      <c r="L551" s="97"/>
      <c r="M551" s="97"/>
      <c r="N551" s="97"/>
      <c r="O551" s="97"/>
      <c r="P551" s="97"/>
    </row>
    <row r="552" spans="1:16" s="98" customFormat="1" ht="17.25" hidden="1" outlineLevel="2" x14ac:dyDescent="0.3">
      <c r="A552" s="442"/>
      <c r="B552" s="92"/>
      <c r="C552" s="707" t="s">
        <v>835</v>
      </c>
      <c r="D552" s="443" t="s">
        <v>836</v>
      </c>
      <c r="E552" s="443" t="s">
        <v>361</v>
      </c>
      <c r="F552" s="95"/>
      <c r="G552" s="96"/>
      <c r="H552" s="97"/>
      <c r="I552" s="97"/>
      <c r="J552" s="97"/>
      <c r="K552" s="97"/>
      <c r="L552" s="97"/>
      <c r="M552" s="97"/>
      <c r="N552" s="97"/>
      <c r="O552" s="97"/>
      <c r="P552" s="97"/>
    </row>
    <row r="553" spans="1:16" s="98" customFormat="1" ht="17.25" hidden="1" outlineLevel="2" x14ac:dyDescent="0.3">
      <c r="A553" s="442"/>
      <c r="B553" s="92"/>
      <c r="C553" s="707" t="s">
        <v>837</v>
      </c>
      <c r="D553" s="443" t="s">
        <v>838</v>
      </c>
      <c r="E553" s="443" t="s">
        <v>361</v>
      </c>
      <c r="F553" s="95"/>
      <c r="G553" s="96"/>
      <c r="H553" s="97"/>
      <c r="I553" s="97"/>
      <c r="J553" s="97"/>
      <c r="K553" s="97"/>
      <c r="L553" s="97"/>
      <c r="M553" s="97"/>
      <c r="N553" s="97"/>
      <c r="O553" s="97"/>
      <c r="P553" s="97"/>
    </row>
    <row r="554" spans="1:16" s="98" customFormat="1" ht="17.25" hidden="1" outlineLevel="2" x14ac:dyDescent="0.3">
      <c r="A554" s="442"/>
      <c r="B554" s="92"/>
      <c r="C554" s="707" t="s">
        <v>839</v>
      </c>
      <c r="D554" s="443" t="s">
        <v>840</v>
      </c>
      <c r="E554" s="443" t="s">
        <v>361</v>
      </c>
      <c r="F554" s="95"/>
      <c r="G554" s="96"/>
      <c r="H554" s="97"/>
      <c r="I554" s="97"/>
      <c r="J554" s="97"/>
      <c r="K554" s="97"/>
      <c r="L554" s="97"/>
      <c r="M554" s="97"/>
      <c r="N554" s="97"/>
      <c r="O554" s="97"/>
      <c r="P554" s="97"/>
    </row>
    <row r="555" spans="1:16" s="98" customFormat="1" ht="34.5" hidden="1" outlineLevel="2" x14ac:dyDescent="0.3">
      <c r="A555" s="442"/>
      <c r="B555" s="92"/>
      <c r="C555" s="707" t="s">
        <v>841</v>
      </c>
      <c r="D555" s="443" t="s">
        <v>842</v>
      </c>
      <c r="E555" s="443" t="s">
        <v>843</v>
      </c>
      <c r="F555" s="95"/>
      <c r="G555" s="96"/>
      <c r="H555" s="97"/>
      <c r="I555" s="97"/>
      <c r="J555" s="97"/>
      <c r="K555" s="97"/>
      <c r="L555" s="97"/>
      <c r="M555" s="97"/>
      <c r="N555" s="97"/>
      <c r="O555" s="97"/>
      <c r="P555" s="97"/>
    </row>
    <row r="556" spans="1:16" s="98" customFormat="1" ht="34.5" hidden="1" outlineLevel="2" x14ac:dyDescent="0.3">
      <c r="A556" s="442"/>
      <c r="B556" s="92"/>
      <c r="C556" s="707" t="s">
        <v>844</v>
      </c>
      <c r="D556" s="443" t="s">
        <v>845</v>
      </c>
      <c r="E556" s="443" t="s">
        <v>846</v>
      </c>
      <c r="F556" s="95"/>
      <c r="G556" s="96"/>
      <c r="H556" s="97"/>
      <c r="I556" s="97"/>
      <c r="J556" s="97"/>
      <c r="K556" s="97"/>
      <c r="L556" s="97"/>
      <c r="M556" s="97"/>
      <c r="N556" s="97"/>
      <c r="O556" s="97"/>
      <c r="P556" s="97"/>
    </row>
    <row r="557" spans="1:16" s="98" customFormat="1" ht="17.25" hidden="1" outlineLevel="2" x14ac:dyDescent="0.3">
      <c r="A557" s="442"/>
      <c r="B557" s="92"/>
      <c r="C557" s="707" t="s">
        <v>847</v>
      </c>
      <c r="D557" s="443" t="s">
        <v>848</v>
      </c>
      <c r="E557" s="443" t="s">
        <v>361</v>
      </c>
      <c r="F557" s="95"/>
      <c r="G557" s="96"/>
      <c r="H557" s="97"/>
      <c r="I557" s="97"/>
      <c r="J557" s="97"/>
      <c r="K557" s="97"/>
      <c r="L557" s="97"/>
      <c r="M557" s="97"/>
      <c r="N557" s="97"/>
      <c r="O557" s="97"/>
      <c r="P557" s="97"/>
    </row>
    <row r="558" spans="1:16" s="98" customFormat="1" ht="34.5" hidden="1" outlineLevel="2" x14ac:dyDescent="0.3">
      <c r="A558" s="442"/>
      <c r="B558" s="92"/>
      <c r="C558" s="707" t="s">
        <v>849</v>
      </c>
      <c r="D558" s="443" t="s">
        <v>850</v>
      </c>
      <c r="E558" s="443" t="s">
        <v>361</v>
      </c>
      <c r="F558" s="95"/>
      <c r="G558" s="96"/>
      <c r="H558" s="97"/>
      <c r="I558" s="97"/>
      <c r="J558" s="97"/>
      <c r="K558" s="97"/>
      <c r="L558" s="97"/>
      <c r="M558" s="97"/>
      <c r="N558" s="97"/>
      <c r="O558" s="97"/>
      <c r="P558" s="97"/>
    </row>
    <row r="559" spans="1:16" s="98" customFormat="1" ht="34.5" hidden="1" outlineLevel="2" x14ac:dyDescent="0.3">
      <c r="A559" s="442"/>
      <c r="B559" s="92"/>
      <c r="C559" s="707" t="s">
        <v>851</v>
      </c>
      <c r="D559" s="443" t="s">
        <v>852</v>
      </c>
      <c r="E559" s="443" t="s">
        <v>361</v>
      </c>
      <c r="F559" s="95"/>
      <c r="G559" s="96"/>
      <c r="H559" s="97"/>
      <c r="I559" s="97"/>
      <c r="J559" s="97"/>
      <c r="K559" s="97"/>
      <c r="L559" s="97"/>
      <c r="M559" s="97"/>
      <c r="N559" s="97"/>
      <c r="O559" s="97"/>
      <c r="P559" s="97"/>
    </row>
    <row r="560" spans="1:16" s="98" customFormat="1" ht="17.25" hidden="1" outlineLevel="2" x14ac:dyDescent="0.3">
      <c r="A560" s="496"/>
      <c r="B560" s="496"/>
      <c r="C560" s="497"/>
      <c r="D560" s="483"/>
      <c r="E560" s="483"/>
      <c r="F560" s="95"/>
      <c r="G560" s="96"/>
      <c r="H560" s="97"/>
      <c r="I560" s="97"/>
      <c r="J560" s="97"/>
      <c r="K560" s="97"/>
      <c r="L560" s="97"/>
      <c r="M560" s="97"/>
      <c r="N560" s="97"/>
      <c r="O560" s="97"/>
      <c r="P560" s="97"/>
    </row>
    <row r="561" spans="1:16" s="98" customFormat="1" ht="17.25" hidden="1" outlineLevel="2" x14ac:dyDescent="0.3">
      <c r="A561" s="444"/>
      <c r="B561" s="445"/>
      <c r="C561" s="445"/>
      <c r="D561" s="445"/>
      <c r="E561" s="446"/>
      <c r="F561" s="95"/>
      <c r="G561" s="96"/>
      <c r="H561" s="97"/>
      <c r="I561" s="97"/>
      <c r="J561" s="97"/>
      <c r="K561" s="97"/>
      <c r="L561" s="97"/>
      <c r="M561" s="97"/>
      <c r="N561" s="97"/>
      <c r="O561" s="97"/>
      <c r="P561" s="97"/>
    </row>
    <row r="562" spans="1:16" s="86" customFormat="1" ht="17.25" hidden="1" outlineLevel="2" x14ac:dyDescent="0.3">
      <c r="A562" s="448"/>
      <c r="B562" s="90">
        <f>SUM(B538:B543)</f>
        <v>0</v>
      </c>
      <c r="C562" s="439" t="s">
        <v>853</v>
      </c>
      <c r="D562" s="440" t="s">
        <v>321</v>
      </c>
      <c r="E562" s="91" t="s">
        <v>854</v>
      </c>
      <c r="F562" s="83"/>
      <c r="G562" s="84"/>
      <c r="H562" s="85"/>
      <c r="I562" s="85"/>
      <c r="J562" s="85"/>
      <c r="K562" s="85"/>
      <c r="L562" s="85"/>
      <c r="M562" s="85"/>
      <c r="N562" s="85"/>
      <c r="O562" s="85"/>
      <c r="P562" s="85"/>
    </row>
    <row r="563" spans="1:16" s="98" customFormat="1" ht="17.25" hidden="1" outlineLevel="2" x14ac:dyDescent="0.3">
      <c r="A563" s="448"/>
      <c r="B563" s="90">
        <f>(B535*16)-(B544+B545+B546+B555+B557)</f>
        <v>0</v>
      </c>
      <c r="C563" s="449" t="s">
        <v>855</v>
      </c>
      <c r="D563" s="495" t="s">
        <v>856</v>
      </c>
      <c r="E563" s="465"/>
      <c r="F563" s="95"/>
      <c r="G563" s="96"/>
      <c r="H563" s="97"/>
      <c r="I563" s="97"/>
      <c r="J563" s="97"/>
      <c r="K563" s="97"/>
      <c r="L563" s="97"/>
      <c r="M563" s="97"/>
      <c r="N563" s="97"/>
      <c r="O563" s="97"/>
      <c r="P563" s="97"/>
    </row>
    <row r="564" spans="1:16" s="98" customFormat="1" ht="17.25" hidden="1" outlineLevel="2" x14ac:dyDescent="0.3">
      <c r="A564" s="448"/>
      <c r="B564" s="90">
        <f>(B535*10)-SUM(B538:B554)</f>
        <v>0</v>
      </c>
      <c r="C564" s="439" t="s">
        <v>857</v>
      </c>
      <c r="D564" s="440" t="s">
        <v>858</v>
      </c>
      <c r="E564" s="465"/>
      <c r="F564" s="95"/>
      <c r="G564" s="96"/>
      <c r="H564" s="97"/>
      <c r="I564" s="97"/>
      <c r="J564" s="97"/>
      <c r="K564" s="97"/>
      <c r="L564" s="97"/>
      <c r="M564" s="97"/>
      <c r="N564" s="97"/>
      <c r="O564" s="97"/>
      <c r="P564" s="97"/>
    </row>
    <row r="565" spans="1:16" s="98" customFormat="1" ht="17.25" hidden="1" outlineLevel="2" x14ac:dyDescent="0.3">
      <c r="A565" s="438"/>
      <c r="B565" s="90">
        <f>ROUNDUP(B535/2,0)</f>
        <v>0</v>
      </c>
      <c r="C565" s="439" t="s">
        <v>859</v>
      </c>
      <c r="D565" s="440" t="s">
        <v>860</v>
      </c>
      <c r="E565" s="439" t="s">
        <v>861</v>
      </c>
      <c r="F565" s="95"/>
      <c r="G565" s="96"/>
      <c r="H565" s="97"/>
      <c r="I565" s="97"/>
      <c r="J565" s="97"/>
      <c r="K565" s="97"/>
      <c r="L565" s="97"/>
      <c r="M565" s="97"/>
      <c r="N565" s="97"/>
      <c r="O565" s="97"/>
      <c r="P565" s="97"/>
    </row>
    <row r="566" spans="1:16" s="98" customFormat="1" ht="17.25" hidden="1" outlineLevel="2" x14ac:dyDescent="0.3">
      <c r="A566" s="438"/>
      <c r="B566" s="90">
        <v>0</v>
      </c>
      <c r="C566" s="439" t="s">
        <v>862</v>
      </c>
      <c r="D566" s="440" t="s">
        <v>863</v>
      </c>
      <c r="E566" s="439" t="s">
        <v>864</v>
      </c>
      <c r="F566" s="95"/>
      <c r="G566" s="96"/>
      <c r="H566" s="97"/>
      <c r="I566" s="97"/>
      <c r="J566" s="97"/>
      <c r="K566" s="97"/>
      <c r="L566" s="97"/>
      <c r="M566" s="97"/>
      <c r="N566" s="97"/>
      <c r="O566" s="97"/>
      <c r="P566" s="97"/>
    </row>
    <row r="567" spans="1:16" s="86" customFormat="1" ht="17.25" hidden="1" outlineLevel="2" x14ac:dyDescent="0.3">
      <c r="A567" s="372"/>
      <c r="B567" s="445"/>
      <c r="C567" s="445"/>
      <c r="D567" s="445"/>
      <c r="E567" s="446"/>
      <c r="F567" s="116"/>
      <c r="G567" s="117"/>
    </row>
    <row r="568" spans="1:16" s="86" customFormat="1" ht="17.25" hidden="1" outlineLevel="2" x14ac:dyDescent="0.3">
      <c r="A568" s="448"/>
      <c r="B568" s="90">
        <f>SUM(B538:B554)</f>
        <v>0</v>
      </c>
      <c r="C568" s="439" t="s">
        <v>330</v>
      </c>
      <c r="D568" s="440" t="s">
        <v>331</v>
      </c>
      <c r="E568" s="91" t="s">
        <v>865</v>
      </c>
      <c r="F568" s="83"/>
      <c r="G568" s="84"/>
      <c r="H568" s="85"/>
      <c r="I568" s="85"/>
      <c r="J568" s="85"/>
      <c r="K568" s="85"/>
      <c r="L568" s="85"/>
      <c r="M568" s="85"/>
      <c r="N568" s="85"/>
      <c r="O568" s="85"/>
      <c r="P568" s="85"/>
    </row>
    <row r="569" spans="1:16" s="86" customFormat="1" ht="17.25" hidden="1" outlineLevel="2" x14ac:dyDescent="0.3">
      <c r="A569" s="438"/>
      <c r="B569" s="90">
        <f>IF(B568&gt;0,1,0)</f>
        <v>0</v>
      </c>
      <c r="C569" s="439" t="s">
        <v>336</v>
      </c>
      <c r="D569" s="440" t="s">
        <v>337</v>
      </c>
      <c r="E569" s="91" t="s">
        <v>866</v>
      </c>
      <c r="F569" s="83"/>
      <c r="G569" s="84"/>
      <c r="H569" s="85"/>
      <c r="I569" s="85"/>
      <c r="J569" s="85"/>
      <c r="K569" s="85"/>
      <c r="L569" s="85"/>
      <c r="M569" s="85"/>
      <c r="N569" s="85"/>
      <c r="O569" s="85"/>
      <c r="P569" s="85"/>
    </row>
    <row r="570" spans="1:16" s="86" customFormat="1" ht="17.25" hidden="1" outlineLevel="2" x14ac:dyDescent="0.3">
      <c r="A570" s="444"/>
      <c r="B570" s="445"/>
      <c r="C570" s="445"/>
      <c r="D570" s="445"/>
      <c r="E570" s="446"/>
      <c r="F570" s="83"/>
      <c r="G570" s="84"/>
      <c r="H570" s="85"/>
      <c r="I570" s="85"/>
      <c r="J570" s="85"/>
      <c r="K570" s="85"/>
      <c r="L570" s="85"/>
      <c r="M570" s="85"/>
      <c r="N570" s="85"/>
      <c r="O570" s="85"/>
      <c r="P570" s="85"/>
    </row>
    <row r="571" spans="1:16" s="98" customFormat="1" ht="17.25" hidden="1" outlineLevel="2" x14ac:dyDescent="0.3">
      <c r="A571" s="448"/>
      <c r="B571" s="498"/>
      <c r="C571" s="439" t="s">
        <v>618</v>
      </c>
      <c r="D571" s="447" t="s">
        <v>867</v>
      </c>
      <c r="E571" s="439" t="s">
        <v>868</v>
      </c>
      <c r="F571" s="95"/>
      <c r="G571" s="96"/>
      <c r="H571" s="97"/>
      <c r="I571" s="97"/>
      <c r="J571" s="97"/>
      <c r="K571" s="97"/>
      <c r="L571" s="97"/>
      <c r="M571" s="97"/>
      <c r="N571" s="97"/>
      <c r="O571" s="97"/>
      <c r="P571" s="97"/>
    </row>
    <row r="572" spans="1:16" s="86" customFormat="1" ht="17.25" hidden="1" outlineLevel="2" x14ac:dyDescent="0.3">
      <c r="A572" s="448"/>
      <c r="B572" s="93"/>
      <c r="C572" s="439" t="s">
        <v>393</v>
      </c>
      <c r="D572" s="447" t="s">
        <v>869</v>
      </c>
      <c r="E572" s="94" t="s">
        <v>395</v>
      </c>
      <c r="F572" s="95"/>
      <c r="G572" s="84"/>
      <c r="H572" s="85"/>
      <c r="I572" s="85"/>
      <c r="J572" s="85"/>
      <c r="K572" s="85"/>
      <c r="L572" s="85"/>
      <c r="M572" s="85"/>
      <c r="N572" s="85"/>
      <c r="O572" s="85"/>
      <c r="P572" s="85"/>
    </row>
    <row r="573" spans="1:16" s="86" customFormat="1" ht="17.25" hidden="1" outlineLevel="2" x14ac:dyDescent="0.3">
      <c r="A573" s="448"/>
      <c r="B573" s="93"/>
      <c r="C573" s="439" t="s">
        <v>396</v>
      </c>
      <c r="D573" s="447" t="s">
        <v>870</v>
      </c>
      <c r="E573" s="94" t="s">
        <v>395</v>
      </c>
      <c r="F573" s="95"/>
      <c r="G573" s="84"/>
      <c r="H573" s="85"/>
      <c r="I573" s="85"/>
      <c r="J573" s="85"/>
      <c r="K573" s="85"/>
      <c r="L573" s="85"/>
      <c r="M573" s="85"/>
      <c r="N573" s="85"/>
      <c r="O573" s="85"/>
      <c r="P573" s="85"/>
    </row>
    <row r="574" spans="1:16" s="86" customFormat="1" ht="17.25" hidden="1" outlineLevel="2" x14ac:dyDescent="0.3">
      <c r="A574" s="448"/>
      <c r="B574" s="93"/>
      <c r="C574" s="439" t="s">
        <v>398</v>
      </c>
      <c r="D574" s="447" t="s">
        <v>871</v>
      </c>
      <c r="E574" s="94" t="s">
        <v>395</v>
      </c>
      <c r="F574" s="95"/>
      <c r="G574" s="84"/>
      <c r="H574" s="85"/>
      <c r="I574" s="85"/>
      <c r="J574" s="85"/>
      <c r="K574" s="85"/>
      <c r="L574" s="85"/>
      <c r="M574" s="85"/>
      <c r="N574" s="85"/>
      <c r="O574" s="85"/>
      <c r="P574" s="85"/>
    </row>
    <row r="575" spans="1:16" s="86" customFormat="1" ht="17.25" hidden="1" outlineLevel="2" x14ac:dyDescent="0.3">
      <c r="A575" s="448"/>
      <c r="B575" s="93"/>
      <c r="C575" s="439" t="s">
        <v>402</v>
      </c>
      <c r="D575" s="447" t="s">
        <v>872</v>
      </c>
      <c r="E575" s="94" t="s">
        <v>395</v>
      </c>
      <c r="F575" s="95"/>
      <c r="G575" s="84"/>
      <c r="H575" s="85"/>
      <c r="I575" s="85"/>
      <c r="J575" s="85"/>
      <c r="K575" s="85"/>
      <c r="L575" s="85"/>
      <c r="M575" s="85"/>
      <c r="N575" s="85"/>
      <c r="O575" s="85"/>
      <c r="P575" s="85"/>
    </row>
    <row r="576" spans="1:16" s="98" customFormat="1" ht="17.25" hidden="1" outlineLevel="2" x14ac:dyDescent="0.3">
      <c r="A576" s="448"/>
      <c r="B576" s="93"/>
      <c r="C576" s="439" t="s">
        <v>400</v>
      </c>
      <c r="D576" s="447" t="s">
        <v>873</v>
      </c>
      <c r="E576" s="94" t="s">
        <v>395</v>
      </c>
      <c r="F576" s="95"/>
      <c r="G576" s="96"/>
      <c r="H576" s="97"/>
      <c r="I576" s="97"/>
      <c r="J576" s="97"/>
      <c r="K576" s="97"/>
      <c r="L576" s="97"/>
      <c r="M576" s="97"/>
      <c r="N576" s="97"/>
      <c r="O576" s="97"/>
      <c r="P576" s="97"/>
    </row>
    <row r="577" spans="1:16" s="98" customFormat="1" ht="17.25" hidden="1" outlineLevel="2" x14ac:dyDescent="0.3">
      <c r="A577" s="448"/>
      <c r="B577" s="99"/>
      <c r="C577" s="439" t="s">
        <v>400</v>
      </c>
      <c r="D577" s="447" t="s">
        <v>873</v>
      </c>
      <c r="E577" s="125" t="s">
        <v>874</v>
      </c>
      <c r="F577" s="95"/>
      <c r="G577" s="96"/>
      <c r="H577" s="97"/>
      <c r="I577" s="97"/>
      <c r="J577" s="97"/>
      <c r="K577" s="97"/>
      <c r="L577" s="97"/>
      <c r="M577" s="97"/>
      <c r="N577" s="97"/>
      <c r="O577" s="97"/>
      <c r="P577" s="97"/>
    </row>
    <row r="578" spans="1:16" s="98" customFormat="1" ht="17.25" hidden="1" outlineLevel="2" x14ac:dyDescent="0.3">
      <c r="A578" s="448"/>
      <c r="B578" s="99"/>
      <c r="C578" s="439" t="s">
        <v>404</v>
      </c>
      <c r="D578" s="447" t="s">
        <v>405</v>
      </c>
      <c r="E578" s="125"/>
      <c r="F578" s="95"/>
      <c r="G578" s="96"/>
      <c r="H578" s="97"/>
      <c r="I578" s="97"/>
      <c r="J578" s="97"/>
      <c r="K578" s="97"/>
      <c r="L578" s="97"/>
      <c r="M578" s="97"/>
      <c r="N578" s="97"/>
      <c r="O578" s="97"/>
      <c r="P578" s="97"/>
    </row>
    <row r="579" spans="1:16" s="86" customFormat="1" ht="17.25" hidden="1" outlineLevel="2" x14ac:dyDescent="0.3">
      <c r="A579" s="438"/>
      <c r="B579" s="126"/>
      <c r="C579" s="439" t="s">
        <v>406</v>
      </c>
      <c r="D579" s="440" t="s">
        <v>875</v>
      </c>
      <c r="E579" s="91" t="s">
        <v>876</v>
      </c>
      <c r="F579" s="83"/>
      <c r="G579" s="84"/>
      <c r="H579" s="85"/>
      <c r="I579" s="85"/>
      <c r="J579" s="85"/>
      <c r="K579" s="85"/>
      <c r="L579" s="85"/>
      <c r="M579" s="85"/>
      <c r="N579" s="85"/>
      <c r="O579" s="85"/>
      <c r="P579" s="85"/>
    </row>
    <row r="580" spans="1:16" s="86" customFormat="1" ht="17.25" hidden="1" outlineLevel="2" x14ac:dyDescent="0.3">
      <c r="A580" s="448"/>
      <c r="B580" s="127"/>
      <c r="C580" s="439" t="s">
        <v>408</v>
      </c>
      <c r="D580" s="440" t="s">
        <v>738</v>
      </c>
      <c r="E580" s="91" t="s">
        <v>877</v>
      </c>
      <c r="F580" s="83"/>
      <c r="G580" s="84"/>
      <c r="H580" s="85"/>
      <c r="I580" s="85"/>
      <c r="J580" s="85"/>
      <c r="K580" s="85"/>
      <c r="L580" s="85"/>
      <c r="M580" s="85"/>
      <c r="N580" s="85"/>
      <c r="O580" s="85"/>
      <c r="P580" s="85"/>
    </row>
    <row r="581" spans="1:16" s="86" customFormat="1" ht="34.5" hidden="1" outlineLevel="2" x14ac:dyDescent="0.3">
      <c r="A581" s="448"/>
      <c r="B581" s="128"/>
      <c r="C581" s="449" t="s">
        <v>410</v>
      </c>
      <c r="D581" s="450" t="s">
        <v>411</v>
      </c>
      <c r="E581" s="94" t="s">
        <v>395</v>
      </c>
      <c r="F581" s="83"/>
      <c r="G581" s="84"/>
      <c r="H581" s="85"/>
      <c r="I581" s="85"/>
      <c r="J581" s="85"/>
      <c r="K581" s="85"/>
      <c r="L581" s="85"/>
      <c r="M581" s="85"/>
      <c r="N581" s="85"/>
      <c r="O581" s="85"/>
      <c r="P581" s="85"/>
    </row>
    <row r="582" spans="1:16" s="86" customFormat="1" ht="17.25" hidden="1" outlineLevel="2" x14ac:dyDescent="0.3">
      <c r="A582" s="448"/>
      <c r="B582" s="128"/>
      <c r="C582" s="499" t="s">
        <v>878</v>
      </c>
      <c r="D582" s="500" t="s">
        <v>879</v>
      </c>
      <c r="E582" s="120" t="s">
        <v>880</v>
      </c>
      <c r="F582" s="83"/>
      <c r="G582" s="84"/>
      <c r="H582" s="85"/>
      <c r="I582" s="85"/>
      <c r="J582" s="85"/>
      <c r="K582" s="85"/>
      <c r="L582" s="85"/>
      <c r="M582" s="85"/>
      <c r="N582" s="85"/>
      <c r="O582" s="85"/>
      <c r="P582" s="85"/>
    </row>
    <row r="583" spans="1:16" s="86" customFormat="1" ht="17.25" hidden="1" outlineLevel="2" x14ac:dyDescent="0.3">
      <c r="A583" s="442"/>
      <c r="B583" s="92"/>
      <c r="C583" s="707" t="s">
        <v>423</v>
      </c>
      <c r="D583" s="443" t="s">
        <v>881</v>
      </c>
      <c r="E583" s="443" t="s">
        <v>361</v>
      </c>
      <c r="F583" s="95"/>
      <c r="G583" s="84"/>
      <c r="H583" s="85"/>
      <c r="I583" s="85"/>
      <c r="J583" s="85"/>
      <c r="K583" s="85"/>
      <c r="L583" s="85"/>
      <c r="M583" s="85"/>
      <c r="N583" s="85"/>
      <c r="O583" s="85"/>
      <c r="P583" s="85"/>
    </row>
    <row r="584" spans="1:16" s="98" customFormat="1" ht="34.5" hidden="1" outlineLevel="2" x14ac:dyDescent="0.3">
      <c r="A584" s="442"/>
      <c r="B584" s="92"/>
      <c r="C584" s="707" t="s">
        <v>882</v>
      </c>
      <c r="D584" s="443" t="s">
        <v>883</v>
      </c>
      <c r="E584" s="443" t="s">
        <v>361</v>
      </c>
      <c r="F584" s="95"/>
      <c r="G584" s="96"/>
      <c r="H584" s="97"/>
      <c r="I584" s="97"/>
      <c r="J584" s="97"/>
      <c r="K584" s="97"/>
      <c r="L584" s="97"/>
      <c r="M584" s="97"/>
      <c r="N584" s="97"/>
      <c r="O584" s="97"/>
      <c r="P584" s="97"/>
    </row>
    <row r="585" spans="1:16" s="86" customFormat="1" ht="17.25" hidden="1" outlineLevel="2" x14ac:dyDescent="0.3">
      <c r="A585" s="448"/>
      <c r="B585" s="127"/>
      <c r="C585" s="439"/>
      <c r="D585" s="440"/>
      <c r="E585" s="91"/>
      <c r="F585" s="83"/>
      <c r="G585" s="84"/>
      <c r="H585" s="85"/>
      <c r="I585" s="85"/>
      <c r="J585" s="85"/>
      <c r="K585" s="85"/>
      <c r="L585" s="85"/>
      <c r="M585" s="85"/>
      <c r="N585" s="85"/>
      <c r="O585" s="85"/>
      <c r="P585" s="85"/>
    </row>
    <row r="586" spans="1:16" s="86" customFormat="1" ht="17.25" hidden="1" outlineLevel="2" x14ac:dyDescent="0.3">
      <c r="A586" s="444"/>
      <c r="B586" s="445"/>
      <c r="C586" s="445"/>
      <c r="D586" s="445"/>
      <c r="E586" s="446"/>
      <c r="F586" s="83"/>
      <c r="G586" s="84"/>
      <c r="H586" s="85"/>
      <c r="I586" s="85"/>
      <c r="J586" s="85"/>
      <c r="K586" s="85"/>
      <c r="L586" s="85"/>
      <c r="M586" s="85"/>
      <c r="N586" s="85"/>
      <c r="O586" s="85"/>
      <c r="P586" s="85"/>
    </row>
    <row r="587" spans="1:16" s="86" customFormat="1" ht="17.25" hidden="1" outlineLevel="2" x14ac:dyDescent="0.3">
      <c r="A587" s="448"/>
      <c r="B587" s="93"/>
      <c r="C587" s="439" t="s">
        <v>91</v>
      </c>
      <c r="D587" s="447" t="s">
        <v>424</v>
      </c>
      <c r="E587" s="129" t="s">
        <v>884</v>
      </c>
      <c r="F587" s="95"/>
      <c r="G587" s="84"/>
      <c r="H587" s="85"/>
      <c r="I587" s="85"/>
      <c r="J587" s="85"/>
      <c r="K587" s="85"/>
      <c r="L587" s="85"/>
      <c r="M587" s="85"/>
      <c r="N587" s="85"/>
      <c r="O587" s="85"/>
      <c r="P587" s="85"/>
    </row>
    <row r="588" spans="1:16" s="86" customFormat="1" ht="17.25" hidden="1" outlineLevel="2" x14ac:dyDescent="0.3">
      <c r="A588" s="448"/>
      <c r="B588" s="93"/>
      <c r="C588" s="439" t="s">
        <v>91</v>
      </c>
      <c r="D588" s="447" t="s">
        <v>885</v>
      </c>
      <c r="E588" s="129" t="s">
        <v>884</v>
      </c>
      <c r="F588" s="95"/>
      <c r="G588" s="84"/>
      <c r="H588" s="85"/>
      <c r="I588" s="85"/>
      <c r="J588" s="85"/>
      <c r="K588" s="85"/>
      <c r="L588" s="85"/>
      <c r="M588" s="85"/>
      <c r="N588" s="85"/>
      <c r="O588" s="85"/>
      <c r="P588" s="85"/>
    </row>
    <row r="589" spans="1:16" s="86" customFormat="1" ht="17.25" hidden="1" outlineLevel="2" x14ac:dyDescent="0.3">
      <c r="A589" s="448"/>
      <c r="B589" s="93"/>
      <c r="C589" s="439" t="s">
        <v>91</v>
      </c>
      <c r="D589" s="447" t="s">
        <v>870</v>
      </c>
      <c r="E589" s="129" t="s">
        <v>884</v>
      </c>
      <c r="F589" s="95"/>
      <c r="G589" s="84"/>
      <c r="H589" s="85"/>
      <c r="I589" s="85"/>
      <c r="J589" s="85"/>
      <c r="K589" s="85"/>
      <c r="L589" s="85"/>
      <c r="M589" s="85"/>
      <c r="N589" s="85"/>
      <c r="O589" s="85"/>
      <c r="P589" s="85"/>
    </row>
    <row r="590" spans="1:16" s="86" customFormat="1" ht="17.25" hidden="1" outlineLevel="2" x14ac:dyDescent="0.3">
      <c r="A590" s="448"/>
      <c r="B590" s="93"/>
      <c r="C590" s="439" t="s">
        <v>91</v>
      </c>
      <c r="D590" s="447" t="s">
        <v>871</v>
      </c>
      <c r="E590" s="129" t="s">
        <v>884</v>
      </c>
      <c r="F590" s="95"/>
      <c r="G590" s="84"/>
      <c r="H590" s="85"/>
      <c r="I590" s="85"/>
      <c r="J590" s="85"/>
      <c r="K590" s="85"/>
      <c r="L590" s="85"/>
      <c r="M590" s="85"/>
      <c r="N590" s="85"/>
      <c r="O590" s="85"/>
      <c r="P590" s="85"/>
    </row>
    <row r="591" spans="1:16" s="86" customFormat="1" ht="17.25" hidden="1" outlineLevel="2" x14ac:dyDescent="0.3">
      <c r="A591" s="448"/>
      <c r="B591" s="93"/>
      <c r="C591" s="439" t="s">
        <v>91</v>
      </c>
      <c r="D591" s="447" t="s">
        <v>872</v>
      </c>
      <c r="E591" s="129" t="s">
        <v>884</v>
      </c>
      <c r="F591" s="95"/>
      <c r="G591" s="84"/>
      <c r="H591" s="85"/>
      <c r="I591" s="85"/>
      <c r="J591" s="85"/>
      <c r="K591" s="85"/>
      <c r="L591" s="85"/>
      <c r="M591" s="85"/>
      <c r="N591" s="85"/>
      <c r="O591" s="85"/>
      <c r="P591" s="85"/>
    </row>
    <row r="592" spans="1:16" s="98" customFormat="1" ht="17.25" hidden="1" outlineLevel="2" x14ac:dyDescent="0.3">
      <c r="A592" s="448"/>
      <c r="B592" s="93"/>
      <c r="C592" s="439" t="s">
        <v>91</v>
      </c>
      <c r="D592" s="447" t="s">
        <v>886</v>
      </c>
      <c r="E592" s="129" t="s">
        <v>884</v>
      </c>
      <c r="F592" s="95"/>
      <c r="G592" s="96"/>
      <c r="H592" s="97"/>
      <c r="I592" s="97"/>
      <c r="J592" s="97"/>
      <c r="K592" s="97"/>
      <c r="L592" s="97"/>
      <c r="M592" s="97"/>
      <c r="N592" s="97"/>
      <c r="O592" s="97"/>
      <c r="P592" s="97"/>
    </row>
    <row r="593" spans="1:16" s="98" customFormat="1" ht="17.25" hidden="1" outlineLevel="2" x14ac:dyDescent="0.3">
      <c r="A593" s="448"/>
      <c r="B593" s="93"/>
      <c r="C593" s="439" t="s">
        <v>91</v>
      </c>
      <c r="D593" s="447" t="s">
        <v>873</v>
      </c>
      <c r="E593" s="129" t="s">
        <v>884</v>
      </c>
      <c r="F593" s="95"/>
      <c r="G593" s="96"/>
      <c r="H593" s="97"/>
      <c r="I593" s="97"/>
      <c r="J593" s="97"/>
      <c r="K593" s="97"/>
      <c r="L593" s="97"/>
      <c r="M593" s="97"/>
      <c r="N593" s="97"/>
      <c r="O593" s="97"/>
      <c r="P593" s="97"/>
    </row>
    <row r="594" spans="1:16" s="98" customFormat="1" ht="17.25" hidden="1" outlineLevel="2" x14ac:dyDescent="0.3">
      <c r="A594" s="448"/>
      <c r="B594" s="99"/>
      <c r="C594" s="439" t="s">
        <v>91</v>
      </c>
      <c r="D594" s="447" t="s">
        <v>873</v>
      </c>
      <c r="E594" s="129" t="s">
        <v>884</v>
      </c>
      <c r="F594" s="95"/>
      <c r="G594" s="96"/>
      <c r="H594" s="97"/>
      <c r="I594" s="97"/>
      <c r="J594" s="97"/>
      <c r="K594" s="97"/>
      <c r="L594" s="97"/>
      <c r="M594" s="97"/>
      <c r="N594" s="97"/>
      <c r="O594" s="97"/>
      <c r="P594" s="97"/>
    </row>
    <row r="595" spans="1:16" s="86" customFormat="1" ht="17.25" hidden="1" outlineLevel="2" x14ac:dyDescent="0.3">
      <c r="A595" s="438"/>
      <c r="B595" s="126"/>
      <c r="C595" s="439" t="s">
        <v>91</v>
      </c>
      <c r="D595" s="440" t="s">
        <v>875</v>
      </c>
      <c r="E595" s="129" t="s">
        <v>884</v>
      </c>
      <c r="F595" s="83"/>
      <c r="G595" s="84"/>
      <c r="H595" s="85"/>
      <c r="I595" s="85"/>
      <c r="J595" s="85"/>
      <c r="K595" s="85"/>
      <c r="L595" s="85"/>
      <c r="M595" s="85"/>
      <c r="N595" s="85"/>
      <c r="O595" s="85"/>
      <c r="P595" s="85"/>
    </row>
    <row r="596" spans="1:16" s="86" customFormat="1" ht="17.25" hidden="1" outlineLevel="2" x14ac:dyDescent="0.3">
      <c r="A596" s="448"/>
      <c r="B596" s="127"/>
      <c r="C596" s="439" t="s">
        <v>91</v>
      </c>
      <c r="D596" s="440" t="s">
        <v>738</v>
      </c>
      <c r="E596" s="129" t="s">
        <v>884</v>
      </c>
      <c r="F596" s="83"/>
      <c r="G596" s="84"/>
      <c r="H596" s="85"/>
      <c r="I596" s="85"/>
      <c r="J596" s="85"/>
      <c r="K596" s="85"/>
      <c r="L596" s="85"/>
      <c r="M596" s="85"/>
      <c r="N596" s="85"/>
      <c r="O596" s="85"/>
      <c r="P596" s="85"/>
    </row>
    <row r="597" spans="1:16" s="86" customFormat="1" ht="17.25" hidden="1" outlineLevel="2" x14ac:dyDescent="0.3">
      <c r="A597" s="448"/>
      <c r="B597" s="128"/>
      <c r="C597" s="449" t="s">
        <v>91</v>
      </c>
      <c r="D597" s="495" t="s">
        <v>879</v>
      </c>
      <c r="E597" s="129" t="s">
        <v>884</v>
      </c>
      <c r="F597" s="83"/>
      <c r="G597" s="84"/>
      <c r="H597" s="85"/>
      <c r="I597" s="85"/>
      <c r="J597" s="85"/>
      <c r="K597" s="85"/>
      <c r="L597" s="85"/>
      <c r="M597" s="85"/>
      <c r="N597" s="85"/>
      <c r="O597" s="85"/>
      <c r="P597" s="85"/>
    </row>
    <row r="598" spans="1:16" s="86" customFormat="1" ht="17.25" hidden="1" outlineLevel="2" x14ac:dyDescent="0.3">
      <c r="A598" s="438"/>
      <c r="B598" s="126"/>
      <c r="C598" s="439"/>
      <c r="D598" s="440"/>
      <c r="E598" s="130"/>
      <c r="F598" s="83"/>
      <c r="G598" s="84"/>
      <c r="H598" s="85"/>
      <c r="I598" s="85"/>
      <c r="J598" s="85"/>
      <c r="K598" s="85"/>
      <c r="L598" s="85"/>
      <c r="M598" s="85"/>
      <c r="N598" s="85"/>
      <c r="O598" s="85"/>
      <c r="P598" s="85"/>
    </row>
    <row r="599" spans="1:16" s="134" customFormat="1" ht="17.25" hidden="1" outlineLevel="1" x14ac:dyDescent="0.2">
      <c r="A599" s="444"/>
      <c r="B599" s="451"/>
      <c r="C599" s="451"/>
      <c r="D599" s="451"/>
      <c r="E599" s="452"/>
      <c r="F599" s="131"/>
      <c r="G599" s="132"/>
      <c r="H599" s="133"/>
      <c r="I599" s="133"/>
      <c r="J599" s="133"/>
      <c r="K599" s="133"/>
      <c r="L599" s="133"/>
      <c r="M599" s="133"/>
      <c r="N599" s="133"/>
      <c r="O599" s="133"/>
      <c r="P599" s="133"/>
    </row>
    <row r="600" spans="1:16" s="98" customFormat="1" ht="17.25" hidden="1" outlineLevel="1" x14ac:dyDescent="0.3">
      <c r="A600" s="135"/>
      <c r="B600" s="136">
        <f>SUM(B601:B670)</f>
        <v>0</v>
      </c>
      <c r="C600" s="437" t="s">
        <v>155</v>
      </c>
      <c r="D600" s="501" t="s">
        <v>887</v>
      </c>
      <c r="E600" s="105"/>
      <c r="F600" s="95"/>
      <c r="G600" s="96"/>
      <c r="H600" s="97"/>
      <c r="I600" s="97"/>
      <c r="J600" s="97"/>
      <c r="K600" s="97"/>
      <c r="L600" s="97"/>
      <c r="M600" s="97"/>
      <c r="N600" s="97"/>
      <c r="O600" s="97"/>
      <c r="P600" s="97"/>
    </row>
    <row r="601" spans="1:16" s="86" customFormat="1" ht="34.5" hidden="1" outlineLevel="2" x14ac:dyDescent="0.3">
      <c r="A601" s="448"/>
      <c r="B601" s="87"/>
      <c r="C601" s="449" t="s">
        <v>707</v>
      </c>
      <c r="D601" s="440" t="s">
        <v>888</v>
      </c>
      <c r="E601" s="88" t="s">
        <v>726</v>
      </c>
      <c r="F601" s="83"/>
      <c r="G601" s="84"/>
      <c r="H601" s="85"/>
      <c r="I601" s="85"/>
      <c r="J601" s="85"/>
      <c r="K601" s="85"/>
      <c r="L601" s="85"/>
      <c r="M601" s="85"/>
      <c r="N601" s="85"/>
      <c r="O601" s="85"/>
      <c r="P601" s="85"/>
    </row>
    <row r="602" spans="1:16" s="86" customFormat="1" ht="17.25" hidden="1" outlineLevel="2" x14ac:dyDescent="0.3">
      <c r="A602" s="448"/>
      <c r="B602" s="87"/>
      <c r="C602" s="449" t="s">
        <v>889</v>
      </c>
      <c r="D602" s="440" t="s">
        <v>890</v>
      </c>
      <c r="E602" s="88"/>
      <c r="F602" s="83"/>
      <c r="G602" s="84"/>
      <c r="H602" s="85"/>
      <c r="I602" s="85"/>
      <c r="J602" s="85"/>
      <c r="K602" s="85"/>
      <c r="L602" s="85"/>
      <c r="M602" s="85"/>
      <c r="N602" s="85"/>
      <c r="O602" s="85"/>
      <c r="P602" s="85"/>
    </row>
    <row r="603" spans="1:16" s="86" customFormat="1" ht="17.25" hidden="1" outlineLevel="2" x14ac:dyDescent="0.3">
      <c r="A603" s="448"/>
      <c r="B603" s="87"/>
      <c r="C603" s="449" t="s">
        <v>728</v>
      </c>
      <c r="D603" s="440" t="s">
        <v>729</v>
      </c>
      <c r="E603" s="88"/>
      <c r="F603" s="83"/>
      <c r="G603" s="84"/>
      <c r="H603" s="85"/>
      <c r="I603" s="85"/>
      <c r="J603" s="85"/>
      <c r="K603" s="85"/>
      <c r="L603" s="85"/>
      <c r="M603" s="85"/>
      <c r="N603" s="85"/>
      <c r="O603" s="85"/>
      <c r="P603" s="85"/>
    </row>
    <row r="604" spans="1:16" s="86" customFormat="1" ht="17.25" hidden="1" outlineLevel="2" x14ac:dyDescent="0.3">
      <c r="A604" s="448"/>
      <c r="B604" s="87"/>
      <c r="C604" s="449" t="s">
        <v>730</v>
      </c>
      <c r="D604" s="440" t="s">
        <v>731</v>
      </c>
      <c r="E604" s="88"/>
      <c r="F604" s="83"/>
      <c r="G604" s="84"/>
      <c r="H604" s="85"/>
      <c r="I604" s="85"/>
      <c r="J604" s="85"/>
      <c r="K604" s="85"/>
      <c r="L604" s="85"/>
      <c r="M604" s="85"/>
      <c r="N604" s="85"/>
      <c r="O604" s="85"/>
      <c r="P604" s="85"/>
    </row>
    <row r="605" spans="1:16" s="86" customFormat="1" ht="17.25" hidden="1" outlineLevel="2" x14ac:dyDescent="0.3">
      <c r="A605" s="448"/>
      <c r="B605" s="87"/>
      <c r="C605" s="449" t="s">
        <v>734</v>
      </c>
      <c r="D605" s="440" t="s">
        <v>635</v>
      </c>
      <c r="E605" s="88"/>
      <c r="F605" s="83"/>
      <c r="G605" s="84"/>
      <c r="H605" s="85"/>
      <c r="I605" s="85"/>
      <c r="J605" s="85"/>
      <c r="K605" s="85"/>
      <c r="L605" s="85"/>
      <c r="M605" s="85"/>
      <c r="N605" s="85"/>
      <c r="O605" s="85"/>
      <c r="P605" s="85"/>
    </row>
    <row r="606" spans="1:16" s="86" customFormat="1" ht="17.25" hidden="1" outlineLevel="2" x14ac:dyDescent="0.3">
      <c r="A606" s="448"/>
      <c r="B606" s="87"/>
      <c r="C606" s="449" t="s">
        <v>732</v>
      </c>
      <c r="D606" s="440" t="s">
        <v>733</v>
      </c>
      <c r="E606" s="88"/>
      <c r="F606" s="83"/>
      <c r="G606" s="84"/>
      <c r="H606" s="85"/>
      <c r="I606" s="85"/>
      <c r="J606" s="85"/>
      <c r="K606" s="85"/>
      <c r="L606" s="85"/>
      <c r="M606" s="85"/>
      <c r="N606" s="85"/>
      <c r="O606" s="85"/>
      <c r="P606" s="85"/>
    </row>
    <row r="607" spans="1:16" s="86" customFormat="1" ht="17.25" hidden="1" outlineLevel="2" x14ac:dyDescent="0.3">
      <c r="A607" s="448"/>
      <c r="B607" s="87"/>
      <c r="C607" s="449" t="s">
        <v>735</v>
      </c>
      <c r="D607" s="440" t="s">
        <v>604</v>
      </c>
      <c r="E607" s="88"/>
      <c r="F607" s="83"/>
      <c r="G607" s="84"/>
      <c r="H607" s="85"/>
      <c r="I607" s="85"/>
      <c r="J607" s="85"/>
      <c r="K607" s="85"/>
      <c r="L607" s="85"/>
      <c r="M607" s="85"/>
      <c r="N607" s="85"/>
      <c r="O607" s="85"/>
      <c r="P607" s="85"/>
    </row>
    <row r="608" spans="1:16" s="86" customFormat="1" ht="17.25" hidden="1" outlineLevel="2" x14ac:dyDescent="0.3">
      <c r="A608" s="448"/>
      <c r="B608" s="87"/>
      <c r="C608" s="449" t="s">
        <v>605</v>
      </c>
      <c r="D608" s="440" t="s">
        <v>606</v>
      </c>
      <c r="E608" s="88"/>
      <c r="F608" s="83"/>
      <c r="G608" s="84"/>
      <c r="H608" s="85"/>
      <c r="I608" s="85"/>
      <c r="J608" s="85"/>
      <c r="K608" s="85"/>
      <c r="L608" s="85"/>
      <c r="M608" s="85"/>
      <c r="N608" s="85"/>
      <c r="O608" s="85"/>
      <c r="P608" s="85"/>
    </row>
    <row r="609" spans="1:16" s="86" customFormat="1" ht="69" hidden="1" outlineLevel="2" x14ac:dyDescent="0.3">
      <c r="A609" s="448"/>
      <c r="B609" s="87"/>
      <c r="C609" s="449" t="s">
        <v>715</v>
      </c>
      <c r="D609" s="440" t="s">
        <v>716</v>
      </c>
      <c r="E609" s="88" t="s">
        <v>891</v>
      </c>
      <c r="F609" s="83"/>
      <c r="G609" s="84"/>
      <c r="H609" s="85"/>
      <c r="I609" s="85"/>
      <c r="J609" s="85"/>
      <c r="K609" s="85"/>
      <c r="L609" s="85"/>
      <c r="M609" s="85"/>
      <c r="N609" s="85"/>
      <c r="O609" s="85"/>
      <c r="P609" s="85"/>
    </row>
    <row r="610" spans="1:16" s="86" customFormat="1" ht="120.75" hidden="1" outlineLevel="2" x14ac:dyDescent="0.3">
      <c r="A610" s="448"/>
      <c r="B610" s="87"/>
      <c r="C610" s="449" t="s">
        <v>892</v>
      </c>
      <c r="D610" s="440" t="s">
        <v>888</v>
      </c>
      <c r="E610" s="88" t="s">
        <v>893</v>
      </c>
      <c r="F610" s="83"/>
      <c r="G610" s="84"/>
      <c r="H610" s="85"/>
      <c r="I610" s="85"/>
      <c r="J610" s="85"/>
      <c r="K610" s="85"/>
      <c r="L610" s="85"/>
      <c r="M610" s="85"/>
      <c r="N610" s="85"/>
      <c r="O610" s="85"/>
      <c r="P610" s="85"/>
    </row>
    <row r="611" spans="1:16" s="86" customFormat="1" ht="34.5" hidden="1" outlineLevel="2" x14ac:dyDescent="0.3">
      <c r="A611" s="448"/>
      <c r="B611" s="87"/>
      <c r="C611" s="449" t="s">
        <v>545</v>
      </c>
      <c r="D611" s="440" t="s">
        <v>546</v>
      </c>
      <c r="E611" s="88" t="s">
        <v>657</v>
      </c>
      <c r="F611" s="83"/>
      <c r="G611" s="84"/>
      <c r="H611" s="85"/>
      <c r="I611" s="85"/>
      <c r="J611" s="85"/>
      <c r="K611" s="85"/>
      <c r="L611" s="85"/>
      <c r="M611" s="85"/>
      <c r="N611" s="85"/>
      <c r="O611" s="85"/>
      <c r="P611" s="85"/>
    </row>
    <row r="612" spans="1:16" s="86" customFormat="1" ht="34.5" hidden="1" outlineLevel="2" x14ac:dyDescent="0.3">
      <c r="A612" s="448"/>
      <c r="B612" s="87"/>
      <c r="C612" s="449" t="s">
        <v>547</v>
      </c>
      <c r="D612" s="440" t="s">
        <v>548</v>
      </c>
      <c r="E612" s="88" t="s">
        <v>657</v>
      </c>
      <c r="F612" s="83"/>
      <c r="G612" s="84"/>
      <c r="H612" s="85"/>
      <c r="I612" s="85"/>
      <c r="J612" s="85"/>
      <c r="K612" s="85"/>
      <c r="L612" s="85"/>
      <c r="M612" s="85"/>
      <c r="N612" s="85"/>
      <c r="O612" s="85"/>
      <c r="P612" s="85"/>
    </row>
    <row r="613" spans="1:16" s="86" customFormat="1" ht="34.5" hidden="1" outlineLevel="2" x14ac:dyDescent="0.3">
      <c r="A613" s="448"/>
      <c r="B613" s="87"/>
      <c r="C613" s="449" t="s">
        <v>894</v>
      </c>
      <c r="D613" s="440" t="s">
        <v>729</v>
      </c>
      <c r="E613" s="88" t="s">
        <v>657</v>
      </c>
      <c r="F613" s="83"/>
      <c r="G613" s="84"/>
      <c r="H613" s="85"/>
      <c r="I613" s="85"/>
      <c r="J613" s="85"/>
      <c r="K613" s="85"/>
      <c r="L613" s="85"/>
      <c r="M613" s="85"/>
      <c r="N613" s="85"/>
      <c r="O613" s="85"/>
      <c r="P613" s="85"/>
    </row>
    <row r="614" spans="1:16" s="86" customFormat="1" ht="34.5" hidden="1" outlineLevel="2" x14ac:dyDescent="0.3">
      <c r="A614" s="448"/>
      <c r="B614" s="87"/>
      <c r="C614" s="449" t="s">
        <v>895</v>
      </c>
      <c r="D614" s="440" t="s">
        <v>731</v>
      </c>
      <c r="E614" s="88" t="s">
        <v>657</v>
      </c>
      <c r="F614" s="83"/>
      <c r="G614" s="84"/>
      <c r="H614" s="85"/>
      <c r="I614" s="85"/>
      <c r="J614" s="85"/>
      <c r="K614" s="85"/>
      <c r="L614" s="85"/>
      <c r="M614" s="85"/>
      <c r="N614" s="85"/>
      <c r="O614" s="85"/>
      <c r="P614" s="85"/>
    </row>
    <row r="615" spans="1:16" s="86" customFormat="1" ht="17.25" hidden="1" outlineLevel="2" x14ac:dyDescent="0.3">
      <c r="A615" s="448"/>
      <c r="B615" s="90">
        <f>SUM(B634:B639)</f>
        <v>0</v>
      </c>
      <c r="C615" s="449" t="s">
        <v>752</v>
      </c>
      <c r="D615" s="440" t="s">
        <v>321</v>
      </c>
      <c r="E615" s="91" t="s">
        <v>896</v>
      </c>
      <c r="F615" s="83"/>
      <c r="G615" s="84"/>
      <c r="H615" s="85"/>
      <c r="I615" s="85"/>
      <c r="J615" s="85"/>
      <c r="K615" s="85"/>
      <c r="L615" s="85"/>
      <c r="M615" s="85"/>
      <c r="N615" s="85"/>
      <c r="O615" s="85"/>
      <c r="P615" s="85"/>
    </row>
    <row r="616" spans="1:16" s="86" customFormat="1" ht="17.25" hidden="1" outlineLevel="2" x14ac:dyDescent="0.3">
      <c r="A616" s="448"/>
      <c r="B616" s="90">
        <f>SUM(B634:B639,B644:B647)</f>
        <v>0</v>
      </c>
      <c r="C616" s="439" t="s">
        <v>330</v>
      </c>
      <c r="D616" s="440" t="s">
        <v>331</v>
      </c>
      <c r="E616" s="91"/>
      <c r="F616" s="83"/>
      <c r="G616" s="84"/>
      <c r="H616" s="85"/>
      <c r="I616" s="85"/>
      <c r="J616" s="85"/>
      <c r="K616" s="85"/>
      <c r="L616" s="85"/>
      <c r="M616" s="85"/>
      <c r="N616" s="85"/>
      <c r="O616" s="85"/>
      <c r="P616" s="85"/>
    </row>
    <row r="617" spans="1:16" s="86" customFormat="1" ht="17.25" hidden="1" outlineLevel="2" x14ac:dyDescent="0.3">
      <c r="A617" s="448"/>
      <c r="B617" s="90">
        <f>IF(B616&gt;0,1,0)</f>
        <v>0</v>
      </c>
      <c r="C617" s="439" t="s">
        <v>336</v>
      </c>
      <c r="D617" s="440" t="s">
        <v>337</v>
      </c>
      <c r="E617" s="91"/>
      <c r="F617" s="83"/>
      <c r="G617" s="84"/>
      <c r="H617" s="85"/>
      <c r="I617" s="85"/>
      <c r="J617" s="85"/>
      <c r="K617" s="85"/>
      <c r="L617" s="85"/>
      <c r="M617" s="85"/>
      <c r="N617" s="85"/>
      <c r="O617" s="85"/>
      <c r="P617" s="85"/>
    </row>
    <row r="618" spans="1:16" s="86" customFormat="1" ht="17.25" hidden="1" outlineLevel="2" x14ac:dyDescent="0.3">
      <c r="A618" s="448"/>
      <c r="B618" s="89"/>
      <c r="C618" s="449" t="s">
        <v>897</v>
      </c>
      <c r="D618" s="495" t="s">
        <v>898</v>
      </c>
      <c r="E618" s="137" t="s">
        <v>899</v>
      </c>
      <c r="F618" s="83"/>
      <c r="G618" s="84"/>
      <c r="H618" s="85"/>
      <c r="I618" s="85"/>
      <c r="J618" s="85"/>
      <c r="K618" s="85"/>
      <c r="L618" s="85"/>
      <c r="M618" s="85"/>
      <c r="N618" s="85"/>
      <c r="O618" s="85"/>
      <c r="P618" s="85"/>
    </row>
    <row r="619" spans="1:16" s="86" customFormat="1" ht="17.25" hidden="1" outlineLevel="2" x14ac:dyDescent="0.3">
      <c r="A619" s="448"/>
      <c r="B619" s="89"/>
      <c r="C619" s="449" t="s">
        <v>900</v>
      </c>
      <c r="D619" s="495" t="s">
        <v>901</v>
      </c>
      <c r="E619" s="137" t="s">
        <v>899</v>
      </c>
      <c r="F619" s="83"/>
      <c r="G619" s="84"/>
      <c r="H619" s="85"/>
      <c r="I619" s="85"/>
      <c r="J619" s="85"/>
      <c r="K619" s="85"/>
      <c r="L619" s="85"/>
      <c r="M619" s="85"/>
      <c r="N619" s="85"/>
      <c r="O619" s="85"/>
      <c r="P619" s="85"/>
    </row>
    <row r="620" spans="1:16" s="86" customFormat="1" ht="17.25" hidden="1" outlineLevel="2" x14ac:dyDescent="0.3">
      <c r="A620" s="448"/>
      <c r="B620" s="89"/>
      <c r="C620" s="449" t="s">
        <v>902</v>
      </c>
      <c r="D620" s="440" t="s">
        <v>903</v>
      </c>
      <c r="E620" s="137" t="s">
        <v>899</v>
      </c>
      <c r="F620" s="83"/>
      <c r="G620" s="84"/>
      <c r="H620" s="85"/>
      <c r="I620" s="85"/>
      <c r="J620" s="85"/>
      <c r="K620" s="85"/>
      <c r="L620" s="85"/>
      <c r="M620" s="85"/>
      <c r="N620" s="85"/>
      <c r="O620" s="85"/>
      <c r="P620" s="85"/>
    </row>
    <row r="621" spans="1:16" s="86" customFormat="1" ht="17.25" hidden="1" outlineLevel="2" x14ac:dyDescent="0.3">
      <c r="A621" s="448"/>
      <c r="B621" s="89"/>
      <c r="C621" s="449" t="s">
        <v>825</v>
      </c>
      <c r="D621" s="495" t="s">
        <v>606</v>
      </c>
      <c r="E621" s="465" t="s">
        <v>827</v>
      </c>
      <c r="F621" s="83"/>
      <c r="G621" s="84"/>
      <c r="H621" s="85"/>
      <c r="I621" s="85"/>
      <c r="J621" s="85"/>
      <c r="K621" s="85"/>
      <c r="L621" s="85"/>
      <c r="M621" s="85"/>
      <c r="N621" s="85"/>
      <c r="O621" s="85"/>
      <c r="P621" s="85"/>
    </row>
    <row r="622" spans="1:16" s="86" customFormat="1" ht="34.5" hidden="1" outlineLevel="2" x14ac:dyDescent="0.3">
      <c r="A622" s="448"/>
      <c r="B622" s="89"/>
      <c r="C622" s="449" t="s">
        <v>904</v>
      </c>
      <c r="D622" s="495" t="s">
        <v>905</v>
      </c>
      <c r="E622" s="88" t="s">
        <v>906</v>
      </c>
      <c r="F622" s="83"/>
      <c r="G622" s="84"/>
      <c r="H622" s="85"/>
      <c r="I622" s="85"/>
      <c r="J622" s="85"/>
      <c r="K622" s="85"/>
      <c r="L622" s="85"/>
      <c r="M622" s="85"/>
      <c r="N622" s="85"/>
      <c r="O622" s="85"/>
      <c r="P622" s="85"/>
    </row>
    <row r="623" spans="1:16" s="98" customFormat="1" ht="17.25" hidden="1" outlineLevel="2" x14ac:dyDescent="0.3">
      <c r="A623" s="448"/>
      <c r="B623" s="87"/>
      <c r="C623" s="439" t="s">
        <v>618</v>
      </c>
      <c r="D623" s="447" t="s">
        <v>907</v>
      </c>
      <c r="E623" s="439" t="s">
        <v>868</v>
      </c>
      <c r="F623" s="95"/>
      <c r="G623" s="96"/>
      <c r="H623" s="97"/>
      <c r="I623" s="97"/>
      <c r="J623" s="97"/>
      <c r="K623" s="97"/>
      <c r="L623" s="97"/>
      <c r="M623" s="97"/>
      <c r="N623" s="97"/>
      <c r="O623" s="97"/>
      <c r="P623" s="97"/>
    </row>
    <row r="624" spans="1:16" s="86" customFormat="1" ht="17.25" hidden="1" outlineLevel="2" x14ac:dyDescent="0.3">
      <c r="A624" s="448"/>
      <c r="B624" s="93"/>
      <c r="C624" s="439" t="s">
        <v>393</v>
      </c>
      <c r="D624" s="447" t="s">
        <v>621</v>
      </c>
      <c r="E624" s="94" t="s">
        <v>395</v>
      </c>
      <c r="F624" s="95"/>
      <c r="G624" s="84"/>
      <c r="H624" s="85"/>
      <c r="I624" s="85"/>
      <c r="J624" s="85"/>
      <c r="K624" s="85"/>
      <c r="L624" s="85"/>
      <c r="M624" s="85"/>
      <c r="N624" s="85"/>
      <c r="O624" s="85"/>
      <c r="P624" s="85"/>
    </row>
    <row r="625" spans="1:16" s="86" customFormat="1" ht="17.25" hidden="1" outlineLevel="2" x14ac:dyDescent="0.3">
      <c r="A625" s="448"/>
      <c r="B625" s="93"/>
      <c r="C625" s="439" t="s">
        <v>396</v>
      </c>
      <c r="D625" s="447" t="s">
        <v>690</v>
      </c>
      <c r="E625" s="94" t="s">
        <v>395</v>
      </c>
      <c r="F625" s="95"/>
      <c r="G625" s="84"/>
      <c r="H625" s="85"/>
      <c r="I625" s="85"/>
      <c r="J625" s="85"/>
      <c r="K625" s="85"/>
      <c r="L625" s="85"/>
      <c r="M625" s="85"/>
      <c r="N625" s="85"/>
      <c r="O625" s="85"/>
      <c r="P625" s="85"/>
    </row>
    <row r="626" spans="1:16" s="86" customFormat="1" ht="17.25" hidden="1" outlineLevel="2" x14ac:dyDescent="0.3">
      <c r="A626" s="448"/>
      <c r="B626" s="93"/>
      <c r="C626" s="439" t="s">
        <v>398</v>
      </c>
      <c r="D626" s="447" t="s">
        <v>691</v>
      </c>
      <c r="E626" s="94" t="s">
        <v>395</v>
      </c>
      <c r="F626" s="95"/>
      <c r="G626" s="84"/>
      <c r="H626" s="85"/>
      <c r="I626" s="85"/>
      <c r="J626" s="85"/>
      <c r="K626" s="85"/>
      <c r="L626" s="85"/>
      <c r="M626" s="85"/>
      <c r="N626" s="85"/>
      <c r="O626" s="85"/>
      <c r="P626" s="85"/>
    </row>
    <row r="627" spans="1:16" s="86" customFormat="1" ht="17.25" hidden="1" outlineLevel="2" x14ac:dyDescent="0.3">
      <c r="A627" s="448"/>
      <c r="B627" s="93"/>
      <c r="C627" s="439" t="s">
        <v>402</v>
      </c>
      <c r="D627" s="447" t="s">
        <v>625</v>
      </c>
      <c r="E627" s="94" t="s">
        <v>395</v>
      </c>
      <c r="F627" s="95"/>
      <c r="G627" s="84"/>
      <c r="H627" s="85"/>
      <c r="I627" s="85"/>
      <c r="J627" s="85"/>
      <c r="K627" s="85"/>
      <c r="L627" s="85"/>
      <c r="M627" s="85"/>
      <c r="N627" s="85"/>
      <c r="O627" s="85"/>
      <c r="P627" s="85"/>
    </row>
    <row r="628" spans="1:16" s="98" customFormat="1" ht="17.25" hidden="1" outlineLevel="2" x14ac:dyDescent="0.3">
      <c r="A628" s="448"/>
      <c r="B628" s="93"/>
      <c r="C628" s="439" t="s">
        <v>400</v>
      </c>
      <c r="D628" s="447" t="s">
        <v>692</v>
      </c>
      <c r="E628" s="94" t="s">
        <v>395</v>
      </c>
      <c r="F628" s="95"/>
      <c r="G628" s="96"/>
      <c r="H628" s="97"/>
      <c r="I628" s="97"/>
      <c r="J628" s="97"/>
      <c r="K628" s="97"/>
      <c r="L628" s="97"/>
      <c r="M628" s="97"/>
      <c r="N628" s="97"/>
      <c r="O628" s="97"/>
      <c r="P628" s="97"/>
    </row>
    <row r="629" spans="1:16" s="98" customFormat="1" ht="17.25" hidden="1" outlineLevel="2" x14ac:dyDescent="0.3">
      <c r="A629" s="448"/>
      <c r="B629" s="99"/>
      <c r="C629" s="439" t="s">
        <v>400</v>
      </c>
      <c r="D629" s="447" t="s">
        <v>692</v>
      </c>
      <c r="E629" s="125" t="s">
        <v>874</v>
      </c>
      <c r="F629" s="95"/>
      <c r="G629" s="96"/>
      <c r="H629" s="97"/>
      <c r="I629" s="97"/>
      <c r="J629" s="97"/>
      <c r="K629" s="97"/>
      <c r="L629" s="97"/>
      <c r="M629" s="97"/>
      <c r="N629" s="97"/>
      <c r="O629" s="97"/>
      <c r="P629" s="97"/>
    </row>
    <row r="630" spans="1:16" s="98" customFormat="1" ht="17.25" hidden="1" outlineLevel="2" x14ac:dyDescent="0.3">
      <c r="A630" s="448"/>
      <c r="B630" s="99"/>
      <c r="C630" s="439" t="s">
        <v>404</v>
      </c>
      <c r="D630" s="447" t="s">
        <v>405</v>
      </c>
      <c r="E630" s="125" t="s">
        <v>908</v>
      </c>
      <c r="F630" s="95"/>
      <c r="G630" s="96"/>
      <c r="H630" s="97"/>
      <c r="I630" s="97"/>
      <c r="J630" s="97"/>
      <c r="K630" s="97"/>
      <c r="L630" s="97"/>
      <c r="M630" s="97"/>
      <c r="N630" s="97"/>
      <c r="O630" s="97"/>
      <c r="P630" s="97"/>
    </row>
    <row r="631" spans="1:16" s="98" customFormat="1" ht="17.25" hidden="1" outlineLevel="2" x14ac:dyDescent="0.3">
      <c r="A631" s="438"/>
      <c r="B631" s="126"/>
      <c r="C631" s="439" t="s">
        <v>406</v>
      </c>
      <c r="D631" s="440" t="s">
        <v>626</v>
      </c>
      <c r="E631" s="91" t="s">
        <v>876</v>
      </c>
      <c r="F631" s="95"/>
      <c r="G631" s="96"/>
      <c r="H631" s="97"/>
      <c r="I631" s="97"/>
      <c r="J631" s="97"/>
      <c r="K631" s="97"/>
      <c r="L631" s="97"/>
      <c r="M631" s="97"/>
      <c r="N631" s="97"/>
      <c r="O631" s="97"/>
      <c r="P631" s="97"/>
    </row>
    <row r="632" spans="1:16" s="98" customFormat="1" ht="17.25" hidden="1" outlineLevel="2" x14ac:dyDescent="0.3">
      <c r="A632" s="438"/>
      <c r="B632" s="126"/>
      <c r="C632" s="439" t="s">
        <v>408</v>
      </c>
      <c r="D632" s="440" t="s">
        <v>693</v>
      </c>
      <c r="E632" s="91" t="s">
        <v>877</v>
      </c>
      <c r="F632" s="95"/>
      <c r="G632" s="96"/>
      <c r="H632" s="97"/>
      <c r="I632" s="97"/>
      <c r="J632" s="97"/>
      <c r="K632" s="97"/>
      <c r="L632" s="97"/>
      <c r="M632" s="97"/>
      <c r="N632" s="97"/>
      <c r="O632" s="97"/>
      <c r="P632" s="97"/>
    </row>
    <row r="633" spans="1:16" s="98" customFormat="1" ht="34.5" hidden="1" outlineLevel="2" x14ac:dyDescent="0.3">
      <c r="A633" s="448"/>
      <c r="B633" s="138"/>
      <c r="C633" s="449" t="s">
        <v>410</v>
      </c>
      <c r="D633" s="450" t="s">
        <v>628</v>
      </c>
      <c r="E633" s="120"/>
      <c r="F633" s="95"/>
      <c r="G633" s="96"/>
      <c r="H633" s="97"/>
      <c r="I633" s="97"/>
      <c r="J633" s="97"/>
      <c r="K633" s="97"/>
      <c r="L633" s="97"/>
      <c r="M633" s="97"/>
      <c r="N633" s="97"/>
      <c r="O633" s="97"/>
      <c r="P633" s="97"/>
    </row>
    <row r="634" spans="1:16" s="86" customFormat="1" ht="17.25" hidden="1" outlineLevel="2" x14ac:dyDescent="0.3">
      <c r="A634" s="448"/>
      <c r="B634" s="87"/>
      <c r="C634" s="707" t="s">
        <v>739</v>
      </c>
      <c r="D634" s="443" t="s">
        <v>740</v>
      </c>
      <c r="E634" s="443" t="s">
        <v>361</v>
      </c>
      <c r="F634" s="83"/>
      <c r="G634" s="84"/>
      <c r="H634" s="85"/>
      <c r="I634" s="85"/>
      <c r="J634" s="85"/>
      <c r="K634" s="85"/>
      <c r="L634" s="85"/>
      <c r="M634" s="85"/>
      <c r="N634" s="85"/>
      <c r="O634" s="85"/>
      <c r="P634" s="85"/>
    </row>
    <row r="635" spans="1:16" s="86" customFormat="1" ht="34.5" hidden="1" outlineLevel="2" x14ac:dyDescent="0.3">
      <c r="A635" s="448"/>
      <c r="B635" s="87"/>
      <c r="C635" s="707" t="s">
        <v>741</v>
      </c>
      <c r="D635" s="443" t="s">
        <v>363</v>
      </c>
      <c r="E635" s="443" t="s">
        <v>361</v>
      </c>
      <c r="F635" s="83"/>
      <c r="G635" s="84"/>
      <c r="H635" s="85"/>
      <c r="I635" s="85"/>
      <c r="J635" s="85"/>
      <c r="K635" s="85"/>
      <c r="L635" s="85"/>
      <c r="M635" s="85"/>
      <c r="N635" s="85"/>
      <c r="O635" s="85"/>
      <c r="P635" s="85"/>
    </row>
    <row r="636" spans="1:16" s="86" customFormat="1" ht="34.5" hidden="1" outlineLevel="2" x14ac:dyDescent="0.3">
      <c r="A636" s="448"/>
      <c r="B636" s="87"/>
      <c r="C636" s="707" t="s">
        <v>742</v>
      </c>
      <c r="D636" s="443" t="s">
        <v>366</v>
      </c>
      <c r="E636" s="443" t="s">
        <v>361</v>
      </c>
      <c r="F636" s="83"/>
      <c r="G636" s="84"/>
      <c r="H636" s="85"/>
      <c r="I636" s="85"/>
      <c r="J636" s="85"/>
      <c r="K636" s="85"/>
      <c r="L636" s="85"/>
      <c r="M636" s="85"/>
      <c r="N636" s="85"/>
      <c r="O636" s="85"/>
      <c r="P636" s="85"/>
    </row>
    <row r="637" spans="1:16" s="86" customFormat="1" ht="34.5" hidden="1" outlineLevel="2" x14ac:dyDescent="0.3">
      <c r="A637" s="448"/>
      <c r="B637" s="87"/>
      <c r="C637" s="707" t="s">
        <v>743</v>
      </c>
      <c r="D637" s="443" t="s">
        <v>368</v>
      </c>
      <c r="E637" s="443" t="s">
        <v>361</v>
      </c>
      <c r="F637" s="83"/>
      <c r="G637" s="84"/>
      <c r="H637" s="85"/>
      <c r="I637" s="85"/>
      <c r="J637" s="85"/>
      <c r="K637" s="85"/>
      <c r="L637" s="85"/>
      <c r="M637" s="85"/>
      <c r="N637" s="85"/>
      <c r="O637" s="85"/>
      <c r="P637" s="85"/>
    </row>
    <row r="638" spans="1:16" s="86" customFormat="1" ht="34.5" hidden="1" outlineLevel="2" x14ac:dyDescent="0.3">
      <c r="A638" s="448"/>
      <c r="B638" s="87"/>
      <c r="C638" s="707" t="s">
        <v>744</v>
      </c>
      <c r="D638" s="443" t="s">
        <v>349</v>
      </c>
      <c r="E638" s="443" t="s">
        <v>361</v>
      </c>
      <c r="F638" s="83"/>
      <c r="G638" s="84"/>
      <c r="H638" s="85"/>
      <c r="I638" s="85"/>
      <c r="J638" s="85"/>
      <c r="K638" s="85"/>
      <c r="L638" s="85"/>
      <c r="M638" s="85"/>
      <c r="N638" s="85"/>
      <c r="O638" s="85"/>
      <c r="P638" s="85"/>
    </row>
    <row r="639" spans="1:16" s="86" customFormat="1" ht="34.5" hidden="1" outlineLevel="2" x14ac:dyDescent="0.3">
      <c r="A639" s="448"/>
      <c r="B639" s="87"/>
      <c r="C639" s="707" t="s">
        <v>745</v>
      </c>
      <c r="D639" s="443" t="s">
        <v>351</v>
      </c>
      <c r="E639" s="443" t="s">
        <v>361</v>
      </c>
      <c r="F639" s="83"/>
      <c r="G639" s="84"/>
      <c r="H639" s="85"/>
      <c r="I639" s="85"/>
      <c r="J639" s="85"/>
      <c r="K639" s="85"/>
      <c r="L639" s="85"/>
      <c r="M639" s="85"/>
      <c r="N639" s="85"/>
      <c r="O639" s="85"/>
      <c r="P639" s="85"/>
    </row>
    <row r="640" spans="1:16" s="86" customFormat="1" ht="34.5" hidden="1" outlineLevel="2" x14ac:dyDescent="0.3">
      <c r="A640" s="448"/>
      <c r="B640" s="87"/>
      <c r="C640" s="709" t="s">
        <v>746</v>
      </c>
      <c r="D640" s="487" t="s">
        <v>716</v>
      </c>
      <c r="E640" s="487" t="s">
        <v>726</v>
      </c>
      <c r="F640" s="83"/>
      <c r="G640" s="84"/>
      <c r="H640" s="85"/>
      <c r="I640" s="85"/>
      <c r="J640" s="85"/>
      <c r="K640" s="85"/>
      <c r="L640" s="85"/>
      <c r="M640" s="85"/>
      <c r="N640" s="85"/>
      <c r="O640" s="85"/>
      <c r="P640" s="85"/>
    </row>
    <row r="641" spans="1:16" s="86" customFormat="1" ht="34.5" hidden="1" outlineLevel="2" x14ac:dyDescent="0.3">
      <c r="A641" s="442"/>
      <c r="B641" s="92"/>
      <c r="C641" s="707" t="s">
        <v>748</v>
      </c>
      <c r="D641" s="443" t="s">
        <v>614</v>
      </c>
      <c r="E641" s="443" t="s">
        <v>361</v>
      </c>
      <c r="F641" s="83"/>
      <c r="G641" s="84"/>
      <c r="H641" s="85"/>
      <c r="I641" s="85"/>
      <c r="J641" s="85"/>
      <c r="K641" s="85"/>
      <c r="L641" s="85"/>
      <c r="M641" s="85"/>
      <c r="N641" s="85"/>
      <c r="O641" s="85"/>
      <c r="P641" s="85"/>
    </row>
    <row r="642" spans="1:16" s="86" customFormat="1" ht="17.25" hidden="1" outlineLevel="2" x14ac:dyDescent="0.3">
      <c r="A642" s="442"/>
      <c r="B642" s="92"/>
      <c r="C642" s="707" t="s">
        <v>750</v>
      </c>
      <c r="D642" s="443" t="s">
        <v>616</v>
      </c>
      <c r="E642" s="443" t="s">
        <v>361</v>
      </c>
      <c r="F642" s="83"/>
      <c r="G642" s="84"/>
      <c r="H642" s="85"/>
      <c r="I642" s="85"/>
      <c r="J642" s="85"/>
      <c r="K642" s="85"/>
      <c r="L642" s="85"/>
      <c r="M642" s="85"/>
      <c r="N642" s="85"/>
      <c r="O642" s="85"/>
      <c r="P642" s="85"/>
    </row>
    <row r="643" spans="1:16" s="86" customFormat="1" ht="17.25" hidden="1" outlineLevel="2" x14ac:dyDescent="0.3">
      <c r="A643" s="442"/>
      <c r="B643" s="92"/>
      <c r="C643" s="707" t="s">
        <v>909</v>
      </c>
      <c r="D643" s="443" t="s">
        <v>910</v>
      </c>
      <c r="E643" s="443" t="s">
        <v>361</v>
      </c>
      <c r="F643" s="83"/>
      <c r="G643" s="84"/>
      <c r="H643" s="85"/>
      <c r="I643" s="85"/>
      <c r="J643" s="85"/>
      <c r="K643" s="85"/>
      <c r="L643" s="85"/>
      <c r="M643" s="85"/>
      <c r="N643" s="85"/>
      <c r="O643" s="85"/>
      <c r="P643" s="85"/>
    </row>
    <row r="644" spans="1:16" s="86" customFormat="1" ht="17.25" hidden="1" outlineLevel="2" x14ac:dyDescent="0.3">
      <c r="A644" s="442"/>
      <c r="B644" s="92"/>
      <c r="C644" s="707" t="s">
        <v>911</v>
      </c>
      <c r="D644" s="443" t="s">
        <v>912</v>
      </c>
      <c r="E644" s="443" t="s">
        <v>361</v>
      </c>
      <c r="F644" s="83"/>
      <c r="G644" s="84"/>
      <c r="H644" s="85"/>
      <c r="I644" s="85"/>
      <c r="J644" s="85"/>
      <c r="K644" s="85"/>
      <c r="L644" s="85"/>
      <c r="M644" s="85"/>
      <c r="N644" s="85"/>
      <c r="O644" s="85"/>
      <c r="P644" s="85"/>
    </row>
    <row r="645" spans="1:16" s="86" customFormat="1" ht="17.25" hidden="1" outlineLevel="2" x14ac:dyDescent="0.3">
      <c r="A645" s="442"/>
      <c r="B645" s="92"/>
      <c r="C645" s="707" t="s">
        <v>913</v>
      </c>
      <c r="D645" s="443" t="s">
        <v>836</v>
      </c>
      <c r="E645" s="443" t="s">
        <v>361</v>
      </c>
      <c r="F645" s="83"/>
      <c r="G645" s="84"/>
      <c r="H645" s="85"/>
      <c r="I645" s="85"/>
      <c r="J645" s="85"/>
      <c r="K645" s="85"/>
      <c r="L645" s="85"/>
      <c r="M645" s="85"/>
      <c r="N645" s="85"/>
      <c r="O645" s="85"/>
      <c r="P645" s="85"/>
    </row>
    <row r="646" spans="1:16" s="86" customFormat="1" ht="17.25" hidden="1" outlineLevel="2" x14ac:dyDescent="0.3">
      <c r="A646" s="442"/>
      <c r="B646" s="92"/>
      <c r="C646" s="707" t="s">
        <v>914</v>
      </c>
      <c r="D646" s="443" t="s">
        <v>915</v>
      </c>
      <c r="E646" s="443" t="s">
        <v>361</v>
      </c>
      <c r="F646" s="83"/>
      <c r="G646" s="84"/>
      <c r="H646" s="85"/>
      <c r="I646" s="85"/>
      <c r="J646" s="85"/>
      <c r="K646" s="85"/>
      <c r="L646" s="85"/>
      <c r="M646" s="85"/>
      <c r="N646" s="85"/>
      <c r="O646" s="85"/>
      <c r="P646" s="85"/>
    </row>
    <row r="647" spans="1:16" s="86" customFormat="1" ht="17.25" hidden="1" outlineLevel="2" x14ac:dyDescent="0.3">
      <c r="A647" s="442"/>
      <c r="B647" s="92"/>
      <c r="C647" s="707" t="s">
        <v>916</v>
      </c>
      <c r="D647" s="443" t="s">
        <v>917</v>
      </c>
      <c r="E647" s="443" t="s">
        <v>361</v>
      </c>
      <c r="F647" s="83"/>
      <c r="G647" s="84"/>
      <c r="H647" s="85"/>
      <c r="I647" s="85"/>
      <c r="J647" s="85"/>
      <c r="K647" s="85"/>
      <c r="L647" s="85"/>
      <c r="M647" s="85"/>
      <c r="N647" s="85"/>
      <c r="O647" s="85"/>
      <c r="P647" s="85"/>
    </row>
    <row r="648" spans="1:16" s="86" customFormat="1" ht="51.75" hidden="1" outlineLevel="2" x14ac:dyDescent="0.3">
      <c r="A648" s="442"/>
      <c r="B648" s="92"/>
      <c r="C648" s="707" t="s">
        <v>918</v>
      </c>
      <c r="D648" s="443" t="s">
        <v>747</v>
      </c>
      <c r="E648" s="443" t="s">
        <v>919</v>
      </c>
      <c r="F648" s="83"/>
      <c r="G648" s="84"/>
      <c r="H648" s="85"/>
      <c r="I648" s="85"/>
      <c r="J648" s="85"/>
      <c r="K648" s="85"/>
      <c r="L648" s="85"/>
      <c r="M648" s="85"/>
      <c r="N648" s="85"/>
      <c r="O648" s="85"/>
      <c r="P648" s="85"/>
    </row>
    <row r="649" spans="1:16" s="86" customFormat="1" ht="34.5" hidden="1" outlineLevel="2" x14ac:dyDescent="0.3">
      <c r="A649" s="442"/>
      <c r="B649" s="92"/>
      <c r="C649" s="707" t="s">
        <v>920</v>
      </c>
      <c r="D649" s="443" t="s">
        <v>749</v>
      </c>
      <c r="E649" s="443" t="s">
        <v>361</v>
      </c>
      <c r="F649" s="83"/>
      <c r="G649" s="84"/>
      <c r="H649" s="85"/>
      <c r="I649" s="85"/>
      <c r="J649" s="85"/>
      <c r="K649" s="85"/>
      <c r="L649" s="85"/>
      <c r="M649" s="85"/>
      <c r="N649" s="85"/>
      <c r="O649" s="85"/>
      <c r="P649" s="85"/>
    </row>
    <row r="650" spans="1:16" s="86" customFormat="1" ht="17.25" hidden="1" outlineLevel="2" x14ac:dyDescent="0.3">
      <c r="A650" s="442"/>
      <c r="B650" s="92"/>
      <c r="C650" s="707" t="s">
        <v>921</v>
      </c>
      <c r="D650" s="443" t="s">
        <v>922</v>
      </c>
      <c r="E650" s="443" t="s">
        <v>361</v>
      </c>
      <c r="F650" s="83"/>
      <c r="G650" s="84"/>
      <c r="H650" s="85"/>
      <c r="I650" s="85"/>
      <c r="J650" s="85"/>
      <c r="K650" s="85"/>
      <c r="L650" s="85"/>
      <c r="M650" s="85"/>
      <c r="N650" s="85"/>
      <c r="O650" s="85"/>
      <c r="P650" s="85"/>
    </row>
    <row r="651" spans="1:16" s="86" customFormat="1" ht="17.25" hidden="1" outlineLevel="2" x14ac:dyDescent="0.3">
      <c r="A651" s="442"/>
      <c r="B651" s="92"/>
      <c r="C651" s="707" t="s">
        <v>844</v>
      </c>
      <c r="D651" s="443" t="s">
        <v>751</v>
      </c>
      <c r="E651" s="443" t="s">
        <v>361</v>
      </c>
      <c r="F651" s="83"/>
      <c r="G651" s="84"/>
      <c r="H651" s="85"/>
      <c r="I651" s="85"/>
      <c r="J651" s="85"/>
      <c r="K651" s="85"/>
      <c r="L651" s="85"/>
      <c r="M651" s="85"/>
      <c r="N651" s="85"/>
      <c r="O651" s="85"/>
      <c r="P651" s="85"/>
    </row>
    <row r="652" spans="1:16" s="98" customFormat="1" ht="17.25" hidden="1" outlineLevel="2" x14ac:dyDescent="0.3">
      <c r="A652" s="442"/>
      <c r="B652" s="92"/>
      <c r="C652" s="707" t="s">
        <v>923</v>
      </c>
      <c r="D652" s="443" t="s">
        <v>924</v>
      </c>
      <c r="E652" s="443" t="s">
        <v>361</v>
      </c>
      <c r="F652" s="95"/>
      <c r="G652" s="96"/>
      <c r="H652" s="97"/>
      <c r="I652" s="97"/>
      <c r="J652" s="97"/>
      <c r="K652" s="97"/>
      <c r="L652" s="97"/>
      <c r="M652" s="97"/>
      <c r="N652" s="97"/>
      <c r="O652" s="97"/>
      <c r="P652" s="97"/>
    </row>
    <row r="653" spans="1:16" s="98" customFormat="1" ht="17.25" hidden="1" outlineLevel="2" x14ac:dyDescent="0.3">
      <c r="A653" s="442"/>
      <c r="B653" s="92"/>
      <c r="C653" s="707" t="s">
        <v>925</v>
      </c>
      <c r="D653" s="443" t="s">
        <v>926</v>
      </c>
      <c r="E653" s="443" t="s">
        <v>361</v>
      </c>
      <c r="F653" s="95"/>
      <c r="G653" s="96"/>
      <c r="H653" s="97"/>
      <c r="I653" s="97"/>
      <c r="J653" s="97"/>
      <c r="K653" s="97"/>
      <c r="L653" s="97"/>
      <c r="M653" s="97"/>
      <c r="N653" s="97"/>
      <c r="O653" s="97"/>
      <c r="P653" s="97"/>
    </row>
    <row r="654" spans="1:16" s="98" customFormat="1" ht="34.5" hidden="1" outlineLevel="2" x14ac:dyDescent="0.3">
      <c r="A654" s="442"/>
      <c r="B654" s="92"/>
      <c r="C654" s="707" t="s">
        <v>927</v>
      </c>
      <c r="D654" s="443" t="s">
        <v>928</v>
      </c>
      <c r="E654" s="443" t="s">
        <v>361</v>
      </c>
      <c r="F654" s="95"/>
      <c r="G654" s="96"/>
      <c r="H654" s="97"/>
      <c r="I654" s="97"/>
      <c r="J654" s="97"/>
      <c r="K654" s="97"/>
      <c r="L654" s="97"/>
      <c r="M654" s="97"/>
      <c r="N654" s="97"/>
      <c r="O654" s="97"/>
      <c r="P654" s="97"/>
    </row>
    <row r="655" spans="1:16" s="98" customFormat="1" ht="17.25" hidden="1" outlineLevel="2" x14ac:dyDescent="0.3">
      <c r="A655" s="442"/>
      <c r="B655" s="92"/>
      <c r="C655" s="707" t="s">
        <v>929</v>
      </c>
      <c r="D655" s="443" t="s">
        <v>930</v>
      </c>
      <c r="E655" s="443" t="s">
        <v>361</v>
      </c>
      <c r="F655" s="95"/>
      <c r="G655" s="96"/>
      <c r="H655" s="97"/>
      <c r="I655" s="97"/>
      <c r="J655" s="97"/>
      <c r="K655" s="97"/>
      <c r="L655" s="97"/>
      <c r="M655" s="97"/>
      <c r="N655" s="97"/>
      <c r="O655" s="97"/>
      <c r="P655" s="97"/>
    </row>
    <row r="656" spans="1:16" s="86" customFormat="1" ht="17.25" hidden="1" outlineLevel="2" x14ac:dyDescent="0.3">
      <c r="A656" s="442"/>
      <c r="B656" s="92"/>
      <c r="C656" s="707" t="s">
        <v>423</v>
      </c>
      <c r="D656" s="443" t="s">
        <v>881</v>
      </c>
      <c r="E656" s="443" t="s">
        <v>361</v>
      </c>
      <c r="F656" s="95"/>
      <c r="G656" s="84"/>
      <c r="H656" s="85"/>
      <c r="I656" s="85"/>
      <c r="J656" s="85"/>
      <c r="K656" s="85"/>
      <c r="L656" s="85"/>
      <c r="M656" s="85"/>
      <c r="N656" s="85"/>
      <c r="O656" s="85"/>
      <c r="P656" s="85"/>
    </row>
    <row r="657" spans="1:16" s="98" customFormat="1" ht="34.5" hidden="1" outlineLevel="2" x14ac:dyDescent="0.3">
      <c r="A657" s="442"/>
      <c r="B657" s="92"/>
      <c r="C657" s="707" t="s">
        <v>882</v>
      </c>
      <c r="D657" s="443" t="s">
        <v>883</v>
      </c>
      <c r="E657" s="443" t="s">
        <v>361</v>
      </c>
      <c r="F657" s="95"/>
      <c r="G657" s="96"/>
      <c r="H657" s="97"/>
      <c r="I657" s="97"/>
      <c r="J657" s="97"/>
      <c r="K657" s="97"/>
      <c r="L657" s="97"/>
      <c r="M657" s="97"/>
      <c r="N657" s="97"/>
      <c r="O657" s="97"/>
      <c r="P657" s="97"/>
    </row>
    <row r="658" spans="1:16" s="86" customFormat="1" ht="17.25" hidden="1" outlineLevel="2" x14ac:dyDescent="0.3">
      <c r="A658" s="448"/>
      <c r="B658" s="87"/>
      <c r="C658" s="449"/>
      <c r="D658" s="502"/>
      <c r="E658" s="91"/>
      <c r="F658" s="83"/>
      <c r="G658" s="84"/>
      <c r="H658" s="85"/>
      <c r="I658" s="85"/>
      <c r="J658" s="85"/>
      <c r="K658" s="85"/>
      <c r="L658" s="85"/>
      <c r="M658" s="85"/>
      <c r="N658" s="85"/>
      <c r="O658" s="85"/>
      <c r="P658" s="85"/>
    </row>
    <row r="659" spans="1:16" s="86" customFormat="1" ht="17.25" hidden="1" outlineLevel="2" x14ac:dyDescent="0.3">
      <c r="A659" s="444"/>
      <c r="B659" s="445"/>
      <c r="C659" s="445"/>
      <c r="D659" s="445"/>
      <c r="E659" s="446"/>
      <c r="F659" s="83"/>
      <c r="G659" s="84"/>
      <c r="H659" s="85"/>
      <c r="I659" s="85"/>
      <c r="J659" s="85"/>
      <c r="K659" s="85"/>
      <c r="L659" s="85"/>
      <c r="M659" s="85"/>
      <c r="N659" s="85"/>
      <c r="O659" s="85"/>
      <c r="P659" s="85"/>
    </row>
    <row r="660" spans="1:16" s="86" customFormat="1" ht="17.25" hidden="1" outlineLevel="2" x14ac:dyDescent="0.3">
      <c r="A660" s="448"/>
      <c r="B660" s="93"/>
      <c r="C660" s="439" t="s">
        <v>91</v>
      </c>
      <c r="D660" s="447" t="s">
        <v>424</v>
      </c>
      <c r="E660" s="129" t="s">
        <v>884</v>
      </c>
      <c r="F660" s="95"/>
      <c r="G660" s="84"/>
      <c r="H660" s="85"/>
      <c r="I660" s="85"/>
      <c r="J660" s="85"/>
      <c r="K660" s="85"/>
      <c r="L660" s="85"/>
      <c r="M660" s="85"/>
      <c r="N660" s="85"/>
      <c r="O660" s="85"/>
      <c r="P660" s="85"/>
    </row>
    <row r="661" spans="1:16" s="86" customFormat="1" ht="17.25" hidden="1" outlineLevel="2" x14ac:dyDescent="0.3">
      <c r="A661" s="448"/>
      <c r="B661" s="93"/>
      <c r="C661" s="439" t="s">
        <v>91</v>
      </c>
      <c r="D661" s="447" t="s">
        <v>885</v>
      </c>
      <c r="E661" s="129" t="s">
        <v>884</v>
      </c>
      <c r="F661" s="95"/>
      <c r="G661" s="84"/>
      <c r="H661" s="85"/>
      <c r="I661" s="85"/>
      <c r="J661" s="85"/>
      <c r="K661" s="85"/>
      <c r="L661" s="85"/>
      <c r="M661" s="85"/>
      <c r="N661" s="85"/>
      <c r="O661" s="85"/>
      <c r="P661" s="85"/>
    </row>
    <row r="662" spans="1:16" s="86" customFormat="1" ht="17.25" hidden="1" outlineLevel="2" x14ac:dyDescent="0.3">
      <c r="A662" s="448"/>
      <c r="B662" s="93"/>
      <c r="C662" s="439" t="s">
        <v>91</v>
      </c>
      <c r="D662" s="447" t="s">
        <v>870</v>
      </c>
      <c r="E662" s="129" t="s">
        <v>884</v>
      </c>
      <c r="F662" s="95"/>
      <c r="G662" s="84"/>
      <c r="H662" s="85"/>
      <c r="I662" s="85"/>
      <c r="J662" s="85"/>
      <c r="K662" s="85"/>
      <c r="L662" s="85"/>
      <c r="M662" s="85"/>
      <c r="N662" s="85"/>
      <c r="O662" s="85"/>
      <c r="P662" s="85"/>
    </row>
    <row r="663" spans="1:16" s="86" customFormat="1" ht="17.25" hidden="1" outlineLevel="2" x14ac:dyDescent="0.3">
      <c r="A663" s="448"/>
      <c r="B663" s="93"/>
      <c r="C663" s="439" t="s">
        <v>91</v>
      </c>
      <c r="D663" s="447" t="s">
        <v>871</v>
      </c>
      <c r="E663" s="129" t="s">
        <v>884</v>
      </c>
      <c r="F663" s="95"/>
      <c r="G663" s="84"/>
      <c r="H663" s="85"/>
      <c r="I663" s="85"/>
      <c r="J663" s="85"/>
      <c r="K663" s="85"/>
      <c r="L663" s="85"/>
      <c r="M663" s="85"/>
      <c r="N663" s="85"/>
      <c r="O663" s="85"/>
      <c r="P663" s="85"/>
    </row>
    <row r="664" spans="1:16" s="98" customFormat="1" ht="17.25" hidden="1" outlineLevel="2" x14ac:dyDescent="0.3">
      <c r="A664" s="448"/>
      <c r="B664" s="93"/>
      <c r="C664" s="439" t="s">
        <v>91</v>
      </c>
      <c r="D664" s="447" t="s">
        <v>886</v>
      </c>
      <c r="E664" s="129" t="s">
        <v>884</v>
      </c>
      <c r="F664" s="95"/>
      <c r="G664" s="96"/>
      <c r="H664" s="97"/>
      <c r="I664" s="97"/>
      <c r="J664" s="97"/>
      <c r="K664" s="97"/>
      <c r="L664" s="97"/>
      <c r="M664" s="97"/>
      <c r="N664" s="97"/>
      <c r="O664" s="97"/>
      <c r="P664" s="97"/>
    </row>
    <row r="665" spans="1:16" s="98" customFormat="1" ht="17.25" hidden="1" outlineLevel="2" x14ac:dyDescent="0.3">
      <c r="A665" s="448"/>
      <c r="B665" s="93"/>
      <c r="C665" s="439" t="s">
        <v>91</v>
      </c>
      <c r="D665" s="447" t="s">
        <v>873</v>
      </c>
      <c r="E665" s="129" t="s">
        <v>884</v>
      </c>
      <c r="F665" s="95"/>
      <c r="G665" s="96"/>
      <c r="H665" s="97"/>
      <c r="I665" s="97"/>
      <c r="J665" s="97"/>
      <c r="K665" s="97"/>
      <c r="L665" s="97"/>
      <c r="M665" s="97"/>
      <c r="N665" s="97"/>
      <c r="O665" s="97"/>
      <c r="P665" s="97"/>
    </row>
    <row r="666" spans="1:16" s="98" customFormat="1" ht="17.25" hidden="1" outlineLevel="2" x14ac:dyDescent="0.3">
      <c r="A666" s="448"/>
      <c r="B666" s="138"/>
      <c r="C666" s="503" t="s">
        <v>91</v>
      </c>
      <c r="D666" s="447" t="s">
        <v>873</v>
      </c>
      <c r="E666" s="129" t="s">
        <v>884</v>
      </c>
      <c r="F666" s="95"/>
      <c r="G666" s="96"/>
      <c r="H666" s="97"/>
      <c r="I666" s="97"/>
      <c r="J666" s="97"/>
      <c r="K666" s="97"/>
      <c r="L666" s="97"/>
      <c r="M666" s="97"/>
      <c r="N666" s="97"/>
      <c r="O666" s="97"/>
      <c r="P666" s="97"/>
    </row>
    <row r="667" spans="1:16" s="98" customFormat="1" ht="17.25" hidden="1" outlineLevel="2" x14ac:dyDescent="0.3">
      <c r="A667" s="448"/>
      <c r="B667" s="138"/>
      <c r="C667" s="449" t="s">
        <v>91</v>
      </c>
      <c r="D667" s="440" t="s">
        <v>875</v>
      </c>
      <c r="E667" s="129" t="s">
        <v>884</v>
      </c>
      <c r="F667" s="95"/>
      <c r="G667" s="96"/>
      <c r="H667" s="97"/>
      <c r="I667" s="97"/>
      <c r="J667" s="97"/>
      <c r="K667" s="97"/>
      <c r="L667" s="97"/>
      <c r="M667" s="97"/>
      <c r="N667" s="97"/>
      <c r="O667" s="97"/>
      <c r="P667" s="97"/>
    </row>
    <row r="668" spans="1:16" s="98" customFormat="1" ht="17.25" hidden="1" outlineLevel="2" x14ac:dyDescent="0.3">
      <c r="A668" s="448"/>
      <c r="B668" s="138"/>
      <c r="C668" s="449" t="s">
        <v>91</v>
      </c>
      <c r="D668" s="440" t="s">
        <v>738</v>
      </c>
      <c r="E668" s="129" t="s">
        <v>884</v>
      </c>
      <c r="F668" s="95"/>
      <c r="G668" s="96"/>
      <c r="H668" s="97"/>
      <c r="I668" s="97"/>
      <c r="J668" s="97"/>
      <c r="K668" s="97"/>
      <c r="L668" s="97"/>
      <c r="M668" s="97"/>
      <c r="N668" s="97"/>
      <c r="O668" s="97"/>
      <c r="P668" s="97"/>
    </row>
    <row r="669" spans="1:16" s="98" customFormat="1" ht="17.25" hidden="1" outlineLevel="2" x14ac:dyDescent="0.3">
      <c r="A669" s="448"/>
      <c r="B669" s="138"/>
      <c r="C669" s="449" t="s">
        <v>91</v>
      </c>
      <c r="D669" s="495" t="s">
        <v>879</v>
      </c>
      <c r="E669" s="129" t="s">
        <v>884</v>
      </c>
      <c r="F669" s="95"/>
      <c r="G669" s="96"/>
      <c r="H669" s="97"/>
      <c r="I669" s="97"/>
      <c r="J669" s="97"/>
      <c r="K669" s="97"/>
      <c r="L669" s="97"/>
      <c r="M669" s="97"/>
      <c r="N669" s="97"/>
      <c r="O669" s="97"/>
      <c r="P669" s="97"/>
    </row>
    <row r="670" spans="1:16" s="98" customFormat="1" ht="17.25" hidden="1" outlineLevel="2" x14ac:dyDescent="0.3">
      <c r="A670" s="438"/>
      <c r="B670" s="126"/>
      <c r="C670" s="439"/>
      <c r="D670" s="440"/>
      <c r="E670" s="130"/>
      <c r="F670" s="95"/>
      <c r="G670" s="96"/>
      <c r="H670" s="97"/>
      <c r="I670" s="97"/>
      <c r="J670" s="97"/>
      <c r="K670" s="97"/>
      <c r="L670" s="97"/>
      <c r="M670" s="97"/>
      <c r="N670" s="97"/>
      <c r="O670" s="97"/>
      <c r="P670" s="97"/>
    </row>
    <row r="671" spans="1:16" s="134" customFormat="1" ht="17.25" hidden="1" outlineLevel="1" x14ac:dyDescent="0.2">
      <c r="A671" s="444"/>
      <c r="B671" s="451"/>
      <c r="C671" s="451"/>
      <c r="D671" s="451"/>
      <c r="E671" s="452"/>
      <c r="F671" s="131"/>
      <c r="G671" s="132"/>
      <c r="H671" s="133"/>
      <c r="I671" s="133"/>
      <c r="J671" s="133"/>
      <c r="K671" s="133"/>
      <c r="L671" s="133"/>
      <c r="M671" s="133"/>
      <c r="N671" s="133"/>
      <c r="O671" s="133"/>
      <c r="P671" s="133"/>
    </row>
    <row r="672" spans="1:16" s="98" customFormat="1" ht="17.25" outlineLevel="1" x14ac:dyDescent="0.3">
      <c r="A672" s="139"/>
      <c r="B672" s="140">
        <v>1</v>
      </c>
      <c r="C672" s="437" t="s">
        <v>155</v>
      </c>
      <c r="D672" s="501" t="s">
        <v>931</v>
      </c>
      <c r="E672" s="141"/>
      <c r="F672" s="95"/>
      <c r="G672" s="96"/>
      <c r="H672" s="97"/>
      <c r="I672" s="97"/>
      <c r="J672" s="97"/>
      <c r="K672" s="97"/>
      <c r="L672" s="97"/>
      <c r="M672" s="97"/>
      <c r="N672" s="97"/>
      <c r="O672" s="97"/>
      <c r="P672" s="97"/>
    </row>
    <row r="673" spans="1:18" s="86" customFormat="1" ht="69" hidden="1" outlineLevel="2" x14ac:dyDescent="0.3">
      <c r="A673" s="100"/>
      <c r="B673" s="109"/>
      <c r="C673" s="508" t="s">
        <v>756</v>
      </c>
      <c r="D673" s="483" t="s">
        <v>158</v>
      </c>
      <c r="E673" s="481" t="s">
        <v>757</v>
      </c>
      <c r="F673" s="83"/>
      <c r="G673" s="83"/>
      <c r="H673" s="101"/>
      <c r="I673" s="83"/>
      <c r="J673" s="85"/>
      <c r="K673" s="85"/>
      <c r="L673" s="85"/>
      <c r="M673" s="85"/>
      <c r="N673" s="85"/>
      <c r="O673" s="85"/>
      <c r="P673" s="85"/>
      <c r="Q673" s="85"/>
      <c r="R673" s="85"/>
    </row>
    <row r="674" spans="1:18" s="86" customFormat="1" ht="34.5" hidden="1" outlineLevel="2" x14ac:dyDescent="0.3">
      <c r="A674" s="100"/>
      <c r="B674" s="109"/>
      <c r="C674" s="508" t="s">
        <v>571</v>
      </c>
      <c r="D674" s="483" t="s">
        <v>161</v>
      </c>
      <c r="E674" s="481" t="s">
        <v>758</v>
      </c>
      <c r="F674" s="83"/>
      <c r="G674" s="83"/>
      <c r="H674" s="101"/>
      <c r="I674" s="83"/>
      <c r="J674" s="85"/>
      <c r="K674" s="85"/>
      <c r="L674" s="85"/>
      <c r="M674" s="85"/>
      <c r="N674" s="85"/>
      <c r="O674" s="85"/>
      <c r="P674" s="85"/>
      <c r="Q674" s="85"/>
      <c r="R674" s="85"/>
    </row>
    <row r="675" spans="1:18" s="86" customFormat="1" ht="34.5" hidden="1" outlineLevel="2" x14ac:dyDescent="0.3">
      <c r="A675" s="100"/>
      <c r="B675" s="109"/>
      <c r="C675" s="508" t="s">
        <v>573</v>
      </c>
      <c r="D675" s="483" t="s">
        <v>164</v>
      </c>
      <c r="E675" s="481" t="s">
        <v>759</v>
      </c>
      <c r="F675" s="83"/>
      <c r="G675" s="83"/>
      <c r="H675" s="101"/>
      <c r="I675" s="83"/>
      <c r="J675" s="85"/>
      <c r="K675" s="85"/>
      <c r="L675" s="85"/>
      <c r="M675" s="85"/>
      <c r="N675" s="85"/>
      <c r="O675" s="85"/>
      <c r="P675" s="85"/>
      <c r="Q675" s="85"/>
      <c r="R675" s="85"/>
    </row>
    <row r="676" spans="1:18" s="86" customFormat="1" ht="17.25" hidden="1" outlineLevel="2" x14ac:dyDescent="0.3">
      <c r="A676" s="100"/>
      <c r="B676" s="109"/>
      <c r="C676" s="508" t="s">
        <v>575</v>
      </c>
      <c r="D676" s="483" t="s">
        <v>167</v>
      </c>
      <c r="E676" s="481" t="s">
        <v>760</v>
      </c>
      <c r="F676" s="83"/>
      <c r="G676" s="83"/>
      <c r="H676" s="101"/>
      <c r="I676" s="83"/>
      <c r="J676" s="85"/>
      <c r="K676" s="85"/>
      <c r="L676" s="85"/>
      <c r="M676" s="85"/>
      <c r="N676" s="85"/>
      <c r="O676" s="85"/>
      <c r="P676" s="85"/>
      <c r="Q676" s="85"/>
      <c r="R676" s="85"/>
    </row>
    <row r="677" spans="1:18" s="86" customFormat="1" ht="34.5" hidden="1" outlineLevel="2" x14ac:dyDescent="0.3">
      <c r="A677" s="100"/>
      <c r="B677" s="109"/>
      <c r="C677" s="508" t="s">
        <v>577</v>
      </c>
      <c r="D677" s="483" t="s">
        <v>169</v>
      </c>
      <c r="E677" s="481" t="s">
        <v>760</v>
      </c>
      <c r="F677" s="83"/>
      <c r="G677" s="83"/>
      <c r="H677" s="101"/>
      <c r="I677" s="83"/>
      <c r="J677" s="85"/>
      <c r="K677" s="85"/>
      <c r="L677" s="85"/>
      <c r="M677" s="85"/>
      <c r="N677" s="85"/>
      <c r="O677" s="85"/>
      <c r="P677" s="85"/>
      <c r="Q677" s="85"/>
      <c r="R677" s="85"/>
    </row>
    <row r="678" spans="1:18" s="86" customFormat="1" ht="17.25" hidden="1" outlineLevel="2" x14ac:dyDescent="0.3">
      <c r="A678" s="100"/>
      <c r="B678" s="109"/>
      <c r="C678" s="508" t="s">
        <v>578</v>
      </c>
      <c r="D678" s="483" t="s">
        <v>171</v>
      </c>
      <c r="E678" s="481" t="s">
        <v>761</v>
      </c>
      <c r="F678" s="83"/>
      <c r="G678" s="83"/>
      <c r="H678" s="101"/>
      <c r="I678" s="83"/>
      <c r="J678" s="85"/>
      <c r="K678" s="85"/>
      <c r="L678" s="85"/>
      <c r="M678" s="85"/>
      <c r="N678" s="85"/>
      <c r="O678" s="85"/>
      <c r="P678" s="85"/>
      <c r="Q678" s="85"/>
      <c r="R678" s="85"/>
    </row>
    <row r="679" spans="1:18" s="86" customFormat="1" ht="86.25" hidden="1" outlineLevel="2" x14ac:dyDescent="0.3">
      <c r="A679" s="100"/>
      <c r="B679" s="109"/>
      <c r="C679" s="508" t="s">
        <v>932</v>
      </c>
      <c r="D679" s="483" t="s">
        <v>933</v>
      </c>
      <c r="E679" s="481" t="s">
        <v>934</v>
      </c>
      <c r="F679" s="83"/>
      <c r="G679" s="83"/>
      <c r="H679" s="101"/>
      <c r="I679" s="83"/>
      <c r="J679" s="85"/>
      <c r="K679" s="85"/>
      <c r="L679" s="85"/>
      <c r="M679" s="85"/>
      <c r="N679" s="85"/>
      <c r="O679" s="85"/>
      <c r="P679" s="85"/>
      <c r="Q679" s="85"/>
      <c r="R679" s="85"/>
    </row>
    <row r="680" spans="1:18" s="86" customFormat="1" ht="34.5" hidden="1" outlineLevel="2" x14ac:dyDescent="0.3">
      <c r="A680" s="100"/>
      <c r="B680" s="109"/>
      <c r="C680" s="508" t="s">
        <v>762</v>
      </c>
      <c r="D680" s="483" t="s">
        <v>583</v>
      </c>
      <c r="E680" s="481" t="s">
        <v>587</v>
      </c>
      <c r="F680" s="83"/>
      <c r="G680" s="83"/>
      <c r="H680" s="101"/>
      <c r="I680" s="83"/>
      <c r="J680" s="85"/>
      <c r="K680" s="85"/>
      <c r="L680" s="85"/>
      <c r="M680" s="85"/>
      <c r="N680" s="85"/>
      <c r="O680" s="85"/>
      <c r="P680" s="85"/>
      <c r="Q680" s="85"/>
      <c r="R680" s="85"/>
    </row>
    <row r="681" spans="1:18" s="86" customFormat="1" ht="34.5" hidden="1" outlineLevel="2" x14ac:dyDescent="0.3">
      <c r="A681" s="100"/>
      <c r="B681" s="109"/>
      <c r="C681" s="508" t="s">
        <v>763</v>
      </c>
      <c r="D681" s="483" t="s">
        <v>586</v>
      </c>
      <c r="E681" s="481" t="s">
        <v>587</v>
      </c>
      <c r="F681" s="83"/>
      <c r="G681" s="83"/>
      <c r="H681" s="101"/>
      <c r="I681" s="83"/>
      <c r="J681" s="85"/>
      <c r="K681" s="85"/>
      <c r="L681" s="85"/>
      <c r="M681" s="85"/>
      <c r="N681" s="85"/>
      <c r="O681" s="85"/>
      <c r="P681" s="85"/>
      <c r="Q681" s="85"/>
      <c r="R681" s="85"/>
    </row>
    <row r="682" spans="1:18" s="86" customFormat="1" ht="86.25" hidden="1" outlineLevel="2" x14ac:dyDescent="0.3">
      <c r="A682" s="100"/>
      <c r="B682" s="109"/>
      <c r="C682" s="508" t="s">
        <v>764</v>
      </c>
      <c r="D682" s="483" t="s">
        <v>179</v>
      </c>
      <c r="E682" s="481" t="s">
        <v>765</v>
      </c>
      <c r="F682" s="83"/>
      <c r="G682" s="83"/>
      <c r="H682" s="101"/>
      <c r="I682" s="83"/>
      <c r="J682" s="85"/>
      <c r="K682" s="85"/>
      <c r="L682" s="85"/>
      <c r="M682" s="85"/>
      <c r="N682" s="85"/>
      <c r="O682" s="85"/>
      <c r="P682" s="85"/>
      <c r="Q682" s="85"/>
      <c r="R682" s="85"/>
    </row>
    <row r="683" spans="1:18" s="86" customFormat="1" ht="34.5" hidden="1" outlineLevel="2" x14ac:dyDescent="0.3">
      <c r="A683" s="100"/>
      <c r="B683" s="109"/>
      <c r="C683" s="508" t="s">
        <v>766</v>
      </c>
      <c r="D683" s="483" t="s">
        <v>161</v>
      </c>
      <c r="E683" s="481" t="s">
        <v>767</v>
      </c>
      <c r="F683" s="83"/>
      <c r="G683" s="83"/>
      <c r="H683" s="101"/>
      <c r="I683" s="83"/>
      <c r="J683" s="85"/>
      <c r="K683" s="85"/>
      <c r="L683" s="85"/>
      <c r="M683" s="85"/>
      <c r="N683" s="85"/>
      <c r="O683" s="85"/>
      <c r="P683" s="85"/>
      <c r="Q683" s="85"/>
      <c r="R683" s="85"/>
    </row>
    <row r="684" spans="1:18" s="86" customFormat="1" ht="51.75" hidden="1" outlineLevel="2" x14ac:dyDescent="0.3">
      <c r="A684" s="100"/>
      <c r="B684" s="109"/>
      <c r="C684" s="508" t="s">
        <v>768</v>
      </c>
      <c r="D684" s="483" t="s">
        <v>164</v>
      </c>
      <c r="E684" s="481" t="s">
        <v>775</v>
      </c>
      <c r="F684" s="83"/>
      <c r="G684" s="83"/>
      <c r="H684" s="101"/>
      <c r="I684" s="83"/>
      <c r="J684" s="85"/>
      <c r="K684" s="85"/>
      <c r="L684" s="85"/>
      <c r="M684" s="85"/>
      <c r="N684" s="85"/>
      <c r="O684" s="85"/>
      <c r="P684" s="85"/>
      <c r="Q684" s="85"/>
      <c r="R684" s="85"/>
    </row>
    <row r="685" spans="1:18" s="86" customFormat="1" ht="34.5" hidden="1" outlineLevel="2" x14ac:dyDescent="0.3">
      <c r="A685" s="100"/>
      <c r="B685" s="109"/>
      <c r="C685" s="508" t="s">
        <v>770</v>
      </c>
      <c r="D685" s="483" t="s">
        <v>167</v>
      </c>
      <c r="E685" s="481" t="s">
        <v>771</v>
      </c>
      <c r="F685" s="83"/>
      <c r="G685" s="83"/>
      <c r="H685" s="101"/>
      <c r="I685" s="83"/>
      <c r="J685" s="85"/>
      <c r="K685" s="85"/>
      <c r="L685" s="85"/>
      <c r="M685" s="85"/>
      <c r="N685" s="85"/>
      <c r="O685" s="85"/>
      <c r="P685" s="85"/>
      <c r="Q685" s="85"/>
      <c r="R685" s="85"/>
    </row>
    <row r="686" spans="1:18" s="86" customFormat="1" ht="34.5" hidden="1" outlineLevel="2" x14ac:dyDescent="0.3">
      <c r="A686" s="100"/>
      <c r="B686" s="109"/>
      <c r="C686" s="508" t="s">
        <v>772</v>
      </c>
      <c r="D686" s="483" t="s">
        <v>169</v>
      </c>
      <c r="E686" s="481" t="s">
        <v>771</v>
      </c>
      <c r="F686" s="83"/>
      <c r="G686" s="83"/>
      <c r="H686" s="101"/>
      <c r="I686" s="83"/>
      <c r="J686" s="85"/>
      <c r="K686" s="85"/>
      <c r="L686" s="85"/>
      <c r="M686" s="85"/>
      <c r="N686" s="85"/>
      <c r="O686" s="85"/>
      <c r="P686" s="85"/>
      <c r="Q686" s="85"/>
      <c r="R686" s="85"/>
    </row>
    <row r="687" spans="1:18" s="86" customFormat="1" ht="34.5" hidden="1" outlineLevel="2" x14ac:dyDescent="0.3">
      <c r="A687" s="100"/>
      <c r="B687" s="109"/>
      <c r="C687" s="508" t="s">
        <v>773</v>
      </c>
      <c r="D687" s="483" t="s">
        <v>171</v>
      </c>
      <c r="E687" s="481" t="s">
        <v>774</v>
      </c>
      <c r="F687" s="83"/>
      <c r="G687" s="83"/>
      <c r="H687" s="101"/>
      <c r="I687" s="83"/>
      <c r="J687" s="85"/>
      <c r="K687" s="85"/>
      <c r="L687" s="85"/>
      <c r="M687" s="85"/>
      <c r="N687" s="85"/>
      <c r="O687" s="85"/>
      <c r="P687" s="85"/>
      <c r="Q687" s="85"/>
      <c r="R687" s="85"/>
    </row>
    <row r="688" spans="1:18" s="86" customFormat="1" ht="51.75" hidden="1" outlineLevel="2" x14ac:dyDescent="0.3">
      <c r="A688" s="504"/>
      <c r="B688" s="87"/>
      <c r="C688" s="449" t="s">
        <v>741</v>
      </c>
      <c r="D688" s="440" t="s">
        <v>363</v>
      </c>
      <c r="E688" s="142" t="s">
        <v>935</v>
      </c>
      <c r="F688" s="83"/>
      <c r="G688" s="84"/>
      <c r="H688" s="85"/>
      <c r="I688" s="85"/>
      <c r="J688" s="85"/>
      <c r="K688" s="85"/>
      <c r="L688" s="85"/>
      <c r="M688" s="85"/>
      <c r="N688" s="85"/>
      <c r="O688" s="85"/>
      <c r="P688" s="85"/>
    </row>
    <row r="689" spans="1:16" s="86" customFormat="1" ht="51.75" hidden="1" outlineLevel="2" x14ac:dyDescent="0.3">
      <c r="A689" s="504"/>
      <c r="B689" s="87"/>
      <c r="C689" s="449" t="s">
        <v>739</v>
      </c>
      <c r="D689" s="440" t="s">
        <v>740</v>
      </c>
      <c r="E689" s="142" t="s">
        <v>935</v>
      </c>
      <c r="F689" s="83"/>
      <c r="G689" s="84"/>
      <c r="H689" s="85"/>
      <c r="I689" s="85"/>
      <c r="J689" s="85"/>
      <c r="K689" s="85"/>
      <c r="L689" s="85"/>
      <c r="M689" s="85"/>
      <c r="N689" s="85"/>
      <c r="O689" s="85"/>
      <c r="P689" s="85"/>
    </row>
    <row r="690" spans="1:16" s="86" customFormat="1" ht="51.75" hidden="1" outlineLevel="2" x14ac:dyDescent="0.3">
      <c r="A690" s="504"/>
      <c r="B690" s="87"/>
      <c r="C690" s="449" t="s">
        <v>742</v>
      </c>
      <c r="D690" s="440" t="s">
        <v>366</v>
      </c>
      <c r="E690" s="142" t="s">
        <v>935</v>
      </c>
      <c r="F690" s="83"/>
      <c r="G690" s="84"/>
      <c r="H690" s="85"/>
      <c r="I690" s="85"/>
      <c r="J690" s="85"/>
      <c r="K690" s="85"/>
      <c r="L690" s="85"/>
      <c r="M690" s="85"/>
      <c r="N690" s="85"/>
      <c r="O690" s="85"/>
      <c r="P690" s="85"/>
    </row>
    <row r="691" spans="1:16" s="86" customFormat="1" ht="51.75" hidden="1" outlineLevel="2" x14ac:dyDescent="0.3">
      <c r="A691" s="504"/>
      <c r="B691" s="87"/>
      <c r="C691" s="449" t="s">
        <v>743</v>
      </c>
      <c r="D691" s="440" t="s">
        <v>368</v>
      </c>
      <c r="E691" s="142" t="s">
        <v>935</v>
      </c>
      <c r="F691" s="83"/>
      <c r="G691" s="84"/>
      <c r="H691" s="85"/>
      <c r="I691" s="85"/>
      <c r="J691" s="85"/>
      <c r="K691" s="85"/>
      <c r="L691" s="85"/>
      <c r="M691" s="85"/>
      <c r="N691" s="85"/>
      <c r="O691" s="85"/>
      <c r="P691" s="85"/>
    </row>
    <row r="692" spans="1:16" s="86" customFormat="1" ht="86.25" hidden="1" outlineLevel="2" x14ac:dyDescent="0.3">
      <c r="A692" s="504"/>
      <c r="B692" s="87"/>
      <c r="C692" s="449" t="s">
        <v>744</v>
      </c>
      <c r="D692" s="440" t="s">
        <v>349</v>
      </c>
      <c r="E692" s="142" t="s">
        <v>936</v>
      </c>
      <c r="F692" s="83"/>
      <c r="G692" s="84"/>
      <c r="H692" s="85"/>
      <c r="I692" s="85"/>
      <c r="J692" s="85"/>
      <c r="K692" s="85"/>
      <c r="L692" s="85"/>
      <c r="M692" s="85"/>
      <c r="N692" s="85"/>
      <c r="O692" s="85"/>
      <c r="P692" s="85"/>
    </row>
    <row r="693" spans="1:16" s="86" customFormat="1" ht="86.25" hidden="1" outlineLevel="2" x14ac:dyDescent="0.3">
      <c r="A693" s="504"/>
      <c r="B693" s="87"/>
      <c r="C693" s="449" t="s">
        <v>745</v>
      </c>
      <c r="D693" s="440" t="s">
        <v>351</v>
      </c>
      <c r="E693" s="142" t="s">
        <v>936</v>
      </c>
      <c r="F693" s="83"/>
      <c r="G693" s="84"/>
      <c r="H693" s="85"/>
      <c r="I693" s="85"/>
      <c r="J693" s="85"/>
      <c r="K693" s="85"/>
      <c r="L693" s="85"/>
      <c r="M693" s="85"/>
      <c r="N693" s="85"/>
      <c r="O693" s="85"/>
      <c r="P693" s="85"/>
    </row>
    <row r="694" spans="1:16" s="86" customFormat="1" ht="34.5" hidden="1" outlineLevel="2" x14ac:dyDescent="0.3">
      <c r="A694" s="504"/>
      <c r="B694" s="87"/>
      <c r="C694" s="449" t="s">
        <v>707</v>
      </c>
      <c r="D694" s="440" t="s">
        <v>888</v>
      </c>
      <c r="E694" s="142" t="s">
        <v>726</v>
      </c>
      <c r="F694" s="83"/>
      <c r="G694" s="84"/>
      <c r="H694" s="85"/>
      <c r="I694" s="85"/>
      <c r="J694" s="85"/>
      <c r="K694" s="85"/>
      <c r="L694" s="85"/>
      <c r="M694" s="85"/>
      <c r="N694" s="85"/>
      <c r="O694" s="85"/>
      <c r="P694" s="85"/>
    </row>
    <row r="695" spans="1:16" s="86" customFormat="1" ht="17.25" hidden="1" outlineLevel="2" x14ac:dyDescent="0.3">
      <c r="A695" s="504"/>
      <c r="B695" s="87"/>
      <c r="C695" s="449" t="s">
        <v>889</v>
      </c>
      <c r="D695" s="440" t="s">
        <v>890</v>
      </c>
      <c r="E695" s="142"/>
      <c r="F695" s="83"/>
      <c r="G695" s="84"/>
      <c r="H695" s="85"/>
      <c r="I695" s="85"/>
      <c r="J695" s="85"/>
      <c r="K695" s="85"/>
      <c r="L695" s="85"/>
      <c r="M695" s="85"/>
      <c r="N695" s="85"/>
      <c r="O695" s="85"/>
      <c r="P695" s="85"/>
    </row>
    <row r="696" spans="1:16" s="86" customFormat="1" ht="17.25" hidden="1" outlineLevel="2" x14ac:dyDescent="0.3">
      <c r="A696" s="504"/>
      <c r="B696" s="87"/>
      <c r="C696" s="449" t="s">
        <v>728</v>
      </c>
      <c r="D696" s="440" t="s">
        <v>729</v>
      </c>
      <c r="E696" s="142"/>
      <c r="F696" s="83"/>
      <c r="G696" s="84"/>
      <c r="H696" s="85"/>
      <c r="I696" s="85"/>
      <c r="J696" s="85"/>
      <c r="K696" s="85"/>
      <c r="L696" s="85"/>
      <c r="M696" s="85"/>
      <c r="N696" s="85"/>
      <c r="O696" s="85"/>
      <c r="P696" s="85"/>
    </row>
    <row r="697" spans="1:16" s="86" customFormat="1" ht="17.25" hidden="1" outlineLevel="2" x14ac:dyDescent="0.3">
      <c r="A697" s="504"/>
      <c r="B697" s="87"/>
      <c r="C697" s="449" t="s">
        <v>730</v>
      </c>
      <c r="D697" s="440" t="s">
        <v>731</v>
      </c>
      <c r="E697" s="142"/>
      <c r="F697" s="83"/>
      <c r="G697" s="84"/>
      <c r="H697" s="85"/>
      <c r="I697" s="85"/>
      <c r="J697" s="85"/>
      <c r="K697" s="85"/>
      <c r="L697" s="85"/>
      <c r="M697" s="85"/>
      <c r="N697" s="85"/>
      <c r="O697" s="85"/>
      <c r="P697" s="85"/>
    </row>
    <row r="698" spans="1:16" s="86" customFormat="1" ht="17.25" hidden="1" outlineLevel="2" x14ac:dyDescent="0.3">
      <c r="A698" s="504"/>
      <c r="B698" s="87"/>
      <c r="C698" s="449" t="s">
        <v>734</v>
      </c>
      <c r="D698" s="440" t="s">
        <v>635</v>
      </c>
      <c r="E698" s="142"/>
      <c r="F698" s="83"/>
      <c r="G698" s="84"/>
      <c r="H698" s="85"/>
      <c r="I698" s="85"/>
      <c r="J698" s="85"/>
      <c r="K698" s="85"/>
      <c r="L698" s="85"/>
      <c r="M698" s="85"/>
      <c r="N698" s="85"/>
      <c r="O698" s="85"/>
      <c r="P698" s="85"/>
    </row>
    <row r="699" spans="1:16" s="86" customFormat="1" ht="17.25" hidden="1" outlineLevel="2" x14ac:dyDescent="0.3">
      <c r="A699" s="504"/>
      <c r="B699" s="87"/>
      <c r="C699" s="449" t="s">
        <v>732</v>
      </c>
      <c r="D699" s="440" t="s">
        <v>733</v>
      </c>
      <c r="E699" s="142"/>
      <c r="F699" s="83"/>
      <c r="G699" s="84"/>
      <c r="H699" s="85"/>
      <c r="I699" s="85"/>
      <c r="J699" s="85"/>
      <c r="K699" s="85"/>
      <c r="L699" s="85"/>
      <c r="M699" s="85"/>
      <c r="N699" s="85"/>
      <c r="O699" s="85"/>
      <c r="P699" s="85"/>
    </row>
    <row r="700" spans="1:16" s="86" customFormat="1" ht="17.25" hidden="1" outlineLevel="2" x14ac:dyDescent="0.3">
      <c r="A700" s="504"/>
      <c r="B700" s="87"/>
      <c r="C700" s="449" t="s">
        <v>735</v>
      </c>
      <c r="D700" s="440" t="s">
        <v>604</v>
      </c>
      <c r="E700" s="142"/>
      <c r="F700" s="83"/>
      <c r="G700" s="84"/>
      <c r="H700" s="85"/>
      <c r="I700" s="85"/>
      <c r="J700" s="85"/>
      <c r="K700" s="85"/>
      <c r="L700" s="85"/>
      <c r="M700" s="85"/>
      <c r="N700" s="85"/>
      <c r="O700" s="85"/>
      <c r="P700" s="85"/>
    </row>
    <row r="701" spans="1:16" s="86" customFormat="1" ht="17.25" hidden="1" outlineLevel="2" x14ac:dyDescent="0.3">
      <c r="A701" s="504"/>
      <c r="B701" s="87"/>
      <c r="C701" s="449" t="s">
        <v>605</v>
      </c>
      <c r="D701" s="440" t="s">
        <v>606</v>
      </c>
      <c r="E701" s="142"/>
      <c r="F701" s="83"/>
      <c r="G701" s="84"/>
      <c r="H701" s="85"/>
      <c r="I701" s="85"/>
      <c r="J701" s="85"/>
      <c r="K701" s="85"/>
      <c r="L701" s="85"/>
      <c r="M701" s="85"/>
      <c r="N701" s="85"/>
      <c r="O701" s="85"/>
      <c r="P701" s="85"/>
    </row>
    <row r="702" spans="1:16" s="86" customFormat="1" ht="34.5" hidden="1" outlineLevel="2" x14ac:dyDescent="0.3">
      <c r="A702" s="504"/>
      <c r="B702" s="87"/>
      <c r="C702" s="449" t="s">
        <v>937</v>
      </c>
      <c r="D702" s="440" t="s">
        <v>938</v>
      </c>
      <c r="E702" s="142"/>
      <c r="F702" s="83"/>
      <c r="G702" s="84"/>
      <c r="H702" s="85"/>
      <c r="I702" s="85"/>
      <c r="J702" s="85"/>
      <c r="K702" s="85"/>
      <c r="L702" s="85"/>
      <c r="M702" s="85"/>
      <c r="N702" s="85"/>
      <c r="O702" s="85"/>
      <c r="P702" s="85"/>
    </row>
    <row r="703" spans="1:16" s="86" customFormat="1" ht="17.25" hidden="1" outlineLevel="2" x14ac:dyDescent="0.3">
      <c r="A703" s="504"/>
      <c r="B703" s="87"/>
      <c r="C703" s="449" t="s">
        <v>750</v>
      </c>
      <c r="D703" s="440" t="s">
        <v>616</v>
      </c>
      <c r="E703" s="142"/>
      <c r="F703" s="83"/>
      <c r="G703" s="84"/>
      <c r="H703" s="85"/>
      <c r="I703" s="85"/>
      <c r="J703" s="85"/>
      <c r="K703" s="85"/>
      <c r="L703" s="85"/>
      <c r="M703" s="85"/>
      <c r="N703" s="85"/>
      <c r="O703" s="85"/>
      <c r="P703" s="85"/>
    </row>
    <row r="704" spans="1:16" s="86" customFormat="1" ht="17.25" hidden="1" outlineLevel="2" x14ac:dyDescent="0.3">
      <c r="A704" s="504"/>
      <c r="B704" s="87"/>
      <c r="C704" s="449" t="s">
        <v>909</v>
      </c>
      <c r="D704" s="440" t="s">
        <v>910</v>
      </c>
      <c r="E704" s="142"/>
      <c r="F704" s="83"/>
      <c r="G704" s="84"/>
      <c r="H704" s="85"/>
      <c r="I704" s="85"/>
      <c r="J704" s="85"/>
      <c r="K704" s="85"/>
      <c r="L704" s="85"/>
      <c r="M704" s="85"/>
      <c r="N704" s="85"/>
      <c r="O704" s="85"/>
      <c r="P704" s="85"/>
    </row>
    <row r="705" spans="1:16" s="86" customFormat="1" ht="69" hidden="1" outlineLevel="2" x14ac:dyDescent="0.3">
      <c r="A705" s="504"/>
      <c r="B705" s="87"/>
      <c r="C705" s="449" t="s">
        <v>715</v>
      </c>
      <c r="D705" s="440" t="s">
        <v>716</v>
      </c>
      <c r="E705" s="142" t="s">
        <v>891</v>
      </c>
      <c r="F705" s="83"/>
      <c r="G705" s="84"/>
      <c r="H705" s="85"/>
      <c r="I705" s="85"/>
      <c r="J705" s="85"/>
      <c r="K705" s="85"/>
      <c r="L705" s="85"/>
      <c r="M705" s="85"/>
      <c r="N705" s="85"/>
      <c r="O705" s="85"/>
      <c r="P705" s="85"/>
    </row>
    <row r="706" spans="1:16" s="86" customFormat="1" ht="120.75" hidden="1" outlineLevel="2" x14ac:dyDescent="0.3">
      <c r="A706" s="504"/>
      <c r="B706" s="87"/>
      <c r="C706" s="449" t="s">
        <v>892</v>
      </c>
      <c r="D706" s="440" t="s">
        <v>888</v>
      </c>
      <c r="E706" s="142" t="s">
        <v>893</v>
      </c>
      <c r="F706" s="83"/>
      <c r="G706" s="84"/>
      <c r="H706" s="85"/>
      <c r="I706" s="85"/>
      <c r="J706" s="85"/>
      <c r="K706" s="85"/>
      <c r="L706" s="85"/>
      <c r="M706" s="85"/>
      <c r="N706" s="85"/>
      <c r="O706" s="85"/>
      <c r="P706" s="85"/>
    </row>
    <row r="707" spans="1:16" s="86" customFormat="1" ht="86.25" hidden="1" outlineLevel="2" x14ac:dyDescent="0.3">
      <c r="A707" s="504"/>
      <c r="B707" s="87"/>
      <c r="C707" s="449" t="s">
        <v>545</v>
      </c>
      <c r="D707" s="440" t="s">
        <v>546</v>
      </c>
      <c r="E707" s="142" t="s">
        <v>936</v>
      </c>
      <c r="F707" s="83"/>
      <c r="G707" s="84"/>
      <c r="H707" s="85"/>
      <c r="I707" s="85"/>
      <c r="J707" s="85"/>
      <c r="K707" s="85"/>
      <c r="L707" s="85"/>
      <c r="M707" s="85"/>
      <c r="N707" s="85"/>
      <c r="O707" s="85"/>
      <c r="P707" s="85"/>
    </row>
    <row r="708" spans="1:16" s="86" customFormat="1" ht="86.25" hidden="1" outlineLevel="2" x14ac:dyDescent="0.3">
      <c r="A708" s="504"/>
      <c r="B708" s="89"/>
      <c r="C708" s="449" t="s">
        <v>547</v>
      </c>
      <c r="D708" s="440" t="s">
        <v>548</v>
      </c>
      <c r="E708" s="142" t="s">
        <v>936</v>
      </c>
      <c r="F708" s="83"/>
      <c r="G708" s="84"/>
      <c r="H708" s="85"/>
      <c r="I708" s="85"/>
      <c r="J708" s="85"/>
      <c r="K708" s="85"/>
      <c r="L708" s="85"/>
      <c r="M708" s="85"/>
      <c r="N708" s="85"/>
      <c r="O708" s="85"/>
      <c r="P708" s="85"/>
    </row>
    <row r="709" spans="1:16" s="86" customFormat="1" ht="17.25" hidden="1" outlineLevel="2" x14ac:dyDescent="0.3">
      <c r="A709" s="442"/>
      <c r="B709" s="92"/>
      <c r="C709" s="707" t="s">
        <v>911</v>
      </c>
      <c r="D709" s="443" t="s">
        <v>912</v>
      </c>
      <c r="E709" s="443" t="s">
        <v>361</v>
      </c>
      <c r="F709" s="83"/>
      <c r="G709" s="84"/>
      <c r="H709" s="85"/>
      <c r="I709" s="85"/>
      <c r="J709" s="85"/>
      <c r="K709" s="85"/>
      <c r="L709" s="85"/>
      <c r="M709" s="85"/>
      <c r="N709" s="85"/>
      <c r="O709" s="85"/>
      <c r="P709" s="85"/>
    </row>
    <row r="710" spans="1:16" s="86" customFormat="1" ht="17.25" hidden="1" outlineLevel="2" x14ac:dyDescent="0.3">
      <c r="A710" s="442"/>
      <c r="B710" s="92"/>
      <c r="C710" s="707" t="s">
        <v>913</v>
      </c>
      <c r="D710" s="443" t="s">
        <v>836</v>
      </c>
      <c r="E710" s="443" t="s">
        <v>361</v>
      </c>
      <c r="F710" s="83"/>
      <c r="G710" s="84"/>
      <c r="H710" s="85"/>
      <c r="I710" s="85"/>
      <c r="J710" s="85"/>
      <c r="K710" s="85"/>
      <c r="L710" s="85"/>
      <c r="M710" s="85"/>
      <c r="N710" s="85"/>
      <c r="O710" s="85"/>
      <c r="P710" s="85"/>
    </row>
    <row r="711" spans="1:16" s="86" customFormat="1" ht="17.25" hidden="1" outlineLevel="2" x14ac:dyDescent="0.3">
      <c r="A711" s="505"/>
      <c r="B711" s="110">
        <f>SUM(B673,B679,B680,B681,B682)</f>
        <v>0</v>
      </c>
      <c r="C711" s="506" t="s">
        <v>794</v>
      </c>
      <c r="D711" s="507" t="s">
        <v>321</v>
      </c>
      <c r="E711" s="143" t="s">
        <v>896</v>
      </c>
      <c r="F711" s="83"/>
      <c r="G711" s="84"/>
      <c r="H711" s="85"/>
      <c r="I711" s="85"/>
      <c r="J711" s="85"/>
      <c r="K711" s="85"/>
      <c r="L711" s="85"/>
      <c r="M711" s="85"/>
      <c r="N711" s="85"/>
      <c r="O711" s="85"/>
      <c r="P711" s="85"/>
    </row>
    <row r="712" spans="1:16" s="86" customFormat="1" ht="17.25" hidden="1" outlineLevel="2" x14ac:dyDescent="0.3">
      <c r="A712" s="504"/>
      <c r="B712" s="90">
        <f>SUM(B688:B693)</f>
        <v>0</v>
      </c>
      <c r="C712" s="506" t="s">
        <v>752</v>
      </c>
      <c r="D712" s="507" t="s">
        <v>321</v>
      </c>
      <c r="E712" s="143" t="s">
        <v>896</v>
      </c>
      <c r="F712" s="83"/>
      <c r="G712" s="84"/>
      <c r="H712" s="85"/>
      <c r="I712" s="85"/>
      <c r="J712" s="85"/>
      <c r="K712" s="85"/>
      <c r="L712" s="85"/>
      <c r="M712" s="85"/>
      <c r="N712" s="85"/>
      <c r="O712" s="85"/>
      <c r="P712" s="85"/>
    </row>
    <row r="713" spans="1:16" s="86" customFormat="1" ht="17.25" hidden="1" outlineLevel="2" x14ac:dyDescent="0.3">
      <c r="A713" s="504"/>
      <c r="B713" s="110">
        <f>SUM(B673,B679:B681,B682,B688:B693,B709:B710)</f>
        <v>0</v>
      </c>
      <c r="C713" s="508" t="s">
        <v>330</v>
      </c>
      <c r="D713" s="507" t="s">
        <v>331</v>
      </c>
      <c r="E713" s="143"/>
      <c r="F713" s="83"/>
      <c r="G713" s="84"/>
      <c r="H713" s="85"/>
      <c r="I713" s="85"/>
      <c r="J713" s="85"/>
      <c r="K713" s="85"/>
      <c r="L713" s="85"/>
      <c r="M713" s="85"/>
      <c r="N713" s="85"/>
      <c r="O713" s="85"/>
      <c r="P713" s="85"/>
    </row>
    <row r="714" spans="1:16" s="86" customFormat="1" ht="17.25" hidden="1" outlineLevel="2" x14ac:dyDescent="0.3">
      <c r="A714" s="504"/>
      <c r="B714" s="441">
        <f>IF(B713&gt;0,1,0)</f>
        <v>0</v>
      </c>
      <c r="C714" s="439" t="s">
        <v>336</v>
      </c>
      <c r="D714" s="440" t="s">
        <v>939</v>
      </c>
      <c r="E714" s="143"/>
      <c r="F714" s="83"/>
      <c r="G714" s="84"/>
      <c r="H714" s="85"/>
      <c r="I714" s="85"/>
      <c r="J714" s="85"/>
      <c r="K714" s="85"/>
      <c r="L714" s="85"/>
      <c r="M714" s="85"/>
      <c r="N714" s="85"/>
      <c r="O714" s="85"/>
      <c r="P714" s="85"/>
    </row>
    <row r="715" spans="1:16" s="98" customFormat="1" ht="34.5" hidden="1" outlineLevel="2" x14ac:dyDescent="0.3">
      <c r="A715" s="509"/>
      <c r="B715" s="144"/>
      <c r="C715" s="439" t="s">
        <v>940</v>
      </c>
      <c r="D715" s="440" t="s">
        <v>941</v>
      </c>
      <c r="E715" s="145" t="s">
        <v>942</v>
      </c>
      <c r="F715" s="95"/>
      <c r="G715" s="96"/>
      <c r="H715" s="97"/>
      <c r="I715" s="97"/>
      <c r="J715" s="97"/>
      <c r="K715" s="97"/>
      <c r="L715" s="97"/>
      <c r="M715" s="97"/>
      <c r="N715" s="97"/>
      <c r="O715" s="97"/>
      <c r="P715" s="97"/>
    </row>
    <row r="716" spans="1:16" s="98" customFormat="1" ht="17.25" hidden="1" outlineLevel="2" x14ac:dyDescent="0.3">
      <c r="A716" s="504"/>
      <c r="B716" s="89"/>
      <c r="C716" s="439" t="s">
        <v>943</v>
      </c>
      <c r="D716" s="440" t="s">
        <v>944</v>
      </c>
      <c r="E716" s="143" t="s">
        <v>945</v>
      </c>
      <c r="F716" s="95"/>
      <c r="G716" s="96"/>
      <c r="H716" s="97"/>
      <c r="I716" s="97"/>
      <c r="J716" s="97"/>
      <c r="K716" s="97"/>
      <c r="L716" s="97"/>
      <c r="M716" s="97"/>
      <c r="N716" s="97"/>
      <c r="O716" s="97"/>
      <c r="P716" s="97"/>
    </row>
    <row r="717" spans="1:16" s="98" customFormat="1" ht="17.25" hidden="1" outlineLevel="2" x14ac:dyDescent="0.3">
      <c r="A717" s="504"/>
      <c r="B717" s="89"/>
      <c r="C717" s="439" t="s">
        <v>946</v>
      </c>
      <c r="D717" s="440" t="s">
        <v>947</v>
      </c>
      <c r="E717" s="142" t="s">
        <v>948</v>
      </c>
      <c r="F717" s="95"/>
      <c r="G717" s="96"/>
      <c r="H717" s="97"/>
      <c r="I717" s="97"/>
      <c r="J717" s="97"/>
      <c r="K717" s="97"/>
      <c r="L717" s="97"/>
      <c r="M717" s="97"/>
      <c r="N717" s="97"/>
      <c r="O717" s="97"/>
      <c r="P717" s="97"/>
    </row>
    <row r="718" spans="1:16" s="98" customFormat="1" ht="17.25" hidden="1" outlineLevel="2" x14ac:dyDescent="0.3">
      <c r="A718" s="504"/>
      <c r="B718" s="89"/>
      <c r="C718" s="439" t="s">
        <v>949</v>
      </c>
      <c r="D718" s="440" t="s">
        <v>950</v>
      </c>
      <c r="E718" s="142"/>
      <c r="F718" s="95"/>
      <c r="G718" s="96"/>
      <c r="H718" s="97"/>
      <c r="I718" s="97"/>
      <c r="J718" s="97"/>
      <c r="K718" s="97"/>
      <c r="L718" s="97"/>
      <c r="M718" s="97"/>
      <c r="N718" s="97"/>
      <c r="O718" s="97"/>
      <c r="P718" s="97"/>
    </row>
    <row r="719" spans="1:16" s="98" customFormat="1" ht="17.25" hidden="1" outlineLevel="2" x14ac:dyDescent="0.3">
      <c r="A719" s="504"/>
      <c r="B719" s="87"/>
      <c r="C719" s="439" t="s">
        <v>951</v>
      </c>
      <c r="D719" s="440" t="s">
        <v>952</v>
      </c>
      <c r="E719" s="142" t="s">
        <v>953</v>
      </c>
      <c r="F719" s="95"/>
      <c r="G719" s="96"/>
      <c r="H719" s="97"/>
      <c r="I719" s="97"/>
      <c r="J719" s="97"/>
      <c r="K719" s="97"/>
      <c r="L719" s="97"/>
      <c r="M719" s="97"/>
      <c r="N719" s="97"/>
      <c r="O719" s="97"/>
      <c r="P719" s="97"/>
    </row>
    <row r="720" spans="1:16" s="98" customFormat="1" ht="17.25" hidden="1" outlineLevel="2" x14ac:dyDescent="0.3">
      <c r="A720" s="504"/>
      <c r="B720" s="87"/>
      <c r="C720" s="439" t="s">
        <v>954</v>
      </c>
      <c r="D720" s="447" t="s">
        <v>955</v>
      </c>
      <c r="E720" s="142" t="s">
        <v>956</v>
      </c>
      <c r="F720" s="95"/>
      <c r="G720" s="96"/>
      <c r="H720" s="97"/>
      <c r="I720" s="97"/>
      <c r="J720" s="97"/>
      <c r="K720" s="97"/>
      <c r="L720" s="97"/>
      <c r="M720" s="97"/>
      <c r="N720" s="97"/>
      <c r="O720" s="97"/>
      <c r="P720" s="97"/>
    </row>
    <row r="721" spans="1:16" s="98" customFormat="1" ht="17.25" hidden="1" outlineLevel="2" x14ac:dyDescent="0.3">
      <c r="A721" s="504"/>
      <c r="B721" s="87"/>
      <c r="C721" s="439" t="s">
        <v>618</v>
      </c>
      <c r="D721" s="447" t="s">
        <v>867</v>
      </c>
      <c r="E721" s="510"/>
      <c r="F721" s="95"/>
      <c r="G721" s="96"/>
      <c r="H721" s="97"/>
      <c r="I721" s="97"/>
      <c r="J721" s="97"/>
      <c r="K721" s="97"/>
      <c r="L721" s="97"/>
      <c r="M721" s="97"/>
      <c r="N721" s="97"/>
      <c r="O721" s="97"/>
      <c r="P721" s="97"/>
    </row>
    <row r="722" spans="1:16" s="86" customFormat="1" ht="17.25" hidden="1" outlineLevel="2" x14ac:dyDescent="0.3">
      <c r="A722" s="448"/>
      <c r="B722" s="93"/>
      <c r="C722" s="439" t="s">
        <v>393</v>
      </c>
      <c r="D722" s="447" t="s">
        <v>869</v>
      </c>
      <c r="E722" s="94" t="s">
        <v>395</v>
      </c>
      <c r="F722" s="95"/>
      <c r="G722" s="84"/>
      <c r="H722" s="85"/>
      <c r="I722" s="85"/>
      <c r="J722" s="85"/>
      <c r="K722" s="85"/>
      <c r="L722" s="85"/>
      <c r="M722" s="85"/>
      <c r="N722" s="85"/>
      <c r="O722" s="85"/>
      <c r="P722" s="85"/>
    </row>
    <row r="723" spans="1:16" s="86" customFormat="1" ht="17.25" hidden="1" outlineLevel="2" x14ac:dyDescent="0.3">
      <c r="A723" s="448"/>
      <c r="B723" s="93"/>
      <c r="C723" s="439" t="s">
        <v>396</v>
      </c>
      <c r="D723" s="447" t="s">
        <v>870</v>
      </c>
      <c r="E723" s="94" t="s">
        <v>395</v>
      </c>
      <c r="F723" s="95"/>
      <c r="G723" s="84"/>
      <c r="H723" s="85"/>
      <c r="I723" s="85"/>
      <c r="J723" s="85"/>
      <c r="K723" s="85"/>
      <c r="L723" s="85"/>
      <c r="M723" s="85"/>
      <c r="N723" s="85"/>
      <c r="O723" s="85"/>
      <c r="P723" s="85"/>
    </row>
    <row r="724" spans="1:16" s="86" customFormat="1" ht="17.25" hidden="1" outlineLevel="2" x14ac:dyDescent="0.3">
      <c r="A724" s="448"/>
      <c r="B724" s="93"/>
      <c r="C724" s="439" t="s">
        <v>398</v>
      </c>
      <c r="D724" s="447" t="s">
        <v>871</v>
      </c>
      <c r="E724" s="94" t="s">
        <v>395</v>
      </c>
      <c r="F724" s="95"/>
      <c r="G724" s="84"/>
      <c r="H724" s="85"/>
      <c r="I724" s="85"/>
      <c r="J724" s="85"/>
      <c r="K724" s="85"/>
      <c r="L724" s="85"/>
      <c r="M724" s="85"/>
      <c r="N724" s="85"/>
      <c r="O724" s="85"/>
      <c r="P724" s="85"/>
    </row>
    <row r="725" spans="1:16" s="98" customFormat="1" ht="17.25" hidden="1" outlineLevel="2" x14ac:dyDescent="0.3">
      <c r="A725" s="448"/>
      <c r="B725" s="93"/>
      <c r="C725" s="439" t="s">
        <v>400</v>
      </c>
      <c r="D725" s="447" t="s">
        <v>873</v>
      </c>
      <c r="E725" s="94" t="s">
        <v>395</v>
      </c>
      <c r="F725" s="95"/>
      <c r="G725" s="96"/>
      <c r="H725" s="97"/>
      <c r="I725" s="97"/>
      <c r="J725" s="97"/>
      <c r="K725" s="97"/>
      <c r="L725" s="97"/>
      <c r="M725" s="97"/>
      <c r="N725" s="97"/>
      <c r="O725" s="97"/>
      <c r="P725" s="97"/>
    </row>
    <row r="726" spans="1:16" s="98" customFormat="1" ht="17.25" hidden="1" outlineLevel="2" x14ac:dyDescent="0.3">
      <c r="A726" s="504"/>
      <c r="B726" s="99"/>
      <c r="C726" s="439" t="s">
        <v>400</v>
      </c>
      <c r="D726" s="447" t="s">
        <v>873</v>
      </c>
      <c r="E726" s="125" t="s">
        <v>874</v>
      </c>
      <c r="F726" s="95"/>
      <c r="G726" s="96"/>
      <c r="H726" s="97"/>
      <c r="I726" s="97"/>
      <c r="J726" s="97"/>
      <c r="K726" s="97"/>
      <c r="L726" s="97"/>
      <c r="M726" s="97"/>
      <c r="N726" s="97"/>
      <c r="O726" s="97"/>
      <c r="P726" s="97"/>
    </row>
    <row r="727" spans="1:16" s="98" customFormat="1" ht="17.25" hidden="1" outlineLevel="2" x14ac:dyDescent="0.3">
      <c r="A727" s="504"/>
      <c r="B727" s="99"/>
      <c r="C727" s="493" t="s">
        <v>957</v>
      </c>
      <c r="D727" s="450" t="s">
        <v>958</v>
      </c>
      <c r="E727" s="125"/>
      <c r="F727" s="95"/>
      <c r="G727" s="96"/>
      <c r="H727" s="97"/>
      <c r="I727" s="97"/>
      <c r="J727" s="97"/>
      <c r="K727" s="97"/>
      <c r="L727" s="97"/>
      <c r="M727" s="97"/>
      <c r="N727" s="97"/>
      <c r="O727" s="97"/>
      <c r="P727" s="97"/>
    </row>
    <row r="728" spans="1:16" s="98" customFormat="1" ht="17.25" hidden="1" outlineLevel="2" x14ac:dyDescent="0.3">
      <c r="A728" s="504"/>
      <c r="B728" s="99"/>
      <c r="C728" s="449" t="s">
        <v>959</v>
      </c>
      <c r="D728" s="450" t="s">
        <v>960</v>
      </c>
      <c r="E728" s="125"/>
      <c r="F728" s="95"/>
      <c r="G728" s="96"/>
      <c r="H728" s="97"/>
      <c r="I728" s="97"/>
      <c r="J728" s="97"/>
      <c r="K728" s="97"/>
      <c r="L728" s="97"/>
      <c r="M728" s="97"/>
      <c r="N728" s="97"/>
      <c r="O728" s="97"/>
      <c r="P728" s="97"/>
    </row>
    <row r="729" spans="1:16" s="98" customFormat="1" ht="17.25" hidden="1" outlineLevel="2" x14ac:dyDescent="0.3">
      <c r="A729" s="504"/>
      <c r="B729" s="99"/>
      <c r="C729" s="449" t="s">
        <v>894</v>
      </c>
      <c r="D729" s="450" t="s">
        <v>729</v>
      </c>
      <c r="E729" s="125"/>
      <c r="F729" s="95"/>
      <c r="G729" s="96"/>
      <c r="H729" s="97"/>
      <c r="I729" s="97"/>
      <c r="J729" s="97"/>
      <c r="K729" s="97"/>
      <c r="L729" s="97"/>
      <c r="M729" s="97"/>
      <c r="N729" s="97"/>
      <c r="O729" s="97"/>
      <c r="P729" s="97"/>
    </row>
    <row r="730" spans="1:16" s="98" customFormat="1" ht="17.25" hidden="1" outlineLevel="2" x14ac:dyDescent="0.3">
      <c r="A730" s="504"/>
      <c r="B730" s="99"/>
      <c r="C730" s="449" t="s">
        <v>895</v>
      </c>
      <c r="D730" s="450" t="s">
        <v>731</v>
      </c>
      <c r="E730" s="125"/>
      <c r="F730" s="95"/>
      <c r="G730" s="96"/>
      <c r="H730" s="97"/>
      <c r="I730" s="97"/>
      <c r="J730" s="97"/>
      <c r="K730" s="97"/>
      <c r="L730" s="97"/>
      <c r="M730" s="97"/>
      <c r="N730" s="97"/>
      <c r="O730" s="97"/>
      <c r="P730" s="97"/>
    </row>
    <row r="731" spans="1:16" s="98" customFormat="1" ht="17.25" hidden="1" outlineLevel="2" x14ac:dyDescent="0.3">
      <c r="A731" s="504"/>
      <c r="B731" s="99"/>
      <c r="C731" s="449" t="s">
        <v>900</v>
      </c>
      <c r="D731" s="450" t="s">
        <v>635</v>
      </c>
      <c r="E731" s="125"/>
      <c r="F731" s="95"/>
      <c r="G731" s="96"/>
      <c r="H731" s="97"/>
      <c r="I731" s="97"/>
      <c r="J731" s="97"/>
      <c r="K731" s="97"/>
      <c r="L731" s="97"/>
      <c r="M731" s="97"/>
      <c r="N731" s="97"/>
      <c r="O731" s="97"/>
      <c r="P731" s="97"/>
    </row>
    <row r="732" spans="1:16" s="98" customFormat="1" ht="17.25" hidden="1" outlineLevel="2" x14ac:dyDescent="0.3">
      <c r="A732" s="504"/>
      <c r="B732" s="99"/>
      <c r="C732" s="449" t="s">
        <v>897</v>
      </c>
      <c r="D732" s="450" t="s">
        <v>733</v>
      </c>
      <c r="E732" s="125"/>
      <c r="F732" s="95"/>
      <c r="G732" s="96"/>
      <c r="H732" s="97"/>
      <c r="I732" s="97"/>
      <c r="J732" s="97"/>
      <c r="K732" s="97"/>
      <c r="L732" s="97"/>
      <c r="M732" s="97"/>
      <c r="N732" s="97"/>
      <c r="O732" s="97"/>
      <c r="P732" s="97"/>
    </row>
    <row r="733" spans="1:16" s="98" customFormat="1" ht="17.25" hidden="1" outlineLevel="2" x14ac:dyDescent="0.3">
      <c r="A733" s="504"/>
      <c r="B733" s="99"/>
      <c r="C733" s="449" t="s">
        <v>902</v>
      </c>
      <c r="D733" s="450" t="s">
        <v>604</v>
      </c>
      <c r="E733" s="125"/>
      <c r="F733" s="95"/>
      <c r="G733" s="96"/>
      <c r="H733" s="97"/>
      <c r="I733" s="97"/>
      <c r="J733" s="97"/>
      <c r="K733" s="97"/>
      <c r="L733" s="97"/>
      <c r="M733" s="97"/>
      <c r="N733" s="97"/>
      <c r="O733" s="97"/>
      <c r="P733" s="97"/>
    </row>
    <row r="734" spans="1:16" s="98" customFormat="1" ht="17.25" hidden="1" outlineLevel="2" x14ac:dyDescent="0.3">
      <c r="A734" s="504"/>
      <c r="B734" s="89"/>
      <c r="C734" s="449" t="s">
        <v>825</v>
      </c>
      <c r="D734" s="450" t="s">
        <v>606</v>
      </c>
      <c r="E734" s="465" t="s">
        <v>827</v>
      </c>
      <c r="F734" s="95"/>
      <c r="G734" s="96"/>
      <c r="H734" s="97"/>
      <c r="I734" s="97"/>
      <c r="J734" s="97"/>
      <c r="K734" s="97"/>
      <c r="L734" s="97"/>
      <c r="M734" s="97"/>
      <c r="N734" s="97"/>
      <c r="O734" s="97"/>
      <c r="P734" s="97"/>
    </row>
    <row r="735" spans="1:16" s="462" customFormat="1" ht="17.25" hidden="1" outlineLevel="2" x14ac:dyDescent="0.3">
      <c r="A735" s="442"/>
      <c r="B735" s="92"/>
      <c r="C735" s="707" t="s">
        <v>961</v>
      </c>
      <c r="D735" s="443" t="s">
        <v>962</v>
      </c>
      <c r="E735" s="443" t="s">
        <v>361</v>
      </c>
      <c r="F735" s="95"/>
      <c r="G735" s="95"/>
      <c r="H735" s="461"/>
      <c r="I735" s="461"/>
      <c r="J735" s="461"/>
      <c r="K735" s="461"/>
      <c r="L735" s="461"/>
      <c r="M735" s="461"/>
      <c r="N735" s="461"/>
      <c r="O735" s="461"/>
      <c r="P735" s="461"/>
    </row>
    <row r="736" spans="1:16" s="98" customFormat="1" ht="17.25" hidden="1" outlineLevel="2" x14ac:dyDescent="0.3">
      <c r="A736" s="442"/>
      <c r="B736" s="92"/>
      <c r="C736" s="707" t="s">
        <v>963</v>
      </c>
      <c r="D736" s="443" t="s">
        <v>964</v>
      </c>
      <c r="E736" s="443" t="s">
        <v>361</v>
      </c>
      <c r="F736" s="95"/>
      <c r="G736" s="96"/>
      <c r="H736" s="97"/>
      <c r="I736" s="97"/>
      <c r="J736" s="97"/>
      <c r="K736" s="97"/>
      <c r="L736" s="97"/>
      <c r="M736" s="97"/>
      <c r="N736" s="97"/>
      <c r="O736" s="97"/>
      <c r="P736" s="97"/>
    </row>
    <row r="737" spans="1:16" s="98" customFormat="1" ht="17.25" hidden="1" outlineLevel="2" x14ac:dyDescent="0.3">
      <c r="A737" s="442"/>
      <c r="B737" s="92"/>
      <c r="C737" s="707" t="s">
        <v>965</v>
      </c>
      <c r="D737" s="443" t="s">
        <v>966</v>
      </c>
      <c r="E737" s="443" t="s">
        <v>361</v>
      </c>
      <c r="F737" s="95"/>
      <c r="G737" s="96"/>
      <c r="H737" s="97"/>
      <c r="I737" s="97"/>
      <c r="J737" s="97"/>
      <c r="K737" s="97"/>
      <c r="L737" s="97"/>
      <c r="M737" s="97"/>
      <c r="N737" s="97"/>
      <c r="O737" s="97"/>
      <c r="P737" s="97"/>
    </row>
    <row r="738" spans="1:16" s="98" customFormat="1" ht="17.25" hidden="1" outlineLevel="2" x14ac:dyDescent="0.3">
      <c r="A738" s="442"/>
      <c r="B738" s="92"/>
      <c r="C738" s="707" t="s">
        <v>967</v>
      </c>
      <c r="D738" s="443" t="s">
        <v>968</v>
      </c>
      <c r="E738" s="443" t="s">
        <v>361</v>
      </c>
      <c r="F738" s="95"/>
      <c r="G738" s="96"/>
      <c r="H738" s="97"/>
      <c r="I738" s="97"/>
      <c r="J738" s="97"/>
      <c r="K738" s="97"/>
      <c r="L738" s="97"/>
      <c r="M738" s="97"/>
      <c r="N738" s="97"/>
      <c r="O738" s="97"/>
      <c r="P738" s="97"/>
    </row>
    <row r="739" spans="1:16" s="98" customFormat="1" ht="17.25" hidden="1" outlineLevel="2" x14ac:dyDescent="0.3">
      <c r="A739" s="442"/>
      <c r="B739" s="92"/>
      <c r="C739" s="707" t="s">
        <v>969</v>
      </c>
      <c r="D739" s="443" t="s">
        <v>970</v>
      </c>
      <c r="E739" s="443" t="s">
        <v>361</v>
      </c>
      <c r="F739" s="95"/>
      <c r="G739" s="96"/>
      <c r="H739" s="97"/>
      <c r="I739" s="97"/>
      <c r="J739" s="97"/>
      <c r="K739" s="97"/>
      <c r="L739" s="97"/>
      <c r="M739" s="97"/>
      <c r="N739" s="97"/>
      <c r="O739" s="97"/>
      <c r="P739" s="97"/>
    </row>
    <row r="740" spans="1:16" s="98" customFormat="1" ht="34.5" hidden="1" outlineLevel="2" x14ac:dyDescent="0.3">
      <c r="A740" s="442"/>
      <c r="B740" s="92"/>
      <c r="C740" s="707" t="s">
        <v>971</v>
      </c>
      <c r="D740" s="443" t="s">
        <v>972</v>
      </c>
      <c r="E740" s="443" t="s">
        <v>361</v>
      </c>
      <c r="F740" s="95"/>
      <c r="G740" s="96"/>
      <c r="H740" s="97"/>
      <c r="I740" s="97"/>
      <c r="J740" s="97"/>
      <c r="K740" s="97"/>
      <c r="L740" s="97"/>
      <c r="M740" s="97"/>
      <c r="N740" s="97"/>
      <c r="O740" s="97"/>
      <c r="P740" s="97"/>
    </row>
    <row r="741" spans="1:16" s="86" customFormat="1" ht="17.25" hidden="1" outlineLevel="2" x14ac:dyDescent="0.3">
      <c r="A741" s="442"/>
      <c r="B741" s="92"/>
      <c r="C741" s="707" t="s">
        <v>423</v>
      </c>
      <c r="D741" s="443" t="s">
        <v>881</v>
      </c>
      <c r="E741" s="443" t="s">
        <v>361</v>
      </c>
      <c r="F741" s="95"/>
      <c r="G741" s="84"/>
      <c r="H741" s="85"/>
      <c r="I741" s="85"/>
      <c r="J741" s="85"/>
      <c r="K741" s="85"/>
      <c r="L741" s="85"/>
      <c r="M741" s="85"/>
      <c r="N741" s="85"/>
      <c r="O741" s="85"/>
      <c r="P741" s="85"/>
    </row>
    <row r="742" spans="1:16" s="98" customFormat="1" ht="34.5" hidden="1" outlineLevel="2" x14ac:dyDescent="0.3">
      <c r="A742" s="442"/>
      <c r="B742" s="92"/>
      <c r="C742" s="707" t="s">
        <v>882</v>
      </c>
      <c r="D742" s="443" t="s">
        <v>883</v>
      </c>
      <c r="E742" s="443" t="s">
        <v>361</v>
      </c>
      <c r="F742" s="95"/>
      <c r="G742" s="96"/>
      <c r="H742" s="97"/>
      <c r="I742" s="97"/>
      <c r="J742" s="97"/>
      <c r="K742" s="97"/>
      <c r="L742" s="97"/>
      <c r="M742" s="97"/>
      <c r="N742" s="97"/>
      <c r="O742" s="97"/>
      <c r="P742" s="97"/>
    </row>
    <row r="743" spans="1:16" s="98" customFormat="1" ht="51.75" hidden="1" outlineLevel="2" x14ac:dyDescent="0.3">
      <c r="A743" s="504"/>
      <c r="B743" s="89"/>
      <c r="C743" s="707" t="s">
        <v>746</v>
      </c>
      <c r="D743" s="443" t="s">
        <v>716</v>
      </c>
      <c r="E743" s="443" t="s">
        <v>973</v>
      </c>
      <c r="F743" s="95"/>
      <c r="G743" s="96"/>
      <c r="H743" s="97"/>
      <c r="I743" s="97"/>
      <c r="J743" s="97"/>
      <c r="K743" s="97"/>
      <c r="L743" s="97"/>
      <c r="M743" s="97"/>
      <c r="N743" s="97"/>
      <c r="O743" s="97"/>
      <c r="P743" s="97"/>
    </row>
    <row r="744" spans="1:16" s="98" customFormat="1" ht="51.75" hidden="1" outlineLevel="2" x14ac:dyDescent="0.3">
      <c r="A744" s="504"/>
      <c r="B744" s="89"/>
      <c r="C744" s="707" t="s">
        <v>918</v>
      </c>
      <c r="D744" s="443" t="s">
        <v>747</v>
      </c>
      <c r="E744" s="443" t="s">
        <v>974</v>
      </c>
      <c r="F744" s="95"/>
      <c r="G744" s="96"/>
      <c r="H744" s="97"/>
      <c r="I744" s="97"/>
      <c r="J744" s="97"/>
      <c r="K744" s="97"/>
      <c r="L744" s="97"/>
      <c r="M744" s="97"/>
      <c r="N744" s="97"/>
      <c r="O744" s="97"/>
      <c r="P744" s="97"/>
    </row>
    <row r="745" spans="1:16" s="98" customFormat="1" ht="34.5" hidden="1" outlineLevel="2" x14ac:dyDescent="0.3">
      <c r="A745" s="511"/>
      <c r="B745" s="126"/>
      <c r="C745" s="707" t="s">
        <v>975</v>
      </c>
      <c r="D745" s="443" t="s">
        <v>938</v>
      </c>
      <c r="E745" s="443" t="s">
        <v>361</v>
      </c>
      <c r="F745" s="95"/>
      <c r="G745" s="96"/>
      <c r="H745" s="97"/>
      <c r="I745" s="97"/>
      <c r="J745" s="97"/>
      <c r="K745" s="97"/>
      <c r="L745" s="97"/>
      <c r="M745" s="97"/>
      <c r="N745" s="97"/>
      <c r="O745" s="97"/>
      <c r="P745" s="97"/>
    </row>
    <row r="746" spans="1:16" s="98" customFormat="1" ht="17.25" hidden="1" outlineLevel="2" x14ac:dyDescent="0.3">
      <c r="A746" s="511"/>
      <c r="B746" s="126"/>
      <c r="C746" s="707" t="s">
        <v>921</v>
      </c>
      <c r="D746" s="443" t="s">
        <v>976</v>
      </c>
      <c r="E746" s="443" t="s">
        <v>361</v>
      </c>
      <c r="F746" s="95"/>
      <c r="G746" s="96"/>
      <c r="H746" s="97"/>
      <c r="I746" s="97"/>
      <c r="J746" s="97"/>
      <c r="K746" s="97"/>
      <c r="L746" s="97"/>
      <c r="M746" s="97"/>
      <c r="N746" s="97"/>
      <c r="O746" s="97"/>
      <c r="P746" s="97"/>
    </row>
    <row r="747" spans="1:16" s="98" customFormat="1" ht="17.25" hidden="1" outlineLevel="2" x14ac:dyDescent="0.3">
      <c r="A747" s="511"/>
      <c r="B747" s="126"/>
      <c r="C747" s="707" t="s">
        <v>844</v>
      </c>
      <c r="D747" s="443" t="s">
        <v>845</v>
      </c>
      <c r="E747" s="443" t="s">
        <v>361</v>
      </c>
      <c r="F747" s="95"/>
      <c r="G747" s="96"/>
      <c r="H747" s="97"/>
      <c r="I747" s="97"/>
      <c r="J747" s="97"/>
      <c r="K747" s="97"/>
      <c r="L747" s="97"/>
      <c r="M747" s="97"/>
      <c r="N747" s="97"/>
      <c r="O747" s="97"/>
      <c r="P747" s="97"/>
    </row>
    <row r="748" spans="1:16" s="98" customFormat="1" ht="17.25" hidden="1" outlineLevel="2" x14ac:dyDescent="0.3">
      <c r="A748" s="442"/>
      <c r="B748" s="92"/>
      <c r="C748" s="707" t="s">
        <v>923</v>
      </c>
      <c r="D748" s="443" t="s">
        <v>924</v>
      </c>
      <c r="E748" s="443" t="s">
        <v>361</v>
      </c>
      <c r="F748" s="95"/>
      <c r="G748" s="96"/>
      <c r="H748" s="97"/>
      <c r="I748" s="97"/>
      <c r="J748" s="97"/>
      <c r="K748" s="97"/>
      <c r="L748" s="97"/>
      <c r="M748" s="97"/>
      <c r="N748" s="97"/>
      <c r="O748" s="97"/>
      <c r="P748" s="97"/>
    </row>
    <row r="749" spans="1:16" s="98" customFormat="1" ht="17.25" hidden="1" outlineLevel="2" x14ac:dyDescent="0.3">
      <c r="A749" s="442"/>
      <c r="B749" s="92"/>
      <c r="C749" s="707" t="s">
        <v>925</v>
      </c>
      <c r="D749" s="443" t="s">
        <v>926</v>
      </c>
      <c r="E749" s="443" t="s">
        <v>361</v>
      </c>
      <c r="F749" s="95"/>
      <c r="G749" s="96"/>
      <c r="H749" s="97"/>
      <c r="I749" s="97"/>
      <c r="J749" s="97"/>
      <c r="K749" s="97"/>
      <c r="L749" s="97"/>
      <c r="M749" s="97"/>
      <c r="N749" s="97"/>
      <c r="O749" s="97"/>
      <c r="P749" s="97"/>
    </row>
    <row r="750" spans="1:16" s="98" customFormat="1" ht="17.25" hidden="1" outlineLevel="2" x14ac:dyDescent="0.3">
      <c r="A750" s="442"/>
      <c r="B750" s="92"/>
      <c r="C750" s="707" t="s">
        <v>977</v>
      </c>
      <c r="D750" s="443" t="s">
        <v>978</v>
      </c>
      <c r="E750" s="443" t="s">
        <v>361</v>
      </c>
      <c r="F750" s="95"/>
      <c r="G750" s="96"/>
      <c r="H750" s="97"/>
      <c r="I750" s="97"/>
      <c r="J750" s="97"/>
      <c r="K750" s="97"/>
      <c r="L750" s="97"/>
      <c r="M750" s="97"/>
      <c r="N750" s="97"/>
      <c r="O750" s="97"/>
      <c r="P750" s="97"/>
    </row>
    <row r="751" spans="1:16" s="98" customFormat="1" ht="34.5" hidden="1" outlineLevel="2" x14ac:dyDescent="0.3">
      <c r="A751" s="442"/>
      <c r="B751" s="92"/>
      <c r="C751" s="707" t="s">
        <v>927</v>
      </c>
      <c r="D751" s="443" t="s">
        <v>928</v>
      </c>
      <c r="E751" s="443" t="s">
        <v>361</v>
      </c>
      <c r="F751" s="95"/>
      <c r="G751" s="96"/>
      <c r="H751" s="97"/>
      <c r="I751" s="97"/>
      <c r="J751" s="97"/>
      <c r="K751" s="97"/>
      <c r="L751" s="97"/>
      <c r="M751" s="97"/>
      <c r="N751" s="97"/>
      <c r="O751" s="97"/>
      <c r="P751" s="97"/>
    </row>
    <row r="752" spans="1:16" s="98" customFormat="1" ht="17.25" hidden="1" outlineLevel="2" x14ac:dyDescent="0.3">
      <c r="A752" s="442"/>
      <c r="B752" s="92"/>
      <c r="C752" s="707" t="s">
        <v>979</v>
      </c>
      <c r="D752" s="443" t="s">
        <v>980</v>
      </c>
      <c r="E752" s="443" t="s">
        <v>361</v>
      </c>
      <c r="F752" s="95"/>
      <c r="G752" s="96"/>
      <c r="H752" s="97"/>
      <c r="I752" s="97"/>
      <c r="J752" s="97"/>
      <c r="K752" s="97"/>
      <c r="L752" s="97"/>
      <c r="M752" s="97"/>
      <c r="N752" s="97"/>
      <c r="O752" s="97"/>
      <c r="P752" s="97"/>
    </row>
    <row r="753" spans="1:16" s="98" customFormat="1" ht="17.25" hidden="1" outlineLevel="2" x14ac:dyDescent="0.3">
      <c r="A753" s="442"/>
      <c r="B753" s="92"/>
      <c r="C753" s="707" t="s">
        <v>929</v>
      </c>
      <c r="D753" s="443" t="s">
        <v>930</v>
      </c>
      <c r="E753" s="443" t="s">
        <v>361</v>
      </c>
      <c r="F753" s="95"/>
      <c r="G753" s="96"/>
      <c r="H753" s="97"/>
      <c r="I753" s="97"/>
      <c r="J753" s="97"/>
      <c r="K753" s="97"/>
      <c r="L753" s="97"/>
      <c r="M753" s="97"/>
      <c r="N753" s="97"/>
      <c r="O753" s="97"/>
      <c r="P753" s="97"/>
    </row>
    <row r="754" spans="1:16" s="98" customFormat="1" ht="17.25" hidden="1" outlineLevel="2" x14ac:dyDescent="0.3">
      <c r="A754" s="442"/>
      <c r="B754" s="92"/>
      <c r="C754" s="707" t="s">
        <v>981</v>
      </c>
      <c r="D754" s="443" t="s">
        <v>982</v>
      </c>
      <c r="E754" s="443" t="s">
        <v>361</v>
      </c>
      <c r="F754" s="95"/>
      <c r="G754" s="96"/>
      <c r="H754" s="97"/>
      <c r="I754" s="97"/>
      <c r="J754" s="97"/>
      <c r="K754" s="97"/>
      <c r="L754" s="97"/>
      <c r="M754" s="97"/>
      <c r="N754" s="97"/>
      <c r="O754" s="97"/>
      <c r="P754" s="97"/>
    </row>
    <row r="755" spans="1:16" s="98" customFormat="1" ht="17.25" hidden="1" outlineLevel="2" x14ac:dyDescent="0.3">
      <c r="A755" s="442"/>
      <c r="B755" s="92"/>
      <c r="C755" s="707" t="s">
        <v>983</v>
      </c>
      <c r="D755" s="443" t="s">
        <v>984</v>
      </c>
      <c r="E755" s="443" t="s">
        <v>361</v>
      </c>
      <c r="F755" s="95"/>
      <c r="G755" s="96"/>
      <c r="H755" s="97"/>
      <c r="I755" s="97"/>
      <c r="J755" s="97"/>
      <c r="K755" s="97"/>
      <c r="L755" s="97"/>
      <c r="M755" s="97"/>
      <c r="N755" s="97"/>
      <c r="O755" s="97"/>
      <c r="P755" s="97"/>
    </row>
    <row r="756" spans="1:16" s="98" customFormat="1" ht="17.25" hidden="1" outlineLevel="2" x14ac:dyDescent="0.3">
      <c r="A756" s="442"/>
      <c r="B756" s="92"/>
      <c r="C756" s="707" t="s">
        <v>985</v>
      </c>
      <c r="D756" s="443" t="s">
        <v>986</v>
      </c>
      <c r="E756" s="443" t="s">
        <v>361</v>
      </c>
      <c r="F756" s="95"/>
      <c r="G756" s="96"/>
      <c r="H756" s="97"/>
      <c r="I756" s="97"/>
      <c r="J756" s="97"/>
      <c r="K756" s="97"/>
      <c r="L756" s="97"/>
      <c r="M756" s="97"/>
      <c r="N756" s="97"/>
      <c r="O756" s="97"/>
      <c r="P756" s="97"/>
    </row>
    <row r="757" spans="1:16" s="98" customFormat="1" ht="17.25" hidden="1" outlineLevel="2" x14ac:dyDescent="0.3">
      <c r="A757" s="442"/>
      <c r="B757" s="92"/>
      <c r="C757" s="707" t="s">
        <v>987</v>
      </c>
      <c r="D757" s="443" t="s">
        <v>988</v>
      </c>
      <c r="E757" s="443" t="s">
        <v>361</v>
      </c>
      <c r="F757" s="95"/>
      <c r="G757" s="96"/>
      <c r="H757" s="97"/>
      <c r="I757" s="97"/>
      <c r="J757" s="97"/>
      <c r="K757" s="97"/>
      <c r="L757" s="97"/>
      <c r="M757" s="97"/>
      <c r="N757" s="97"/>
      <c r="O757" s="97"/>
      <c r="P757" s="97"/>
    </row>
    <row r="758" spans="1:16" s="98" customFormat="1" ht="17.25" hidden="1" outlineLevel="2" x14ac:dyDescent="0.3">
      <c r="A758" s="442"/>
      <c r="B758" s="92"/>
      <c r="C758" s="707" t="s">
        <v>989</v>
      </c>
      <c r="D758" s="443" t="s">
        <v>990</v>
      </c>
      <c r="E758" s="443" t="s">
        <v>361</v>
      </c>
      <c r="F758" s="95"/>
      <c r="G758" s="96"/>
      <c r="H758" s="97"/>
      <c r="I758" s="97"/>
      <c r="J758" s="97"/>
      <c r="K758" s="97"/>
      <c r="L758" s="97"/>
      <c r="M758" s="97"/>
      <c r="N758" s="97"/>
      <c r="O758" s="97"/>
      <c r="P758" s="97"/>
    </row>
    <row r="759" spans="1:16" s="98" customFormat="1" ht="17.25" hidden="1" outlineLevel="2" x14ac:dyDescent="0.3">
      <c r="A759" s="442"/>
      <c r="B759" s="92"/>
      <c r="C759" s="707" t="s">
        <v>991</v>
      </c>
      <c r="D759" s="443" t="s">
        <v>992</v>
      </c>
      <c r="E759" s="443" t="s">
        <v>361</v>
      </c>
      <c r="F759" s="95"/>
      <c r="G759" s="96"/>
      <c r="H759" s="97"/>
      <c r="I759" s="97"/>
      <c r="J759" s="97"/>
      <c r="K759" s="97"/>
      <c r="L759" s="97"/>
      <c r="M759" s="97"/>
      <c r="N759" s="97"/>
      <c r="O759" s="97"/>
      <c r="P759" s="97"/>
    </row>
    <row r="760" spans="1:16" s="98" customFormat="1" ht="17.25" hidden="1" outlineLevel="2" x14ac:dyDescent="0.3">
      <c r="A760" s="442"/>
      <c r="B760" s="92"/>
      <c r="C760" s="707" t="s">
        <v>993</v>
      </c>
      <c r="D760" s="443" t="s">
        <v>994</v>
      </c>
      <c r="E760" s="443" t="s">
        <v>361</v>
      </c>
      <c r="F760" s="95"/>
      <c r="G760" s="96"/>
      <c r="H760" s="97"/>
      <c r="I760" s="97"/>
      <c r="J760" s="97"/>
      <c r="K760" s="97"/>
      <c r="L760" s="97"/>
      <c r="M760" s="97"/>
      <c r="N760" s="97"/>
      <c r="O760" s="97"/>
      <c r="P760" s="97"/>
    </row>
    <row r="761" spans="1:16" s="98" customFormat="1" ht="17.25" hidden="1" outlineLevel="2" x14ac:dyDescent="0.3">
      <c r="A761" s="442"/>
      <c r="B761" s="92"/>
      <c r="C761" s="707" t="s">
        <v>995</v>
      </c>
      <c r="D761" s="443" t="s">
        <v>996</v>
      </c>
      <c r="E761" s="443" t="s">
        <v>361</v>
      </c>
      <c r="F761" s="95"/>
      <c r="G761" s="96"/>
      <c r="H761" s="97"/>
      <c r="I761" s="97"/>
      <c r="J761" s="97"/>
      <c r="K761" s="97"/>
      <c r="L761" s="97"/>
      <c r="M761" s="97"/>
      <c r="N761" s="97"/>
      <c r="O761" s="97"/>
      <c r="P761" s="97"/>
    </row>
    <row r="762" spans="1:16" s="98" customFormat="1" ht="17.25" hidden="1" outlineLevel="2" x14ac:dyDescent="0.3">
      <c r="A762" s="442"/>
      <c r="B762" s="92"/>
      <c r="C762" s="707" t="s">
        <v>997</v>
      </c>
      <c r="D762" s="443" t="s">
        <v>998</v>
      </c>
      <c r="E762" s="443" t="s">
        <v>361</v>
      </c>
      <c r="F762" s="95"/>
      <c r="G762" s="96"/>
      <c r="H762" s="97"/>
      <c r="I762" s="97"/>
      <c r="J762" s="97"/>
      <c r="K762" s="97"/>
      <c r="L762" s="97"/>
      <c r="M762" s="97"/>
      <c r="N762" s="97"/>
      <c r="O762" s="97"/>
      <c r="P762" s="97"/>
    </row>
    <row r="763" spans="1:16" s="98" customFormat="1" ht="17.25" hidden="1" outlineLevel="2" x14ac:dyDescent="0.3">
      <c r="A763" s="442"/>
      <c r="B763" s="92"/>
      <c r="C763" s="707" t="s">
        <v>999</v>
      </c>
      <c r="D763" s="443" t="s">
        <v>1000</v>
      </c>
      <c r="E763" s="443" t="s">
        <v>361</v>
      </c>
      <c r="F763" s="95"/>
      <c r="G763" s="96"/>
      <c r="H763" s="97"/>
      <c r="I763" s="97"/>
      <c r="J763" s="97"/>
      <c r="K763" s="97"/>
      <c r="L763" s="97"/>
      <c r="M763" s="97"/>
      <c r="N763" s="97"/>
      <c r="O763" s="97"/>
      <c r="P763" s="97"/>
    </row>
    <row r="764" spans="1:16" s="98" customFormat="1" ht="17.25" hidden="1" outlineLevel="2" x14ac:dyDescent="0.3">
      <c r="A764" s="442"/>
      <c r="B764" s="92"/>
      <c r="C764" s="707" t="s">
        <v>1001</v>
      </c>
      <c r="D764" s="443" t="s">
        <v>1002</v>
      </c>
      <c r="E764" s="443" t="s">
        <v>361</v>
      </c>
      <c r="F764" s="95"/>
      <c r="G764" s="96"/>
      <c r="H764" s="97"/>
      <c r="I764" s="97"/>
      <c r="J764" s="97"/>
      <c r="K764" s="97"/>
      <c r="L764" s="97"/>
      <c r="M764" s="97"/>
      <c r="N764" s="97"/>
      <c r="O764" s="97"/>
      <c r="P764" s="97"/>
    </row>
    <row r="765" spans="1:16" s="98" customFormat="1" ht="17.25" hidden="1" outlineLevel="2" x14ac:dyDescent="0.3">
      <c r="A765" s="442"/>
      <c r="B765" s="92"/>
      <c r="C765" s="707" t="s">
        <v>1003</v>
      </c>
      <c r="D765" s="443" t="s">
        <v>1004</v>
      </c>
      <c r="E765" s="443" t="s">
        <v>361</v>
      </c>
      <c r="F765" s="95"/>
      <c r="G765" s="96"/>
      <c r="H765" s="97"/>
      <c r="I765" s="97"/>
      <c r="J765" s="97"/>
      <c r="K765" s="97"/>
      <c r="L765" s="97"/>
      <c r="M765" s="97"/>
      <c r="N765" s="97"/>
      <c r="O765" s="97"/>
      <c r="P765" s="97"/>
    </row>
    <row r="766" spans="1:16" s="150" customFormat="1" ht="17.25" hidden="1" outlineLevel="2" x14ac:dyDescent="0.3">
      <c r="A766" s="512"/>
      <c r="B766" s="146"/>
      <c r="C766" s="663" t="s">
        <v>404</v>
      </c>
      <c r="D766" s="513" t="s">
        <v>405</v>
      </c>
      <c r="E766" s="514"/>
      <c r="F766" s="147"/>
      <c r="G766" s="148"/>
      <c r="H766" s="149"/>
      <c r="I766" s="149"/>
      <c r="J766" s="149"/>
      <c r="K766" s="149"/>
      <c r="L766" s="149"/>
      <c r="M766" s="149"/>
      <c r="N766" s="149"/>
      <c r="O766" s="149"/>
      <c r="P766" s="149"/>
    </row>
    <row r="767" spans="1:16" s="98" customFormat="1" ht="17.25" hidden="1" outlineLevel="2" x14ac:dyDescent="0.3">
      <c r="A767" s="511"/>
      <c r="B767" s="126"/>
      <c r="C767" s="439" t="s">
        <v>406</v>
      </c>
      <c r="D767" s="440" t="s">
        <v>875</v>
      </c>
      <c r="E767" s="143" t="s">
        <v>876</v>
      </c>
      <c r="F767" s="95"/>
      <c r="G767" s="96"/>
      <c r="H767" s="97"/>
      <c r="I767" s="97"/>
      <c r="J767" s="97"/>
      <c r="K767" s="97"/>
      <c r="L767" s="97"/>
      <c r="M767" s="97"/>
      <c r="N767" s="97"/>
      <c r="O767" s="97"/>
      <c r="P767" s="97"/>
    </row>
    <row r="768" spans="1:16" s="98" customFormat="1" ht="17.25" hidden="1" outlineLevel="2" x14ac:dyDescent="0.3">
      <c r="A768" s="511"/>
      <c r="B768" s="126"/>
      <c r="C768" s="439" t="s">
        <v>408</v>
      </c>
      <c r="D768" s="440" t="s">
        <v>738</v>
      </c>
      <c r="E768" s="143" t="s">
        <v>877</v>
      </c>
      <c r="F768" s="95"/>
      <c r="G768" s="96"/>
      <c r="H768" s="97"/>
      <c r="I768" s="97"/>
      <c r="J768" s="97"/>
      <c r="K768" s="97"/>
      <c r="L768" s="97"/>
      <c r="M768" s="97"/>
      <c r="N768" s="97"/>
      <c r="O768" s="97"/>
      <c r="P768" s="97"/>
    </row>
    <row r="769" spans="1:16" s="98" customFormat="1" ht="34.5" hidden="1" outlineLevel="2" x14ac:dyDescent="0.3">
      <c r="A769" s="511"/>
      <c r="B769" s="126"/>
      <c r="C769" s="499" t="s">
        <v>410</v>
      </c>
      <c r="D769" s="500" t="s">
        <v>411</v>
      </c>
      <c r="E769" s="120" t="s">
        <v>880</v>
      </c>
      <c r="F769" s="95"/>
      <c r="G769" s="96"/>
      <c r="H769" s="97"/>
      <c r="I769" s="97"/>
      <c r="J769" s="97"/>
      <c r="K769" s="97"/>
      <c r="L769" s="97"/>
      <c r="M769" s="97"/>
      <c r="N769" s="97"/>
      <c r="O769" s="97"/>
      <c r="P769" s="97"/>
    </row>
    <row r="770" spans="1:16" s="98" customFormat="1" ht="17.25" hidden="1" outlineLevel="2" x14ac:dyDescent="0.3">
      <c r="A770" s="511"/>
      <c r="B770" s="126"/>
      <c r="C770" s="499" t="s">
        <v>878</v>
      </c>
      <c r="D770" s="500" t="s">
        <v>879</v>
      </c>
      <c r="E770" s="120" t="s">
        <v>880</v>
      </c>
      <c r="F770" s="95"/>
      <c r="G770" s="96"/>
      <c r="H770" s="97"/>
      <c r="I770" s="97"/>
      <c r="J770" s="97"/>
      <c r="K770" s="97"/>
      <c r="L770" s="97"/>
      <c r="M770" s="97"/>
      <c r="N770" s="97"/>
      <c r="O770" s="97"/>
      <c r="P770" s="97"/>
    </row>
    <row r="771" spans="1:16" s="98" customFormat="1" ht="17.25" hidden="1" outlineLevel="2" x14ac:dyDescent="0.3">
      <c r="A771" s="444"/>
      <c r="B771" s="445"/>
      <c r="C771" s="445"/>
      <c r="D771" s="445"/>
      <c r="E771" s="446"/>
      <c r="F771" s="95"/>
      <c r="G771" s="96"/>
      <c r="H771" s="97"/>
      <c r="I771" s="97"/>
      <c r="J771" s="97"/>
      <c r="K771" s="97"/>
      <c r="L771" s="97"/>
      <c r="M771" s="97"/>
      <c r="N771" s="97"/>
      <c r="O771" s="97"/>
      <c r="P771" s="97"/>
    </row>
    <row r="772" spans="1:16" s="86" customFormat="1" ht="17.25" hidden="1" outlineLevel="2" x14ac:dyDescent="0.3">
      <c r="A772" s="448"/>
      <c r="B772" s="93"/>
      <c r="C772" s="439" t="s">
        <v>91</v>
      </c>
      <c r="D772" s="447" t="s">
        <v>424</v>
      </c>
      <c r="E772" s="129" t="s">
        <v>884</v>
      </c>
      <c r="F772" s="95"/>
      <c r="G772" s="84"/>
      <c r="H772" s="85"/>
      <c r="I772" s="85"/>
      <c r="J772" s="85"/>
      <c r="K772" s="85"/>
      <c r="L772" s="85"/>
      <c r="M772" s="85"/>
      <c r="N772" s="85"/>
      <c r="O772" s="85"/>
      <c r="P772" s="85"/>
    </row>
    <row r="773" spans="1:16" s="86" customFormat="1" ht="17.25" hidden="1" outlineLevel="2" x14ac:dyDescent="0.3">
      <c r="A773" s="448"/>
      <c r="B773" s="93"/>
      <c r="C773" s="439" t="s">
        <v>91</v>
      </c>
      <c r="D773" s="447" t="s">
        <v>885</v>
      </c>
      <c r="E773" s="129" t="s">
        <v>884</v>
      </c>
      <c r="F773" s="95"/>
      <c r="G773" s="84"/>
      <c r="H773" s="85"/>
      <c r="I773" s="85"/>
      <c r="J773" s="85"/>
      <c r="K773" s="85"/>
      <c r="L773" s="85"/>
      <c r="M773" s="85"/>
      <c r="N773" s="85"/>
      <c r="O773" s="85"/>
      <c r="P773" s="85"/>
    </row>
    <row r="774" spans="1:16" s="86" customFormat="1" ht="17.25" hidden="1" outlineLevel="2" x14ac:dyDescent="0.3">
      <c r="A774" s="448"/>
      <c r="B774" s="93"/>
      <c r="C774" s="439" t="s">
        <v>91</v>
      </c>
      <c r="D774" s="447" t="s">
        <v>870</v>
      </c>
      <c r="E774" s="129" t="s">
        <v>884</v>
      </c>
      <c r="F774" s="95"/>
      <c r="G774" s="84"/>
      <c r="H774" s="85"/>
      <c r="I774" s="85"/>
      <c r="J774" s="85"/>
      <c r="K774" s="85"/>
      <c r="L774" s="85"/>
      <c r="M774" s="85"/>
      <c r="N774" s="85"/>
      <c r="O774" s="85"/>
      <c r="P774" s="85"/>
    </row>
    <row r="775" spans="1:16" s="86" customFormat="1" ht="17.25" hidden="1" outlineLevel="2" x14ac:dyDescent="0.3">
      <c r="A775" s="448"/>
      <c r="B775" s="93"/>
      <c r="C775" s="439" t="s">
        <v>91</v>
      </c>
      <c r="D775" s="447" t="s">
        <v>871</v>
      </c>
      <c r="E775" s="129" t="s">
        <v>884</v>
      </c>
      <c r="F775" s="95"/>
      <c r="G775" s="84"/>
      <c r="H775" s="85"/>
      <c r="I775" s="85"/>
      <c r="J775" s="85"/>
      <c r="K775" s="85"/>
      <c r="L775" s="85"/>
      <c r="M775" s="85"/>
      <c r="N775" s="85"/>
      <c r="O775" s="85"/>
      <c r="P775" s="85"/>
    </row>
    <row r="776" spans="1:16" s="98" customFormat="1" ht="17.25" hidden="1" outlineLevel="2" x14ac:dyDescent="0.3">
      <c r="A776" s="448"/>
      <c r="B776" s="93"/>
      <c r="C776" s="439" t="s">
        <v>91</v>
      </c>
      <c r="D776" s="447" t="s">
        <v>886</v>
      </c>
      <c r="E776" s="129" t="s">
        <v>884</v>
      </c>
      <c r="F776" s="95"/>
      <c r="G776" s="96"/>
      <c r="H776" s="97"/>
      <c r="I776" s="97"/>
      <c r="J776" s="97"/>
      <c r="K776" s="97"/>
      <c r="L776" s="97"/>
      <c r="M776" s="97"/>
      <c r="N776" s="97"/>
      <c r="O776" s="97"/>
      <c r="P776" s="97"/>
    </row>
    <row r="777" spans="1:16" s="98" customFormat="1" ht="17.25" hidden="1" outlineLevel="2" x14ac:dyDescent="0.3">
      <c r="A777" s="448"/>
      <c r="B777" s="93"/>
      <c r="C777" s="439" t="s">
        <v>91</v>
      </c>
      <c r="D777" s="447" t="s">
        <v>873</v>
      </c>
      <c r="E777" s="129" t="s">
        <v>884</v>
      </c>
      <c r="F777" s="95"/>
      <c r="G777" s="96"/>
      <c r="H777" s="97"/>
      <c r="I777" s="97"/>
      <c r="J777" s="97"/>
      <c r="K777" s="97"/>
      <c r="L777" s="97"/>
      <c r="M777" s="97"/>
      <c r="N777" s="97"/>
      <c r="O777" s="97"/>
      <c r="P777" s="97"/>
    </row>
    <row r="778" spans="1:16" s="98" customFormat="1" ht="17.25" hidden="1" outlineLevel="2" x14ac:dyDescent="0.3">
      <c r="A778" s="448"/>
      <c r="B778" s="138"/>
      <c r="C778" s="503" t="s">
        <v>91</v>
      </c>
      <c r="D778" s="447" t="s">
        <v>873</v>
      </c>
      <c r="E778" s="129" t="s">
        <v>884</v>
      </c>
      <c r="F778" s="95"/>
      <c r="G778" s="96"/>
      <c r="H778" s="97"/>
      <c r="I778" s="97"/>
      <c r="J778" s="97"/>
      <c r="K778" s="97"/>
      <c r="L778" s="97"/>
      <c r="M778" s="97"/>
      <c r="N778" s="97"/>
      <c r="O778" s="97"/>
      <c r="P778" s="97"/>
    </row>
    <row r="779" spans="1:16" s="98" customFormat="1" ht="17.25" hidden="1" outlineLevel="2" x14ac:dyDescent="0.3">
      <c r="A779" s="448"/>
      <c r="B779" s="138"/>
      <c r="C779" s="503" t="s">
        <v>91</v>
      </c>
      <c r="D779" s="515" t="s">
        <v>1005</v>
      </c>
      <c r="E779" s="129" t="s">
        <v>884</v>
      </c>
      <c r="F779" s="95"/>
      <c r="G779" s="96"/>
      <c r="H779" s="97"/>
      <c r="I779" s="97"/>
      <c r="J779" s="97"/>
      <c r="K779" s="97"/>
      <c r="L779" s="97"/>
      <c r="M779" s="97"/>
      <c r="N779" s="97"/>
      <c r="O779" s="97"/>
      <c r="P779" s="97"/>
    </row>
    <row r="780" spans="1:16" s="98" customFormat="1" ht="17.25" hidden="1" outlineLevel="2" x14ac:dyDescent="0.3">
      <c r="A780" s="448"/>
      <c r="B780" s="138"/>
      <c r="C780" s="449" t="s">
        <v>91</v>
      </c>
      <c r="D780" s="495" t="s">
        <v>944</v>
      </c>
      <c r="E780" s="129" t="s">
        <v>884</v>
      </c>
      <c r="F780" s="95"/>
      <c r="G780" s="96"/>
      <c r="H780" s="97"/>
      <c r="I780" s="97"/>
      <c r="J780" s="97"/>
      <c r="K780" s="97"/>
      <c r="L780" s="97"/>
      <c r="M780" s="97"/>
      <c r="N780" s="97"/>
      <c r="O780" s="97"/>
      <c r="P780" s="97"/>
    </row>
    <row r="781" spans="1:16" s="98" customFormat="1" ht="17.25" hidden="1" outlineLevel="2" x14ac:dyDescent="0.3">
      <c r="A781" s="448"/>
      <c r="B781" s="138"/>
      <c r="C781" s="449" t="s">
        <v>91</v>
      </c>
      <c r="D781" s="495" t="s">
        <v>1006</v>
      </c>
      <c r="E781" s="129" t="s">
        <v>884</v>
      </c>
      <c r="F781" s="95"/>
      <c r="G781" s="96"/>
      <c r="H781" s="97"/>
      <c r="I781" s="97"/>
      <c r="J781" s="97"/>
      <c r="K781" s="97"/>
      <c r="L781" s="97"/>
      <c r="M781" s="97"/>
      <c r="N781" s="97"/>
      <c r="O781" s="97"/>
      <c r="P781" s="97"/>
    </row>
    <row r="782" spans="1:16" s="98" customFormat="1" ht="17.25" hidden="1" outlineLevel="2" x14ac:dyDescent="0.3">
      <c r="A782" s="448"/>
      <c r="B782" s="138"/>
      <c r="C782" s="449" t="s">
        <v>91</v>
      </c>
      <c r="D782" s="495" t="s">
        <v>1007</v>
      </c>
      <c r="E782" s="129" t="s">
        <v>884</v>
      </c>
      <c r="F782" s="95"/>
      <c r="G782" s="96"/>
      <c r="H782" s="97"/>
      <c r="I782" s="97"/>
      <c r="J782" s="97"/>
      <c r="K782" s="97"/>
      <c r="L782" s="97"/>
      <c r="M782" s="97"/>
      <c r="N782" s="97"/>
      <c r="O782" s="97"/>
      <c r="P782" s="97"/>
    </row>
    <row r="783" spans="1:16" s="98" customFormat="1" ht="17.25" hidden="1" outlineLevel="2" x14ac:dyDescent="0.3">
      <c r="A783" s="448"/>
      <c r="B783" s="138"/>
      <c r="C783" s="449" t="s">
        <v>91</v>
      </c>
      <c r="D783" s="495" t="s">
        <v>1008</v>
      </c>
      <c r="E783" s="129" t="s">
        <v>884</v>
      </c>
      <c r="F783" s="95"/>
      <c r="G783" s="96"/>
      <c r="H783" s="97"/>
      <c r="I783" s="97"/>
      <c r="J783" s="97"/>
      <c r="K783" s="97"/>
      <c r="L783" s="97"/>
      <c r="M783" s="97"/>
      <c r="N783" s="97"/>
      <c r="O783" s="97"/>
      <c r="P783" s="97"/>
    </row>
    <row r="784" spans="1:16" s="98" customFormat="1" ht="17.25" hidden="1" outlineLevel="2" x14ac:dyDescent="0.3">
      <c r="A784" s="448"/>
      <c r="B784" s="138"/>
      <c r="C784" s="449" t="s">
        <v>91</v>
      </c>
      <c r="D784" s="440" t="s">
        <v>875</v>
      </c>
      <c r="E784" s="129" t="s">
        <v>884</v>
      </c>
      <c r="F784" s="95"/>
      <c r="G784" s="96"/>
      <c r="H784" s="97"/>
      <c r="I784" s="97"/>
      <c r="J784" s="97"/>
      <c r="K784" s="97"/>
      <c r="L784" s="97"/>
      <c r="M784" s="97"/>
      <c r="N784" s="97"/>
      <c r="O784" s="97"/>
      <c r="P784" s="97"/>
    </row>
    <row r="785" spans="1:18" s="98" customFormat="1" ht="17.25" hidden="1" outlineLevel="2" x14ac:dyDescent="0.3">
      <c r="A785" s="448"/>
      <c r="B785" s="138"/>
      <c r="C785" s="449" t="s">
        <v>91</v>
      </c>
      <c r="D785" s="440" t="s">
        <v>738</v>
      </c>
      <c r="E785" s="129" t="s">
        <v>884</v>
      </c>
      <c r="F785" s="95"/>
      <c r="G785" s="96"/>
      <c r="H785" s="97"/>
      <c r="I785" s="97"/>
      <c r="J785" s="97"/>
      <c r="K785" s="97"/>
      <c r="L785" s="97"/>
      <c r="M785" s="97"/>
      <c r="N785" s="97"/>
      <c r="O785" s="97"/>
      <c r="P785" s="97"/>
    </row>
    <row r="786" spans="1:18" s="98" customFormat="1" ht="17.25" hidden="1" outlineLevel="2" x14ac:dyDescent="0.3">
      <c r="A786" s="448"/>
      <c r="B786" s="138"/>
      <c r="C786" s="449" t="s">
        <v>91</v>
      </c>
      <c r="D786" s="495" t="s">
        <v>879</v>
      </c>
      <c r="E786" s="129" t="s">
        <v>884</v>
      </c>
      <c r="F786" s="95"/>
      <c r="G786" s="96"/>
      <c r="H786" s="97"/>
      <c r="I786" s="97"/>
      <c r="J786" s="97"/>
      <c r="K786" s="97"/>
      <c r="L786" s="97"/>
      <c r="M786" s="97"/>
      <c r="N786" s="97"/>
      <c r="O786" s="97"/>
      <c r="P786" s="97"/>
    </row>
    <row r="787" spans="1:18" s="98" customFormat="1" ht="17.25" outlineLevel="2" x14ac:dyDescent="0.3">
      <c r="A787" s="438">
        <v>1</v>
      </c>
      <c r="B787" s="473" t="s">
        <v>129</v>
      </c>
      <c r="C787" s="465" t="s">
        <v>1009</v>
      </c>
      <c r="D787" s="440" t="s">
        <v>1010</v>
      </c>
      <c r="E787" s="465" t="s">
        <v>131</v>
      </c>
      <c r="F787" s="95"/>
      <c r="G787" s="96"/>
      <c r="H787" s="97"/>
      <c r="I787" s="97"/>
      <c r="J787" s="97"/>
      <c r="K787" s="97"/>
      <c r="L787" s="97"/>
      <c r="M787" s="97"/>
      <c r="N787" s="97"/>
      <c r="O787" s="97"/>
      <c r="P787" s="97"/>
    </row>
    <row r="788" spans="1:18" s="98" customFormat="1" ht="18" outlineLevel="2" thickBot="1" x14ac:dyDescent="0.35">
      <c r="A788" s="438">
        <v>1</v>
      </c>
      <c r="B788" s="473" t="s">
        <v>129</v>
      </c>
      <c r="C788" s="465" t="s">
        <v>1009</v>
      </c>
      <c r="D788" s="440" t="s">
        <v>1011</v>
      </c>
      <c r="E788" s="465" t="s">
        <v>131</v>
      </c>
      <c r="F788" s="95"/>
      <c r="G788" s="96"/>
      <c r="H788" s="97"/>
      <c r="I788" s="97"/>
      <c r="J788" s="97"/>
      <c r="K788" s="97"/>
      <c r="L788" s="97"/>
      <c r="M788" s="97"/>
      <c r="N788" s="97"/>
      <c r="O788" s="97"/>
      <c r="P788" s="97"/>
    </row>
    <row r="789" spans="1:18" s="98" customFormat="1" ht="17.25" hidden="1" outlineLevel="2" x14ac:dyDescent="0.3">
      <c r="A789" s="438"/>
      <c r="B789" s="473"/>
      <c r="C789" s="465"/>
      <c r="D789" s="440"/>
      <c r="E789" s="465"/>
      <c r="F789" s="95"/>
      <c r="G789" s="96"/>
      <c r="H789" s="97"/>
      <c r="I789" s="97"/>
      <c r="J789" s="97"/>
      <c r="K789" s="97"/>
      <c r="L789" s="97"/>
      <c r="M789" s="97"/>
      <c r="N789" s="97"/>
      <c r="O789" s="97"/>
      <c r="P789" s="97"/>
    </row>
    <row r="790" spans="1:18" s="134" customFormat="1" ht="17.25" hidden="1" outlineLevel="1" x14ac:dyDescent="0.2">
      <c r="A790" s="444"/>
      <c r="B790" s="451"/>
      <c r="C790" s="451"/>
      <c r="D790" s="451"/>
      <c r="E790" s="452"/>
      <c r="F790" s="131"/>
      <c r="G790" s="132"/>
      <c r="H790" s="133"/>
      <c r="I790" s="133"/>
      <c r="J790" s="133"/>
      <c r="K790" s="133"/>
      <c r="L790" s="133"/>
      <c r="M790" s="133"/>
      <c r="N790" s="133"/>
      <c r="O790" s="133"/>
      <c r="P790" s="133"/>
    </row>
    <row r="791" spans="1:18" s="86" customFormat="1" ht="69" hidden="1" outlineLevel="1" x14ac:dyDescent="0.3">
      <c r="A791" s="151"/>
      <c r="B791" s="152">
        <f>SUM(B792:B796,B798:B802,B804:B806,B808:B819,B821:B822)</f>
        <v>0</v>
      </c>
      <c r="C791" s="437" t="s">
        <v>139</v>
      </c>
      <c r="D791" s="82" t="s">
        <v>1012</v>
      </c>
      <c r="E791" s="82" t="s">
        <v>1013</v>
      </c>
      <c r="F791" s="83"/>
      <c r="G791" s="83"/>
      <c r="H791" s="101"/>
      <c r="I791" s="83"/>
      <c r="J791" s="85"/>
      <c r="K791" s="85"/>
      <c r="L791" s="85"/>
      <c r="M791" s="85"/>
      <c r="N791" s="85"/>
      <c r="O791" s="85"/>
      <c r="P791" s="85"/>
      <c r="Q791" s="85"/>
      <c r="R791" s="85"/>
    </row>
    <row r="792" spans="1:18" s="86" customFormat="1" ht="17.25" hidden="1" outlineLevel="2" x14ac:dyDescent="0.3">
      <c r="A792" s="516"/>
      <c r="B792" s="153"/>
      <c r="C792" s="517" t="s">
        <v>1014</v>
      </c>
      <c r="D792" s="508" t="s">
        <v>1015</v>
      </c>
      <c r="E792" s="91" t="s">
        <v>1016</v>
      </c>
      <c r="F792" s="83"/>
      <c r="G792" s="83"/>
      <c r="H792" s="101"/>
      <c r="I792" s="83"/>
      <c r="J792" s="85"/>
      <c r="K792" s="85"/>
      <c r="L792" s="85"/>
      <c r="M792" s="85"/>
      <c r="N792" s="85"/>
      <c r="O792" s="85"/>
      <c r="P792" s="85"/>
      <c r="Q792" s="85"/>
      <c r="R792" s="85"/>
    </row>
    <row r="793" spans="1:18" s="86" customFormat="1" ht="17.25" hidden="1" outlineLevel="2" x14ac:dyDescent="0.3">
      <c r="A793" s="516"/>
      <c r="B793" s="153"/>
      <c r="C793" s="517" t="s">
        <v>1017</v>
      </c>
      <c r="D793" s="508" t="s">
        <v>1018</v>
      </c>
      <c r="E793" s="91" t="s">
        <v>1019</v>
      </c>
      <c r="F793" s="83"/>
      <c r="G793" s="83"/>
      <c r="H793" s="101"/>
      <c r="I793" s="83"/>
      <c r="J793" s="85"/>
      <c r="K793" s="85"/>
      <c r="L793" s="85"/>
      <c r="M793" s="85"/>
      <c r="N793" s="85"/>
      <c r="O793" s="85"/>
      <c r="P793" s="85"/>
      <c r="Q793" s="85"/>
      <c r="R793" s="85"/>
    </row>
    <row r="794" spans="1:18" s="86" customFormat="1" ht="17.25" hidden="1" outlineLevel="2" x14ac:dyDescent="0.3">
      <c r="A794" s="516"/>
      <c r="B794" s="153"/>
      <c r="C794" s="517" t="s">
        <v>1020</v>
      </c>
      <c r="D794" s="508" t="s">
        <v>1021</v>
      </c>
      <c r="E794" s="91" t="s">
        <v>1022</v>
      </c>
      <c r="F794" s="83"/>
      <c r="G794" s="83"/>
      <c r="H794" s="101"/>
      <c r="I794" s="83"/>
      <c r="J794" s="85"/>
      <c r="K794" s="85"/>
      <c r="L794" s="85"/>
      <c r="M794" s="85"/>
      <c r="N794" s="85"/>
      <c r="O794" s="85"/>
      <c r="P794" s="85"/>
      <c r="Q794" s="85"/>
      <c r="R794" s="85"/>
    </row>
    <row r="795" spans="1:18" s="86" customFormat="1" ht="17.25" hidden="1" outlineLevel="2" x14ac:dyDescent="0.3">
      <c r="A795" s="516"/>
      <c r="B795" s="153"/>
      <c r="C795" s="517" t="s">
        <v>1023</v>
      </c>
      <c r="D795" s="508" t="s">
        <v>1024</v>
      </c>
      <c r="E795" s="91" t="s">
        <v>1025</v>
      </c>
      <c r="F795" s="83"/>
      <c r="G795" s="83"/>
      <c r="H795" s="101"/>
      <c r="I795" s="83"/>
      <c r="J795" s="85"/>
      <c r="K795" s="85"/>
      <c r="L795" s="85"/>
      <c r="M795" s="85"/>
      <c r="N795" s="85"/>
      <c r="O795" s="85"/>
      <c r="P795" s="85"/>
      <c r="Q795" s="85"/>
      <c r="R795" s="85"/>
    </row>
    <row r="796" spans="1:18" s="86" customFormat="1" ht="17.25" hidden="1" outlineLevel="2" x14ac:dyDescent="0.3">
      <c r="A796" s="516"/>
      <c r="B796" s="153"/>
      <c r="C796" s="517" t="s">
        <v>1026</v>
      </c>
      <c r="D796" s="508" t="s">
        <v>1027</v>
      </c>
      <c r="E796" s="91" t="s">
        <v>1028</v>
      </c>
      <c r="F796" s="83"/>
      <c r="G796" s="83"/>
      <c r="H796" s="101"/>
      <c r="I796" s="83"/>
      <c r="J796" s="85"/>
      <c r="K796" s="85"/>
      <c r="L796" s="85"/>
      <c r="M796" s="85"/>
      <c r="N796" s="85"/>
      <c r="O796" s="85"/>
      <c r="P796" s="85"/>
      <c r="Q796" s="85"/>
      <c r="R796" s="85"/>
    </row>
    <row r="797" spans="1:18" s="86" customFormat="1" ht="17.25" hidden="1" outlineLevel="2" x14ac:dyDescent="0.3">
      <c r="A797" s="518"/>
      <c r="B797" s="519"/>
      <c r="C797" s="519"/>
      <c r="D797" s="519"/>
      <c r="E797" s="520"/>
      <c r="F797" s="83"/>
      <c r="G797" s="83"/>
      <c r="H797" s="101"/>
      <c r="I797" s="83"/>
      <c r="J797" s="85"/>
      <c r="K797" s="85"/>
      <c r="L797" s="85"/>
      <c r="M797" s="85"/>
      <c r="N797" s="85"/>
      <c r="O797" s="85"/>
      <c r="P797" s="85"/>
      <c r="Q797" s="85"/>
      <c r="R797" s="85"/>
    </row>
    <row r="798" spans="1:18" s="86" customFormat="1" ht="17.25" hidden="1" outlineLevel="2" x14ac:dyDescent="0.3">
      <c r="A798" s="516"/>
      <c r="B798" s="153"/>
      <c r="C798" s="517" t="s">
        <v>943</v>
      </c>
      <c r="D798" s="508" t="s">
        <v>1029</v>
      </c>
      <c r="E798" s="91" t="s">
        <v>1030</v>
      </c>
      <c r="F798" s="83"/>
      <c r="G798" s="83"/>
      <c r="H798" s="101"/>
      <c r="I798" s="83"/>
      <c r="J798" s="85"/>
      <c r="K798" s="85"/>
      <c r="L798" s="85"/>
      <c r="M798" s="85"/>
      <c r="N798" s="85"/>
      <c r="O798" s="85"/>
      <c r="P798" s="85"/>
      <c r="Q798" s="85"/>
      <c r="R798" s="85"/>
    </row>
    <row r="799" spans="1:18" s="86" customFormat="1" ht="17.25" hidden="1" outlineLevel="2" x14ac:dyDescent="0.3">
      <c r="A799" s="516"/>
      <c r="B799" s="153"/>
      <c r="C799" s="517" t="s">
        <v>946</v>
      </c>
      <c r="D799" s="508" t="s">
        <v>1031</v>
      </c>
      <c r="E799" s="91" t="s">
        <v>1032</v>
      </c>
      <c r="F799" s="83"/>
      <c r="G799" s="83"/>
      <c r="H799" s="101"/>
      <c r="I799" s="83"/>
      <c r="J799" s="85"/>
      <c r="K799" s="85"/>
      <c r="L799" s="85"/>
      <c r="M799" s="85"/>
      <c r="N799" s="85"/>
      <c r="O799" s="85"/>
      <c r="P799" s="85"/>
      <c r="Q799" s="85"/>
      <c r="R799" s="85"/>
    </row>
    <row r="800" spans="1:18" s="86" customFormat="1" ht="17.25" hidden="1" outlineLevel="2" x14ac:dyDescent="0.3">
      <c r="A800" s="516"/>
      <c r="B800" s="153"/>
      <c r="C800" s="517" t="s">
        <v>949</v>
      </c>
      <c r="D800" s="508" t="s">
        <v>1033</v>
      </c>
      <c r="E800" s="91" t="s">
        <v>1032</v>
      </c>
      <c r="F800" s="83"/>
      <c r="G800" s="83"/>
      <c r="H800" s="101"/>
      <c r="I800" s="83"/>
      <c r="J800" s="85"/>
      <c r="K800" s="85"/>
      <c r="L800" s="85"/>
      <c r="M800" s="85"/>
      <c r="N800" s="85"/>
      <c r="O800" s="85"/>
      <c r="P800" s="85"/>
      <c r="Q800" s="85"/>
      <c r="R800" s="85"/>
    </row>
    <row r="801" spans="1:18" s="86" customFormat="1" ht="34.5" hidden="1" outlineLevel="2" x14ac:dyDescent="0.3">
      <c r="A801" s="516"/>
      <c r="B801" s="153"/>
      <c r="C801" s="517" t="s">
        <v>1034</v>
      </c>
      <c r="D801" s="508" t="s">
        <v>1035</v>
      </c>
      <c r="E801" s="91" t="s">
        <v>1036</v>
      </c>
      <c r="F801" s="83"/>
      <c r="G801" s="83"/>
      <c r="H801" s="101"/>
      <c r="I801" s="83"/>
      <c r="J801" s="85"/>
      <c r="K801" s="85"/>
      <c r="L801" s="85"/>
      <c r="M801" s="85"/>
      <c r="N801" s="85"/>
      <c r="O801" s="85"/>
      <c r="P801" s="85"/>
      <c r="Q801" s="85"/>
      <c r="R801" s="85"/>
    </row>
    <row r="802" spans="1:18" s="86" customFormat="1" ht="17.25" hidden="1" outlineLevel="2" x14ac:dyDescent="0.3">
      <c r="A802" s="516"/>
      <c r="B802" s="153"/>
      <c r="C802" s="517" t="s">
        <v>1037</v>
      </c>
      <c r="D802" s="508" t="s">
        <v>1038</v>
      </c>
      <c r="E802" s="91" t="s">
        <v>1039</v>
      </c>
      <c r="F802" s="83"/>
      <c r="G802" s="83"/>
      <c r="H802" s="101"/>
      <c r="I802" s="83"/>
      <c r="J802" s="85"/>
      <c r="K802" s="85"/>
      <c r="L802" s="85"/>
      <c r="M802" s="85"/>
      <c r="N802" s="85"/>
      <c r="O802" s="85"/>
      <c r="P802" s="85"/>
      <c r="Q802" s="85"/>
      <c r="R802" s="85"/>
    </row>
    <row r="803" spans="1:18" s="86" customFormat="1" ht="17.25" hidden="1" outlineLevel="2" x14ac:dyDescent="0.3">
      <c r="A803" s="518"/>
      <c r="B803" s="519"/>
      <c r="C803" s="519"/>
      <c r="D803" s="519"/>
      <c r="E803" s="520"/>
      <c r="F803" s="83"/>
      <c r="G803" s="83"/>
      <c r="H803" s="101"/>
      <c r="I803" s="83"/>
      <c r="J803" s="85"/>
      <c r="K803" s="85"/>
      <c r="L803" s="85"/>
      <c r="M803" s="85"/>
      <c r="N803" s="85"/>
      <c r="O803" s="85"/>
      <c r="P803" s="85"/>
      <c r="Q803" s="85"/>
      <c r="R803" s="85"/>
    </row>
    <row r="804" spans="1:18" s="86" customFormat="1" ht="17.25" hidden="1" outlineLevel="2" x14ac:dyDescent="0.3">
      <c r="A804" s="516"/>
      <c r="B804" s="153"/>
      <c r="C804" s="517" t="s">
        <v>1040</v>
      </c>
      <c r="D804" s="508" t="s">
        <v>1041</v>
      </c>
      <c r="E804" s="91" t="s">
        <v>1042</v>
      </c>
      <c r="F804" s="83"/>
      <c r="G804" s="83"/>
      <c r="H804" s="101"/>
      <c r="I804" s="83"/>
      <c r="J804" s="85"/>
      <c r="K804" s="85"/>
      <c r="L804" s="85"/>
      <c r="M804" s="85"/>
      <c r="N804" s="85"/>
      <c r="O804" s="85"/>
      <c r="P804" s="85"/>
      <c r="Q804" s="85"/>
      <c r="R804" s="85"/>
    </row>
    <row r="805" spans="1:18" s="86" customFormat="1" ht="17.25" hidden="1" outlineLevel="2" x14ac:dyDescent="0.3">
      <c r="A805" s="516"/>
      <c r="B805" s="153"/>
      <c r="C805" s="517" t="s">
        <v>1043</v>
      </c>
      <c r="D805" s="508" t="s">
        <v>1044</v>
      </c>
      <c r="E805" s="91" t="s">
        <v>1042</v>
      </c>
      <c r="F805" s="83"/>
      <c r="G805" s="83"/>
      <c r="H805" s="101"/>
      <c r="I805" s="83"/>
      <c r="J805" s="85"/>
      <c r="K805" s="85"/>
      <c r="L805" s="85"/>
      <c r="M805" s="85"/>
      <c r="N805" s="85"/>
      <c r="O805" s="85"/>
      <c r="P805" s="85"/>
      <c r="Q805" s="85"/>
      <c r="R805" s="85"/>
    </row>
    <row r="806" spans="1:18" s="86" customFormat="1" ht="17.25" hidden="1" outlineLevel="2" x14ac:dyDescent="0.3">
      <c r="A806" s="516"/>
      <c r="B806" s="153"/>
      <c r="C806" s="517" t="s">
        <v>1045</v>
      </c>
      <c r="D806" s="508" t="s">
        <v>1046</v>
      </c>
      <c r="E806" s="91" t="s">
        <v>1047</v>
      </c>
      <c r="F806" s="83"/>
      <c r="G806" s="83"/>
      <c r="H806" s="101"/>
      <c r="I806" s="83"/>
      <c r="J806" s="85"/>
      <c r="K806" s="85"/>
      <c r="L806" s="85"/>
      <c r="M806" s="85"/>
      <c r="N806" s="85"/>
      <c r="O806" s="85"/>
      <c r="P806" s="85"/>
      <c r="Q806" s="85"/>
      <c r="R806" s="85"/>
    </row>
    <row r="807" spans="1:18" s="86" customFormat="1" ht="17.25" hidden="1" outlineLevel="2" x14ac:dyDescent="0.3">
      <c r="A807" s="518"/>
      <c r="B807" s="519"/>
      <c r="C807" s="519"/>
      <c r="D807" s="519"/>
      <c r="E807" s="520"/>
      <c r="F807" s="83"/>
      <c r="G807" s="83"/>
      <c r="H807" s="101"/>
      <c r="I807" s="83"/>
      <c r="J807" s="85"/>
      <c r="K807" s="85"/>
      <c r="L807" s="85"/>
      <c r="M807" s="85"/>
      <c r="N807" s="85"/>
      <c r="O807" s="85"/>
      <c r="P807" s="85"/>
      <c r="Q807" s="85"/>
      <c r="R807" s="85"/>
    </row>
    <row r="808" spans="1:18" s="86" customFormat="1" ht="17.25" hidden="1" outlineLevel="2" x14ac:dyDescent="0.3">
      <c r="A808" s="516"/>
      <c r="B808" s="153"/>
      <c r="C808" s="517" t="s">
        <v>404</v>
      </c>
      <c r="D808" s="508" t="s">
        <v>737</v>
      </c>
      <c r="E808" s="154"/>
      <c r="F808" s="83"/>
      <c r="G808" s="83"/>
      <c r="H808" s="101"/>
      <c r="I808" s="83"/>
      <c r="J808" s="85"/>
      <c r="K808" s="85"/>
      <c r="L808" s="85"/>
      <c r="M808" s="85"/>
      <c r="N808" s="85"/>
      <c r="O808" s="85"/>
      <c r="P808" s="85"/>
      <c r="Q808" s="85"/>
      <c r="R808" s="85"/>
    </row>
    <row r="809" spans="1:18" s="86" customFormat="1" ht="17.25" hidden="1" outlineLevel="2" x14ac:dyDescent="0.3">
      <c r="A809" s="516"/>
      <c r="B809" s="153"/>
      <c r="C809" s="517" t="s">
        <v>406</v>
      </c>
      <c r="D809" s="508" t="s">
        <v>626</v>
      </c>
      <c r="E809" s="154"/>
      <c r="F809" s="83"/>
      <c r="G809" s="83"/>
      <c r="H809" s="101"/>
      <c r="I809" s="83"/>
      <c r="J809" s="85"/>
      <c r="K809" s="85"/>
      <c r="L809" s="85"/>
      <c r="M809" s="85"/>
      <c r="N809" s="85"/>
      <c r="O809" s="85"/>
      <c r="P809" s="85"/>
      <c r="Q809" s="85"/>
      <c r="R809" s="85"/>
    </row>
    <row r="810" spans="1:18" s="86" customFormat="1" ht="17.25" hidden="1" outlineLevel="2" x14ac:dyDescent="0.3">
      <c r="A810" s="516"/>
      <c r="B810" s="153"/>
      <c r="C810" s="517" t="s">
        <v>408</v>
      </c>
      <c r="D810" s="508" t="s">
        <v>693</v>
      </c>
      <c r="E810" s="154"/>
      <c r="F810" s="83"/>
      <c r="G810" s="83"/>
      <c r="H810" s="101"/>
      <c r="I810" s="83"/>
      <c r="J810" s="85"/>
      <c r="K810" s="85"/>
      <c r="L810" s="85"/>
      <c r="M810" s="85"/>
      <c r="N810" s="85"/>
      <c r="O810" s="85"/>
      <c r="P810" s="85"/>
      <c r="Q810" s="85"/>
      <c r="R810" s="85"/>
    </row>
    <row r="811" spans="1:18" s="86" customFormat="1" ht="34.5" hidden="1" outlineLevel="2" x14ac:dyDescent="0.3">
      <c r="A811" s="516"/>
      <c r="B811" s="153"/>
      <c r="C811" s="517" t="s">
        <v>410</v>
      </c>
      <c r="D811" s="508" t="s">
        <v>628</v>
      </c>
      <c r="E811" s="154"/>
      <c r="F811" s="83"/>
      <c r="G811" s="83"/>
      <c r="H811" s="101"/>
      <c r="I811" s="83"/>
      <c r="J811" s="85"/>
      <c r="K811" s="85"/>
      <c r="L811" s="85"/>
      <c r="M811" s="85"/>
      <c r="N811" s="85"/>
      <c r="O811" s="85"/>
      <c r="P811" s="85"/>
      <c r="Q811" s="85"/>
      <c r="R811" s="85"/>
    </row>
    <row r="812" spans="1:18" s="86" customFormat="1" ht="17.25" hidden="1" outlineLevel="2" x14ac:dyDescent="0.3">
      <c r="A812" s="516"/>
      <c r="B812" s="153"/>
      <c r="C812" s="517" t="s">
        <v>398</v>
      </c>
      <c r="D812" s="508" t="s">
        <v>691</v>
      </c>
      <c r="E812" s="91" t="s">
        <v>1048</v>
      </c>
      <c r="F812" s="83"/>
      <c r="G812" s="83"/>
      <c r="H812" s="101"/>
      <c r="I812" s="83"/>
      <c r="J812" s="85"/>
      <c r="K812" s="85"/>
      <c r="L812" s="85"/>
      <c r="M812" s="85"/>
      <c r="N812" s="85"/>
      <c r="O812" s="85"/>
      <c r="P812" s="85"/>
      <c r="Q812" s="85"/>
      <c r="R812" s="85"/>
    </row>
    <row r="813" spans="1:18" s="86" customFormat="1" ht="17.25" hidden="1" outlineLevel="2" x14ac:dyDescent="0.3">
      <c r="A813" s="516"/>
      <c r="B813" s="153"/>
      <c r="C813" s="517" t="s">
        <v>400</v>
      </c>
      <c r="D813" s="508" t="s">
        <v>692</v>
      </c>
      <c r="E813" s="154"/>
      <c r="F813" s="83"/>
      <c r="G813" s="83"/>
      <c r="H813" s="101"/>
      <c r="I813" s="83"/>
      <c r="J813" s="85"/>
      <c r="K813" s="85"/>
      <c r="L813" s="85"/>
      <c r="M813" s="85"/>
      <c r="N813" s="85"/>
      <c r="O813" s="85"/>
      <c r="P813" s="85"/>
      <c r="Q813" s="85"/>
      <c r="R813" s="85"/>
    </row>
    <row r="814" spans="1:18" s="86" customFormat="1" ht="17.25" hidden="1" outlineLevel="2" x14ac:dyDescent="0.3">
      <c r="A814" s="516"/>
      <c r="B814" s="153"/>
      <c r="C814" s="517"/>
      <c r="D814" s="508"/>
      <c r="E814" s="154"/>
      <c r="F814" s="83"/>
      <c r="G814" s="83"/>
      <c r="H814" s="101"/>
      <c r="I814" s="83"/>
      <c r="J814" s="85"/>
      <c r="K814" s="85"/>
      <c r="L814" s="85"/>
      <c r="M814" s="85"/>
      <c r="N814" s="85"/>
      <c r="O814" s="85"/>
      <c r="P814" s="85"/>
      <c r="Q814" s="85"/>
      <c r="R814" s="85"/>
    </row>
    <row r="815" spans="1:18" s="86" customFormat="1" ht="51.75" hidden="1" outlineLevel="2" x14ac:dyDescent="0.3">
      <c r="A815" s="516"/>
      <c r="B815" s="153"/>
      <c r="C815" s="517" t="s">
        <v>789</v>
      </c>
      <c r="D815" s="508" t="s">
        <v>608</v>
      </c>
      <c r="E815" s="507" t="s">
        <v>1049</v>
      </c>
      <c r="F815" s="83"/>
      <c r="G815" s="83"/>
      <c r="H815" s="101"/>
      <c r="I815" s="83"/>
      <c r="J815" s="85"/>
      <c r="K815" s="85"/>
      <c r="L815" s="85"/>
      <c r="M815" s="85"/>
      <c r="N815" s="85"/>
      <c r="O815" s="85"/>
      <c r="P815" s="85"/>
      <c r="Q815" s="85"/>
      <c r="R815" s="85"/>
    </row>
    <row r="816" spans="1:18" s="86" customFormat="1" ht="17.25" hidden="1" outlineLevel="2" x14ac:dyDescent="0.3">
      <c r="A816" s="516"/>
      <c r="B816" s="153"/>
      <c r="C816" s="517" t="s">
        <v>791</v>
      </c>
      <c r="D816" s="508" t="s">
        <v>611</v>
      </c>
      <c r="E816" s="507" t="s">
        <v>1050</v>
      </c>
      <c r="F816" s="83"/>
      <c r="G816" s="83"/>
      <c r="H816" s="101"/>
      <c r="I816" s="83"/>
      <c r="J816" s="85"/>
      <c r="K816" s="85"/>
      <c r="L816" s="85"/>
      <c r="M816" s="85"/>
      <c r="N816" s="85"/>
      <c r="O816" s="85"/>
      <c r="P816" s="85"/>
      <c r="Q816" s="85"/>
      <c r="R816" s="85"/>
    </row>
    <row r="817" spans="1:18" s="86" customFormat="1" ht="34.5" hidden="1" outlineLevel="2" x14ac:dyDescent="0.3">
      <c r="A817" s="516"/>
      <c r="B817" s="153"/>
      <c r="C817" s="517" t="s">
        <v>830</v>
      </c>
      <c r="D817" s="508" t="s">
        <v>1051</v>
      </c>
      <c r="E817" s="507" t="s">
        <v>1050</v>
      </c>
      <c r="F817" s="83"/>
      <c r="G817" s="83"/>
      <c r="H817" s="101"/>
      <c r="I817" s="83"/>
      <c r="J817" s="85"/>
      <c r="K817" s="85"/>
      <c r="L817" s="85"/>
      <c r="M817" s="85"/>
      <c r="N817" s="85"/>
      <c r="O817" s="85"/>
      <c r="P817" s="85"/>
      <c r="Q817" s="85"/>
      <c r="R817" s="85"/>
    </row>
    <row r="818" spans="1:18" s="86" customFormat="1" ht="34.5" hidden="1" outlineLevel="2" x14ac:dyDescent="0.3">
      <c r="A818" s="442"/>
      <c r="B818" s="92"/>
      <c r="C818" s="707" t="s">
        <v>920</v>
      </c>
      <c r="D818" s="443" t="s">
        <v>749</v>
      </c>
      <c r="E818" s="443" t="s">
        <v>361</v>
      </c>
      <c r="F818" s="83"/>
      <c r="G818" s="83"/>
      <c r="H818" s="101"/>
      <c r="I818" s="83"/>
      <c r="J818" s="85"/>
      <c r="K818" s="85"/>
      <c r="L818" s="85"/>
      <c r="M818" s="85"/>
      <c r="N818" s="85"/>
      <c r="O818" s="85"/>
      <c r="P818" s="85"/>
      <c r="Q818" s="85"/>
      <c r="R818" s="85"/>
    </row>
    <row r="819" spans="1:18" s="86" customFormat="1" ht="34.5" hidden="1" outlineLevel="2" x14ac:dyDescent="0.3">
      <c r="A819" s="442"/>
      <c r="B819" s="92"/>
      <c r="C819" s="707" t="s">
        <v>844</v>
      </c>
      <c r="D819" s="443" t="s">
        <v>1052</v>
      </c>
      <c r="E819" s="443" t="s">
        <v>1053</v>
      </c>
      <c r="F819" s="83"/>
      <c r="G819" s="83"/>
      <c r="H819" s="101"/>
      <c r="I819" s="83"/>
      <c r="J819" s="85"/>
      <c r="K819" s="85"/>
      <c r="L819" s="85"/>
      <c r="M819" s="85"/>
      <c r="N819" s="85"/>
      <c r="O819" s="85"/>
      <c r="P819" s="85"/>
      <c r="Q819" s="85"/>
      <c r="R819" s="85"/>
    </row>
    <row r="820" spans="1:18" s="86" customFormat="1" ht="17.25" hidden="1" outlineLevel="2" x14ac:dyDescent="0.3">
      <c r="A820" s="518"/>
      <c r="B820" s="519"/>
      <c r="C820" s="519"/>
      <c r="D820" s="519"/>
      <c r="E820" s="520"/>
      <c r="F820" s="83"/>
      <c r="G820" s="83"/>
      <c r="H820" s="101"/>
      <c r="I820" s="83"/>
      <c r="J820" s="85"/>
      <c r="K820" s="85"/>
      <c r="L820" s="85"/>
      <c r="M820" s="85"/>
      <c r="N820" s="85"/>
      <c r="O820" s="85"/>
      <c r="P820" s="85"/>
      <c r="Q820" s="85"/>
      <c r="R820" s="85"/>
    </row>
    <row r="821" spans="1:18" s="86" customFormat="1" ht="17.25" hidden="1" outlineLevel="2" x14ac:dyDescent="0.3">
      <c r="A821" s="516"/>
      <c r="B821" s="153"/>
      <c r="C821" s="517"/>
      <c r="D821" s="508"/>
      <c r="E821" s="154"/>
      <c r="F821" s="83"/>
      <c r="G821" s="83"/>
      <c r="H821" s="101"/>
      <c r="I821" s="83"/>
      <c r="J821" s="85"/>
      <c r="K821" s="85"/>
      <c r="L821" s="85"/>
      <c r="M821" s="85"/>
      <c r="N821" s="85"/>
      <c r="O821" s="85"/>
      <c r="P821" s="85"/>
      <c r="Q821" s="85"/>
      <c r="R821" s="85"/>
    </row>
    <row r="822" spans="1:18" s="86" customFormat="1" ht="17.25" hidden="1" outlineLevel="2" x14ac:dyDescent="0.3">
      <c r="A822" s="516"/>
      <c r="B822" s="153"/>
      <c r="C822" s="517"/>
      <c r="D822" s="508"/>
      <c r="E822" s="154"/>
      <c r="F822" s="83"/>
      <c r="G822" s="83"/>
      <c r="H822" s="101"/>
      <c r="I822" s="83"/>
      <c r="J822" s="85"/>
      <c r="K822" s="85"/>
      <c r="L822" s="85"/>
      <c r="M822" s="85"/>
      <c r="N822" s="85"/>
      <c r="O822" s="85"/>
      <c r="P822" s="85"/>
      <c r="Q822" s="85"/>
      <c r="R822" s="85"/>
    </row>
    <row r="823" spans="1:18" s="134" customFormat="1" ht="17.25" hidden="1" outlineLevel="1" x14ac:dyDescent="0.2">
      <c r="A823" s="444"/>
      <c r="B823" s="451"/>
      <c r="C823" s="451"/>
      <c r="D823" s="451"/>
      <c r="E823" s="452"/>
      <c r="F823" s="131"/>
      <c r="G823" s="132"/>
      <c r="H823" s="133"/>
      <c r="I823" s="133"/>
      <c r="J823" s="133"/>
      <c r="K823" s="133"/>
      <c r="L823" s="133"/>
      <c r="M823" s="133"/>
      <c r="N823" s="133"/>
      <c r="O823" s="133"/>
      <c r="P823" s="133"/>
    </row>
    <row r="824" spans="1:18" s="86" customFormat="1" ht="86.25" hidden="1" outlineLevel="1" x14ac:dyDescent="0.3">
      <c r="A824" s="155"/>
      <c r="B824" s="152">
        <f>SUM(B825:B832,B834:B836,B838:B844,B846:B847)</f>
        <v>0</v>
      </c>
      <c r="C824" s="437" t="s">
        <v>139</v>
      </c>
      <c r="D824" s="81" t="s">
        <v>1054</v>
      </c>
      <c r="E824" s="82" t="s">
        <v>1055</v>
      </c>
      <c r="F824" s="83"/>
      <c r="G824" s="83"/>
      <c r="H824" s="101"/>
      <c r="I824" s="83"/>
      <c r="J824" s="85"/>
      <c r="K824" s="85"/>
      <c r="L824" s="85"/>
      <c r="M824" s="85"/>
      <c r="N824" s="85"/>
      <c r="O824" s="85"/>
      <c r="P824" s="85"/>
      <c r="Q824" s="85"/>
      <c r="R824" s="85"/>
    </row>
    <row r="825" spans="1:18" s="86" customFormat="1" ht="17.25" hidden="1" outlineLevel="2" x14ac:dyDescent="0.3">
      <c r="A825" s="516"/>
      <c r="B825" s="153"/>
      <c r="C825" s="517" t="s">
        <v>1014</v>
      </c>
      <c r="D825" s="508" t="s">
        <v>1015</v>
      </c>
      <c r="E825" s="91" t="s">
        <v>1056</v>
      </c>
      <c r="F825" s="83"/>
      <c r="G825" s="83"/>
      <c r="H825" s="101"/>
      <c r="I825" s="83"/>
      <c r="J825" s="85"/>
      <c r="K825" s="85"/>
      <c r="L825" s="85"/>
      <c r="M825" s="85"/>
      <c r="N825" s="85"/>
      <c r="O825" s="85"/>
      <c r="P825" s="85"/>
      <c r="Q825" s="85"/>
      <c r="R825" s="85"/>
    </row>
    <row r="826" spans="1:18" s="86" customFormat="1" ht="17.25" hidden="1" outlineLevel="2" x14ac:dyDescent="0.3">
      <c r="A826" s="516"/>
      <c r="B826" s="153"/>
      <c r="C826" s="517" t="s">
        <v>1017</v>
      </c>
      <c r="D826" s="508" t="s">
        <v>1018</v>
      </c>
      <c r="E826" s="91" t="s">
        <v>1019</v>
      </c>
      <c r="F826" s="83"/>
      <c r="G826" s="83"/>
      <c r="H826" s="101"/>
      <c r="I826" s="83"/>
      <c r="J826" s="85"/>
      <c r="K826" s="85"/>
      <c r="L826" s="85"/>
      <c r="M826" s="85"/>
      <c r="N826" s="85"/>
      <c r="O826" s="85"/>
      <c r="P826" s="85"/>
      <c r="Q826" s="85"/>
      <c r="R826" s="85"/>
    </row>
    <row r="827" spans="1:18" s="86" customFormat="1" ht="17.25" hidden="1" outlineLevel="2" x14ac:dyDescent="0.3">
      <c r="A827" s="516"/>
      <c r="B827" s="153"/>
      <c r="C827" s="517" t="s">
        <v>1020</v>
      </c>
      <c r="D827" s="508" t="s">
        <v>1021</v>
      </c>
      <c r="E827" s="91" t="s">
        <v>1022</v>
      </c>
      <c r="F827" s="83"/>
      <c r="G827" s="83"/>
      <c r="H827" s="101"/>
      <c r="I827" s="83"/>
      <c r="J827" s="85"/>
      <c r="K827" s="85"/>
      <c r="L827" s="85"/>
      <c r="M827" s="85"/>
      <c r="N827" s="85"/>
      <c r="O827" s="85"/>
      <c r="P827" s="85"/>
      <c r="Q827" s="85"/>
      <c r="R827" s="85"/>
    </row>
    <row r="828" spans="1:18" s="86" customFormat="1" ht="17.25" hidden="1" outlineLevel="2" x14ac:dyDescent="0.3">
      <c r="A828" s="516"/>
      <c r="B828" s="156"/>
      <c r="C828" s="508" t="s">
        <v>1037</v>
      </c>
      <c r="D828" s="508" t="s">
        <v>1038</v>
      </c>
      <c r="E828" s="91" t="s">
        <v>1039</v>
      </c>
      <c r="F828" s="83"/>
      <c r="G828" s="83"/>
      <c r="H828" s="101"/>
      <c r="I828" s="83"/>
      <c r="J828" s="85"/>
      <c r="K828" s="85"/>
      <c r="L828" s="85"/>
      <c r="M828" s="85"/>
      <c r="N828" s="85"/>
      <c r="O828" s="85"/>
      <c r="P828" s="85"/>
      <c r="Q828" s="85"/>
      <c r="R828" s="85"/>
    </row>
    <row r="829" spans="1:18" s="86" customFormat="1" ht="34.5" hidden="1" outlineLevel="2" x14ac:dyDescent="0.3">
      <c r="A829" s="516"/>
      <c r="B829" s="156"/>
      <c r="C829" s="508" t="s">
        <v>1034</v>
      </c>
      <c r="D829" s="508" t="s">
        <v>1035</v>
      </c>
      <c r="E829" s="91" t="s">
        <v>1036</v>
      </c>
      <c r="F829" s="83"/>
      <c r="G829" s="83"/>
      <c r="H829" s="101"/>
      <c r="I829" s="83"/>
      <c r="J829" s="85"/>
      <c r="K829" s="85"/>
      <c r="L829" s="85"/>
      <c r="M829" s="85"/>
      <c r="N829" s="85"/>
      <c r="O829" s="85"/>
      <c r="P829" s="85"/>
      <c r="Q829" s="85"/>
      <c r="R829" s="85"/>
    </row>
    <row r="830" spans="1:18" s="86" customFormat="1" ht="17.25" hidden="1" outlineLevel="2" x14ac:dyDescent="0.3">
      <c r="A830" s="516"/>
      <c r="B830" s="156"/>
      <c r="C830" s="508" t="s">
        <v>1023</v>
      </c>
      <c r="D830" s="508" t="s">
        <v>1024</v>
      </c>
      <c r="E830" s="91" t="s">
        <v>1025</v>
      </c>
      <c r="F830" s="83"/>
      <c r="G830" s="83"/>
      <c r="H830" s="101"/>
      <c r="I830" s="83"/>
      <c r="J830" s="85"/>
      <c r="K830" s="85"/>
      <c r="L830" s="85"/>
      <c r="M830" s="85"/>
      <c r="N830" s="85"/>
      <c r="O830" s="85"/>
      <c r="P830" s="85"/>
      <c r="Q830" s="85"/>
      <c r="R830" s="85"/>
    </row>
    <row r="831" spans="1:18" s="86" customFormat="1" ht="17.25" hidden="1" outlineLevel="2" x14ac:dyDescent="0.3">
      <c r="A831" s="516"/>
      <c r="B831" s="156"/>
      <c r="C831" s="508" t="s">
        <v>1026</v>
      </c>
      <c r="D831" s="508" t="s">
        <v>1027</v>
      </c>
      <c r="E831" s="91" t="s">
        <v>1028</v>
      </c>
      <c r="F831" s="83"/>
      <c r="G831" s="83"/>
      <c r="H831" s="101"/>
      <c r="I831" s="83"/>
      <c r="J831" s="85"/>
      <c r="K831" s="85"/>
      <c r="L831" s="85"/>
      <c r="M831" s="85"/>
      <c r="N831" s="85"/>
      <c r="O831" s="85"/>
      <c r="P831" s="85"/>
      <c r="Q831" s="85"/>
      <c r="R831" s="85"/>
    </row>
    <row r="832" spans="1:18" s="86" customFormat="1" ht="17.25" hidden="1" outlineLevel="2" x14ac:dyDescent="0.3">
      <c r="A832" s="516"/>
      <c r="B832" s="156"/>
      <c r="C832" s="481"/>
      <c r="D832" s="508"/>
      <c r="E832" s="91"/>
      <c r="F832" s="83"/>
      <c r="G832" s="83"/>
      <c r="H832" s="101"/>
      <c r="I832" s="83"/>
      <c r="J832" s="85"/>
      <c r="K832" s="85"/>
      <c r="L832" s="85"/>
      <c r="M832" s="85"/>
      <c r="N832" s="85"/>
      <c r="O832" s="85"/>
      <c r="P832" s="85"/>
      <c r="Q832" s="85"/>
      <c r="R832" s="85"/>
    </row>
    <row r="833" spans="1:18" s="86" customFormat="1" ht="17.25" hidden="1" outlineLevel="2" x14ac:dyDescent="0.3">
      <c r="A833" s="518"/>
      <c r="B833" s="519"/>
      <c r="C833" s="519"/>
      <c r="D833" s="519"/>
      <c r="E833" s="520"/>
      <c r="F833" s="83"/>
      <c r="G833" s="83"/>
      <c r="H833" s="101"/>
      <c r="I833" s="83"/>
      <c r="J833" s="85"/>
      <c r="K833" s="85"/>
      <c r="L833" s="85"/>
      <c r="M833" s="85"/>
      <c r="N833" s="85"/>
      <c r="O833" s="85"/>
      <c r="P833" s="85"/>
      <c r="Q833" s="85"/>
      <c r="R833" s="85"/>
    </row>
    <row r="834" spans="1:18" s="86" customFormat="1" ht="17.25" hidden="1" outlineLevel="2" x14ac:dyDescent="0.3">
      <c r="A834" s="516"/>
      <c r="B834" s="153"/>
      <c r="C834" s="517" t="s">
        <v>1040</v>
      </c>
      <c r="D834" s="508" t="s">
        <v>1041</v>
      </c>
      <c r="E834" s="154"/>
      <c r="F834" s="83"/>
      <c r="G834" s="83"/>
      <c r="H834" s="101"/>
      <c r="I834" s="83"/>
      <c r="J834" s="85"/>
      <c r="K834" s="85"/>
      <c r="L834" s="85"/>
      <c r="M834" s="85"/>
      <c r="N834" s="85"/>
      <c r="O834" s="85"/>
      <c r="P834" s="85"/>
      <c r="Q834" s="85"/>
      <c r="R834" s="85"/>
    </row>
    <row r="835" spans="1:18" s="86" customFormat="1" ht="17.25" hidden="1" outlineLevel="2" x14ac:dyDescent="0.3">
      <c r="A835" s="516"/>
      <c r="B835" s="153"/>
      <c r="C835" s="517" t="s">
        <v>1043</v>
      </c>
      <c r="D835" s="508" t="s">
        <v>1057</v>
      </c>
      <c r="E835" s="154"/>
      <c r="F835" s="83"/>
      <c r="G835" s="83"/>
      <c r="H835" s="101"/>
      <c r="I835" s="83"/>
      <c r="J835" s="85"/>
      <c r="K835" s="85"/>
      <c r="L835" s="85"/>
      <c r="M835" s="85"/>
      <c r="N835" s="85"/>
      <c r="O835" s="85"/>
      <c r="P835" s="85"/>
      <c r="Q835" s="85"/>
      <c r="R835" s="85"/>
    </row>
    <row r="836" spans="1:18" s="86" customFormat="1" ht="17.25" hidden="1" outlineLevel="2" x14ac:dyDescent="0.3">
      <c r="A836" s="516"/>
      <c r="B836" s="153"/>
      <c r="C836" s="517" t="s">
        <v>1045</v>
      </c>
      <c r="D836" s="508" t="s">
        <v>1058</v>
      </c>
      <c r="E836" s="154"/>
      <c r="F836" s="83"/>
      <c r="G836" s="83"/>
      <c r="H836" s="101"/>
      <c r="I836" s="83"/>
      <c r="J836" s="85"/>
      <c r="K836" s="85"/>
      <c r="L836" s="85"/>
      <c r="M836" s="85"/>
      <c r="N836" s="85"/>
      <c r="O836" s="85"/>
      <c r="P836" s="85"/>
      <c r="Q836" s="85"/>
      <c r="R836" s="85"/>
    </row>
    <row r="837" spans="1:18" s="86" customFormat="1" ht="17.25" hidden="1" outlineLevel="2" x14ac:dyDescent="0.3">
      <c r="A837" s="518"/>
      <c r="B837" s="519"/>
      <c r="C837" s="519"/>
      <c r="D837" s="519"/>
      <c r="E837" s="520"/>
      <c r="F837" s="83"/>
      <c r="G837" s="83"/>
      <c r="H837" s="101"/>
      <c r="I837" s="83"/>
      <c r="J837" s="85"/>
      <c r="K837" s="85"/>
      <c r="L837" s="85"/>
      <c r="M837" s="85"/>
      <c r="N837" s="85"/>
      <c r="O837" s="85"/>
      <c r="P837" s="85"/>
      <c r="Q837" s="85"/>
      <c r="R837" s="85"/>
    </row>
    <row r="838" spans="1:18" s="86" customFormat="1" ht="17.25" hidden="1" outlineLevel="2" x14ac:dyDescent="0.3">
      <c r="A838" s="516"/>
      <c r="B838" s="153"/>
      <c r="C838" s="517" t="s">
        <v>404</v>
      </c>
      <c r="D838" s="508" t="s">
        <v>405</v>
      </c>
      <c r="E838" s="154"/>
      <c r="F838" s="83"/>
      <c r="G838" s="83"/>
      <c r="H838" s="101"/>
      <c r="I838" s="83"/>
      <c r="J838" s="85"/>
      <c r="K838" s="85"/>
      <c r="L838" s="85"/>
      <c r="M838" s="85"/>
      <c r="N838" s="85"/>
      <c r="O838" s="85"/>
      <c r="P838" s="85"/>
      <c r="Q838" s="85"/>
      <c r="R838" s="85"/>
    </row>
    <row r="839" spans="1:18" s="86" customFormat="1" ht="17.25" hidden="1" outlineLevel="2" x14ac:dyDescent="0.3">
      <c r="A839" s="516"/>
      <c r="B839" s="153"/>
      <c r="C839" s="517" t="s">
        <v>406</v>
      </c>
      <c r="D839" s="508" t="s">
        <v>626</v>
      </c>
      <c r="E839" s="154"/>
      <c r="F839" s="83"/>
      <c r="G839" s="83"/>
      <c r="H839" s="101"/>
      <c r="I839" s="83"/>
      <c r="J839" s="85"/>
      <c r="K839" s="85"/>
      <c r="L839" s="85"/>
      <c r="M839" s="85"/>
      <c r="N839" s="85"/>
      <c r="O839" s="85"/>
      <c r="P839" s="85"/>
      <c r="Q839" s="85"/>
      <c r="R839" s="85"/>
    </row>
    <row r="840" spans="1:18" s="86" customFormat="1" ht="17.25" hidden="1" outlineLevel="2" x14ac:dyDescent="0.3">
      <c r="A840" s="516"/>
      <c r="B840" s="153"/>
      <c r="C840" s="517" t="s">
        <v>408</v>
      </c>
      <c r="D840" s="508" t="s">
        <v>693</v>
      </c>
      <c r="E840" s="154"/>
      <c r="F840" s="83"/>
      <c r="G840" s="83"/>
      <c r="H840" s="101"/>
      <c r="I840" s="83"/>
      <c r="J840" s="85"/>
      <c r="K840" s="85"/>
      <c r="L840" s="85"/>
      <c r="M840" s="85"/>
      <c r="N840" s="85"/>
      <c r="O840" s="85"/>
      <c r="P840" s="85"/>
      <c r="Q840" s="85"/>
      <c r="R840" s="85"/>
    </row>
    <row r="841" spans="1:18" s="86" customFormat="1" ht="34.5" hidden="1" outlineLevel="2" x14ac:dyDescent="0.3">
      <c r="A841" s="516"/>
      <c r="B841" s="153"/>
      <c r="C841" s="517" t="s">
        <v>410</v>
      </c>
      <c r="D841" s="508" t="s">
        <v>628</v>
      </c>
      <c r="E841" s="154"/>
      <c r="F841" s="83"/>
      <c r="G841" s="83"/>
      <c r="H841" s="101"/>
      <c r="I841" s="83"/>
      <c r="J841" s="85"/>
      <c r="K841" s="85"/>
      <c r="L841" s="85"/>
      <c r="M841" s="85"/>
      <c r="N841" s="85"/>
      <c r="O841" s="85"/>
      <c r="P841" s="85"/>
      <c r="Q841" s="85"/>
      <c r="R841" s="85"/>
    </row>
    <row r="842" spans="1:18" s="86" customFormat="1" ht="17.25" hidden="1" outlineLevel="2" x14ac:dyDescent="0.3">
      <c r="A842" s="516"/>
      <c r="B842" s="153"/>
      <c r="C842" s="517" t="s">
        <v>396</v>
      </c>
      <c r="D842" s="508" t="s">
        <v>690</v>
      </c>
      <c r="E842" s="154"/>
      <c r="F842" s="83"/>
      <c r="G842" s="83"/>
      <c r="H842" s="101"/>
      <c r="I842" s="83"/>
      <c r="J842" s="85"/>
      <c r="K842" s="85"/>
      <c r="L842" s="85"/>
      <c r="M842" s="85"/>
      <c r="N842" s="85"/>
      <c r="O842" s="85"/>
      <c r="P842" s="85"/>
      <c r="Q842" s="85"/>
      <c r="R842" s="85"/>
    </row>
    <row r="843" spans="1:18" s="86" customFormat="1" ht="17.25" hidden="1" outlineLevel="2" x14ac:dyDescent="0.3">
      <c r="A843" s="516"/>
      <c r="B843" s="153"/>
      <c r="C843" s="517" t="s">
        <v>398</v>
      </c>
      <c r="D843" s="508" t="s">
        <v>691</v>
      </c>
      <c r="E843" s="91" t="s">
        <v>1048</v>
      </c>
      <c r="F843" s="83"/>
      <c r="G843" s="83"/>
      <c r="H843" s="101"/>
      <c r="I843" s="83"/>
      <c r="J843" s="85"/>
      <c r="K843" s="85"/>
      <c r="L843" s="85"/>
      <c r="M843" s="85"/>
      <c r="N843" s="85"/>
      <c r="O843" s="85"/>
      <c r="P843" s="85"/>
      <c r="Q843" s="85"/>
      <c r="R843" s="85"/>
    </row>
    <row r="844" spans="1:18" s="86" customFormat="1" ht="17.25" hidden="1" outlineLevel="2" x14ac:dyDescent="0.3">
      <c r="A844" s="516"/>
      <c r="B844" s="153"/>
      <c r="C844" s="517" t="s">
        <v>400</v>
      </c>
      <c r="D844" s="508" t="s">
        <v>692</v>
      </c>
      <c r="E844" s="154"/>
      <c r="F844" s="83"/>
      <c r="G844" s="83"/>
      <c r="H844" s="101"/>
      <c r="I844" s="83"/>
      <c r="J844" s="85"/>
      <c r="K844" s="85"/>
      <c r="L844" s="85"/>
      <c r="M844" s="85"/>
      <c r="N844" s="85"/>
      <c r="O844" s="85"/>
      <c r="P844" s="85"/>
      <c r="Q844" s="85"/>
      <c r="R844" s="85"/>
    </row>
    <row r="845" spans="1:18" s="86" customFormat="1" ht="17.25" hidden="1" outlineLevel="2" x14ac:dyDescent="0.3">
      <c r="A845" s="518"/>
      <c r="B845" s="519"/>
      <c r="C845" s="519"/>
      <c r="D845" s="519"/>
      <c r="E845" s="520"/>
      <c r="F845" s="83"/>
      <c r="G845" s="83"/>
      <c r="H845" s="101"/>
      <c r="I845" s="83"/>
      <c r="J845" s="85"/>
      <c r="K845" s="85"/>
      <c r="L845" s="85"/>
      <c r="M845" s="85"/>
      <c r="N845" s="85"/>
      <c r="O845" s="85"/>
      <c r="P845" s="85"/>
      <c r="Q845" s="85"/>
      <c r="R845" s="85"/>
    </row>
    <row r="846" spans="1:18" s="86" customFormat="1" ht="17.25" hidden="1" outlineLevel="2" x14ac:dyDescent="0.3">
      <c r="A846" s="516"/>
      <c r="B846" s="153"/>
      <c r="C846" s="521"/>
      <c r="D846" s="508"/>
      <c r="E846" s="154"/>
      <c r="F846" s="83"/>
      <c r="G846" s="83"/>
      <c r="H846" s="101"/>
      <c r="I846" s="83"/>
      <c r="J846" s="85"/>
      <c r="K846" s="85"/>
      <c r="L846" s="85"/>
      <c r="M846" s="85"/>
      <c r="N846" s="85"/>
      <c r="O846" s="85"/>
      <c r="P846" s="85"/>
      <c r="Q846" s="85"/>
      <c r="R846" s="85"/>
    </row>
    <row r="847" spans="1:18" s="86" customFormat="1" ht="17.25" hidden="1" outlineLevel="2" x14ac:dyDescent="0.3">
      <c r="A847" s="516"/>
      <c r="B847" s="153"/>
      <c r="C847" s="521"/>
      <c r="D847" s="508"/>
      <c r="E847" s="154"/>
      <c r="F847" s="83"/>
      <c r="G847" s="83"/>
      <c r="H847" s="101"/>
      <c r="I847" s="83"/>
      <c r="J847" s="85"/>
      <c r="K847" s="85"/>
      <c r="L847" s="85"/>
      <c r="M847" s="85"/>
      <c r="N847" s="85"/>
      <c r="O847" s="85"/>
      <c r="P847" s="85"/>
      <c r="Q847" s="85"/>
      <c r="R847" s="85"/>
    </row>
    <row r="848" spans="1:18" s="134" customFormat="1" ht="17.25" hidden="1" outlineLevel="1" x14ac:dyDescent="0.2">
      <c r="A848" s="444"/>
      <c r="B848" s="451"/>
      <c r="C848" s="451"/>
      <c r="D848" s="451"/>
      <c r="E848" s="452"/>
      <c r="F848" s="131"/>
      <c r="G848" s="132"/>
      <c r="H848" s="133"/>
      <c r="I848" s="133"/>
      <c r="J848" s="133"/>
      <c r="K848" s="133"/>
      <c r="L848" s="133"/>
      <c r="M848" s="133"/>
      <c r="N848" s="133"/>
      <c r="O848" s="133"/>
      <c r="P848" s="133"/>
    </row>
    <row r="849" spans="1:18" s="86" customFormat="1" ht="51.75" hidden="1" outlineLevel="1" x14ac:dyDescent="0.3">
      <c r="A849" s="155"/>
      <c r="B849" s="152">
        <f>SUM(B850:B856,B858:B860,B862:B868,B870:B872,B874:B875,B877:B878,B880:B887)</f>
        <v>0</v>
      </c>
      <c r="C849" s="437" t="s">
        <v>139</v>
      </c>
      <c r="D849" s="81" t="s">
        <v>1059</v>
      </c>
      <c r="E849" s="82" t="s">
        <v>1060</v>
      </c>
      <c r="F849" s="83"/>
      <c r="G849" s="83"/>
      <c r="H849" s="101"/>
      <c r="I849" s="83"/>
      <c r="J849" s="85"/>
      <c r="K849" s="85"/>
      <c r="L849" s="85"/>
      <c r="M849" s="85"/>
      <c r="N849" s="85"/>
      <c r="O849" s="85"/>
      <c r="P849" s="85"/>
      <c r="Q849" s="85"/>
      <c r="R849" s="85"/>
    </row>
    <row r="850" spans="1:18" s="86" customFormat="1" ht="34.5" hidden="1" outlineLevel="2" x14ac:dyDescent="0.3">
      <c r="A850" s="516"/>
      <c r="B850" s="153"/>
      <c r="C850" s="517" t="s">
        <v>1014</v>
      </c>
      <c r="D850" s="508" t="s">
        <v>1015</v>
      </c>
      <c r="E850" s="91" t="s">
        <v>1061</v>
      </c>
      <c r="F850" s="83"/>
      <c r="G850" s="83"/>
      <c r="H850" s="101"/>
      <c r="I850" s="83"/>
      <c r="J850" s="85"/>
      <c r="K850" s="85"/>
      <c r="L850" s="85"/>
      <c r="M850" s="85"/>
      <c r="N850" s="85"/>
      <c r="O850" s="85"/>
      <c r="P850" s="85"/>
      <c r="Q850" s="85"/>
      <c r="R850" s="85"/>
    </row>
    <row r="851" spans="1:18" s="86" customFormat="1" ht="17.25" hidden="1" outlineLevel="2" x14ac:dyDescent="0.3">
      <c r="A851" s="516"/>
      <c r="B851" s="153"/>
      <c r="C851" s="517" t="s">
        <v>1017</v>
      </c>
      <c r="D851" s="508" t="s">
        <v>1018</v>
      </c>
      <c r="E851" s="91" t="s">
        <v>1019</v>
      </c>
      <c r="F851" s="83"/>
      <c r="G851" s="83"/>
      <c r="H851" s="101"/>
      <c r="I851" s="83"/>
      <c r="J851" s="85"/>
      <c r="K851" s="85"/>
      <c r="L851" s="85"/>
      <c r="M851" s="85"/>
      <c r="N851" s="85"/>
      <c r="O851" s="85"/>
      <c r="P851" s="85"/>
      <c r="Q851" s="85"/>
      <c r="R851" s="85"/>
    </row>
    <row r="852" spans="1:18" s="86" customFormat="1" ht="17.25" hidden="1" outlineLevel="2" x14ac:dyDescent="0.3">
      <c r="A852" s="516"/>
      <c r="B852" s="153"/>
      <c r="C852" s="517" t="s">
        <v>1020</v>
      </c>
      <c r="D852" s="508" t="s">
        <v>1021</v>
      </c>
      <c r="E852" s="91" t="s">
        <v>1022</v>
      </c>
      <c r="F852" s="83"/>
      <c r="G852" s="83"/>
      <c r="H852" s="101"/>
      <c r="I852" s="83"/>
      <c r="J852" s="85"/>
      <c r="K852" s="85"/>
      <c r="L852" s="85"/>
      <c r="M852" s="85"/>
      <c r="N852" s="85"/>
      <c r="O852" s="85"/>
      <c r="P852" s="85"/>
      <c r="Q852" s="85"/>
      <c r="R852" s="85"/>
    </row>
    <row r="853" spans="1:18" s="86" customFormat="1" ht="17.25" hidden="1" outlineLevel="2" x14ac:dyDescent="0.3">
      <c r="A853" s="516"/>
      <c r="B853" s="153"/>
      <c r="C853" s="517" t="s">
        <v>1037</v>
      </c>
      <c r="D853" s="508" t="s">
        <v>1038</v>
      </c>
      <c r="E853" s="91" t="s">
        <v>1062</v>
      </c>
      <c r="F853" s="83"/>
      <c r="G853" s="83"/>
      <c r="H853" s="101"/>
      <c r="I853" s="83"/>
      <c r="J853" s="85"/>
      <c r="K853" s="85"/>
      <c r="L853" s="85"/>
      <c r="M853" s="85"/>
      <c r="N853" s="85"/>
      <c r="O853" s="85"/>
      <c r="P853" s="85"/>
      <c r="Q853" s="85"/>
      <c r="R853" s="85"/>
    </row>
    <row r="854" spans="1:18" s="86" customFormat="1" ht="34.5" hidden="1" outlineLevel="2" x14ac:dyDescent="0.3">
      <c r="A854" s="516"/>
      <c r="B854" s="153"/>
      <c r="C854" s="517" t="s">
        <v>1034</v>
      </c>
      <c r="D854" s="508" t="s">
        <v>1035</v>
      </c>
      <c r="E854" s="91" t="s">
        <v>1036</v>
      </c>
      <c r="F854" s="83"/>
      <c r="G854" s="83"/>
      <c r="H854" s="101"/>
      <c r="I854" s="83"/>
      <c r="J854" s="85"/>
      <c r="K854" s="85"/>
      <c r="L854" s="85"/>
      <c r="M854" s="85"/>
      <c r="N854" s="85"/>
      <c r="O854" s="85"/>
      <c r="P854" s="85"/>
      <c r="Q854" s="85"/>
      <c r="R854" s="85"/>
    </row>
    <row r="855" spans="1:18" s="86" customFormat="1" ht="17.25" hidden="1" outlineLevel="2" x14ac:dyDescent="0.3">
      <c r="A855" s="516"/>
      <c r="B855" s="153"/>
      <c r="C855" s="517" t="s">
        <v>1023</v>
      </c>
      <c r="D855" s="508" t="s">
        <v>1024</v>
      </c>
      <c r="E855" s="91" t="s">
        <v>1025</v>
      </c>
      <c r="F855" s="83"/>
      <c r="G855" s="83"/>
      <c r="H855" s="101"/>
      <c r="I855" s="83"/>
      <c r="J855" s="85"/>
      <c r="K855" s="85"/>
      <c r="L855" s="85"/>
      <c r="M855" s="85"/>
      <c r="N855" s="85"/>
      <c r="O855" s="85"/>
      <c r="P855" s="85"/>
      <c r="Q855" s="85"/>
      <c r="R855" s="85"/>
    </row>
    <row r="856" spans="1:18" s="86" customFormat="1" ht="17.25" hidden="1" outlineLevel="2" x14ac:dyDescent="0.3">
      <c r="A856" s="516"/>
      <c r="B856" s="153"/>
      <c r="C856" s="517" t="s">
        <v>1026</v>
      </c>
      <c r="D856" s="508" t="s">
        <v>1027</v>
      </c>
      <c r="E856" s="91" t="s">
        <v>1028</v>
      </c>
      <c r="F856" s="83"/>
      <c r="G856" s="83"/>
      <c r="H856" s="101"/>
      <c r="I856" s="83"/>
      <c r="J856" s="85"/>
      <c r="K856" s="85"/>
      <c r="L856" s="85"/>
      <c r="M856" s="85"/>
      <c r="N856" s="85"/>
      <c r="O856" s="85"/>
      <c r="P856" s="85"/>
      <c r="Q856" s="85"/>
      <c r="R856" s="85"/>
    </row>
    <row r="857" spans="1:18" s="86" customFormat="1" ht="17.25" hidden="1" outlineLevel="2" x14ac:dyDescent="0.3">
      <c r="A857" s="518"/>
      <c r="B857" s="522"/>
      <c r="C857" s="522"/>
      <c r="D857" s="522"/>
      <c r="E857" s="523"/>
      <c r="F857" s="83"/>
      <c r="G857" s="83"/>
      <c r="H857" s="101"/>
      <c r="I857" s="83"/>
      <c r="J857" s="85"/>
      <c r="K857" s="85"/>
      <c r="L857" s="85"/>
      <c r="M857" s="85"/>
      <c r="N857" s="85"/>
      <c r="O857" s="85"/>
      <c r="P857" s="85"/>
      <c r="Q857" s="85"/>
      <c r="R857" s="85"/>
    </row>
    <row r="858" spans="1:18" s="86" customFormat="1" ht="17.25" hidden="1" outlineLevel="2" x14ac:dyDescent="0.3">
      <c r="A858" s="516"/>
      <c r="B858" s="153"/>
      <c r="C858" s="517" t="s">
        <v>1040</v>
      </c>
      <c r="D858" s="508" t="s">
        <v>1041</v>
      </c>
      <c r="E858" s="154"/>
      <c r="F858" s="83"/>
      <c r="G858" s="83"/>
      <c r="H858" s="101"/>
      <c r="I858" s="83"/>
      <c r="J858" s="85"/>
      <c r="K858" s="85"/>
      <c r="L858" s="85"/>
      <c r="M858" s="85"/>
      <c r="N858" s="85"/>
      <c r="O858" s="85"/>
      <c r="P858" s="85"/>
      <c r="Q858" s="85"/>
      <c r="R858" s="85"/>
    </row>
    <row r="859" spans="1:18" s="86" customFormat="1" ht="17.25" hidden="1" outlineLevel="2" x14ac:dyDescent="0.3">
      <c r="A859" s="516"/>
      <c r="B859" s="153"/>
      <c r="C859" s="517" t="s">
        <v>1043</v>
      </c>
      <c r="D859" s="508" t="s">
        <v>1057</v>
      </c>
      <c r="E859" s="154"/>
      <c r="F859" s="83"/>
      <c r="G859" s="83"/>
      <c r="H859" s="101"/>
      <c r="I859" s="83"/>
      <c r="J859" s="85"/>
      <c r="K859" s="85"/>
      <c r="L859" s="85"/>
      <c r="M859" s="85"/>
      <c r="N859" s="85"/>
      <c r="O859" s="85"/>
      <c r="P859" s="85"/>
      <c r="Q859" s="85"/>
      <c r="R859" s="85"/>
    </row>
    <row r="860" spans="1:18" s="86" customFormat="1" ht="17.25" hidden="1" outlineLevel="2" x14ac:dyDescent="0.3">
      <c r="A860" s="516"/>
      <c r="B860" s="153"/>
      <c r="C860" s="517" t="s">
        <v>1045</v>
      </c>
      <c r="D860" s="508" t="s">
        <v>1058</v>
      </c>
      <c r="E860" s="154"/>
      <c r="F860" s="83"/>
      <c r="G860" s="83"/>
      <c r="H860" s="101"/>
      <c r="I860" s="83"/>
      <c r="J860" s="85"/>
      <c r="K860" s="85"/>
      <c r="L860" s="85"/>
      <c r="M860" s="85"/>
      <c r="N860" s="85"/>
      <c r="O860" s="85"/>
      <c r="P860" s="85"/>
      <c r="Q860" s="85"/>
      <c r="R860" s="85"/>
    </row>
    <row r="861" spans="1:18" s="86" customFormat="1" ht="17.25" hidden="1" outlineLevel="2" x14ac:dyDescent="0.3">
      <c r="A861" s="518"/>
      <c r="B861" s="522"/>
      <c r="C861" s="522"/>
      <c r="D861" s="522"/>
      <c r="E861" s="523"/>
      <c r="F861" s="83"/>
      <c r="G861" s="83"/>
      <c r="H861" s="101"/>
      <c r="I861" s="83"/>
      <c r="J861" s="85"/>
      <c r="K861" s="85"/>
      <c r="L861" s="85"/>
      <c r="M861" s="85"/>
      <c r="N861" s="85"/>
      <c r="O861" s="85"/>
      <c r="P861" s="85"/>
      <c r="Q861" s="85"/>
      <c r="R861" s="85"/>
    </row>
    <row r="862" spans="1:18" s="86" customFormat="1" ht="17.25" hidden="1" outlineLevel="2" x14ac:dyDescent="0.3">
      <c r="A862" s="516"/>
      <c r="B862" s="153"/>
      <c r="C862" s="517" t="s">
        <v>404</v>
      </c>
      <c r="D862" s="508" t="s">
        <v>405</v>
      </c>
      <c r="E862" s="154"/>
      <c r="F862" s="83"/>
      <c r="G862" s="83"/>
      <c r="H862" s="101"/>
      <c r="I862" s="83"/>
      <c r="J862" s="85"/>
      <c r="K862" s="85"/>
      <c r="L862" s="85"/>
      <c r="M862" s="85"/>
      <c r="N862" s="85"/>
      <c r="O862" s="85"/>
      <c r="P862" s="85"/>
      <c r="Q862" s="85"/>
      <c r="R862" s="85"/>
    </row>
    <row r="863" spans="1:18" s="86" customFormat="1" ht="17.25" hidden="1" outlineLevel="2" x14ac:dyDescent="0.3">
      <c r="A863" s="516"/>
      <c r="B863" s="153"/>
      <c r="C863" s="517" t="s">
        <v>406</v>
      </c>
      <c r="D863" s="508" t="s">
        <v>626</v>
      </c>
      <c r="E863" s="154"/>
      <c r="F863" s="83"/>
      <c r="G863" s="83"/>
      <c r="H863" s="101"/>
      <c r="I863" s="83"/>
      <c r="J863" s="85"/>
      <c r="K863" s="85"/>
      <c r="L863" s="85"/>
      <c r="M863" s="85"/>
      <c r="N863" s="85"/>
      <c r="O863" s="85"/>
      <c r="P863" s="85"/>
      <c r="Q863" s="85"/>
      <c r="R863" s="85"/>
    </row>
    <row r="864" spans="1:18" s="86" customFormat="1" ht="17.25" hidden="1" outlineLevel="2" x14ac:dyDescent="0.3">
      <c r="A864" s="516"/>
      <c r="B864" s="153"/>
      <c r="C864" s="517" t="s">
        <v>408</v>
      </c>
      <c r="D864" s="508" t="s">
        <v>693</v>
      </c>
      <c r="E864" s="154"/>
      <c r="F864" s="83"/>
      <c r="G864" s="83"/>
      <c r="H864" s="101"/>
      <c r="I864" s="83"/>
      <c r="J864" s="85"/>
      <c r="K864" s="85"/>
      <c r="L864" s="85"/>
      <c r="M864" s="85"/>
      <c r="N864" s="85"/>
      <c r="O864" s="85"/>
      <c r="P864" s="85"/>
      <c r="Q864" s="85"/>
      <c r="R864" s="85"/>
    </row>
    <row r="865" spans="1:18" s="86" customFormat="1" ht="34.5" hidden="1" outlineLevel="2" x14ac:dyDescent="0.3">
      <c r="A865" s="516"/>
      <c r="B865" s="153"/>
      <c r="C865" s="517" t="s">
        <v>410</v>
      </c>
      <c r="D865" s="508" t="s">
        <v>628</v>
      </c>
      <c r="E865" s="154"/>
      <c r="F865" s="83"/>
      <c r="G865" s="83"/>
      <c r="H865" s="101"/>
      <c r="I865" s="83"/>
      <c r="J865" s="85"/>
      <c r="K865" s="85"/>
      <c r="L865" s="85"/>
      <c r="M865" s="85"/>
      <c r="N865" s="85"/>
      <c r="O865" s="85"/>
      <c r="P865" s="85"/>
      <c r="Q865" s="85"/>
      <c r="R865" s="85"/>
    </row>
    <row r="866" spans="1:18" s="86" customFormat="1" ht="17.25" hidden="1" outlineLevel="2" x14ac:dyDescent="0.3">
      <c r="A866" s="516"/>
      <c r="B866" s="153"/>
      <c r="C866" s="517" t="s">
        <v>396</v>
      </c>
      <c r="D866" s="508" t="s">
        <v>690</v>
      </c>
      <c r="E866" s="154"/>
      <c r="F866" s="83"/>
      <c r="G866" s="83"/>
      <c r="H866" s="101"/>
      <c r="I866" s="83"/>
      <c r="J866" s="85"/>
      <c r="K866" s="85"/>
      <c r="L866" s="85"/>
      <c r="M866" s="85"/>
      <c r="N866" s="85"/>
      <c r="O866" s="85"/>
      <c r="P866" s="85"/>
      <c r="Q866" s="85"/>
      <c r="R866" s="85"/>
    </row>
    <row r="867" spans="1:18" s="86" customFormat="1" ht="17.25" hidden="1" outlineLevel="2" x14ac:dyDescent="0.3">
      <c r="A867" s="516"/>
      <c r="B867" s="153"/>
      <c r="C867" s="517" t="s">
        <v>398</v>
      </c>
      <c r="D867" s="508" t="s">
        <v>691</v>
      </c>
      <c r="E867" s="154"/>
      <c r="F867" s="83"/>
      <c r="G867" s="83"/>
      <c r="H867" s="101"/>
      <c r="I867" s="83"/>
      <c r="J867" s="85"/>
      <c r="K867" s="85"/>
      <c r="L867" s="85"/>
      <c r="M867" s="85"/>
      <c r="N867" s="85"/>
      <c r="O867" s="85"/>
      <c r="P867" s="85"/>
      <c r="Q867" s="85"/>
      <c r="R867" s="85"/>
    </row>
    <row r="868" spans="1:18" s="86" customFormat="1" ht="17.25" hidden="1" outlineLevel="2" x14ac:dyDescent="0.3">
      <c r="A868" s="516"/>
      <c r="B868" s="153"/>
      <c r="C868" s="517" t="s">
        <v>400</v>
      </c>
      <c r="D868" s="508" t="s">
        <v>692</v>
      </c>
      <c r="E868" s="154"/>
      <c r="F868" s="83"/>
      <c r="G868" s="83"/>
      <c r="H868" s="101"/>
      <c r="I868" s="83"/>
      <c r="J868" s="85"/>
      <c r="K868" s="85"/>
      <c r="L868" s="85"/>
      <c r="M868" s="85"/>
      <c r="N868" s="85"/>
      <c r="O868" s="85"/>
      <c r="P868" s="85"/>
      <c r="Q868" s="85"/>
      <c r="R868" s="85"/>
    </row>
    <row r="869" spans="1:18" s="86" customFormat="1" ht="18" hidden="1" outlineLevel="2" x14ac:dyDescent="0.3">
      <c r="A869" s="524" t="s">
        <v>1063</v>
      </c>
      <c r="B869" s="525"/>
      <c r="C869" s="525"/>
      <c r="D869" s="525"/>
      <c r="E869" s="526"/>
      <c r="F869" s="83"/>
      <c r="G869" s="83"/>
      <c r="H869" s="101"/>
      <c r="I869" s="83"/>
      <c r="J869" s="85"/>
      <c r="K869" s="85"/>
      <c r="L869" s="85"/>
      <c r="M869" s="85"/>
      <c r="N869" s="85"/>
      <c r="O869" s="85"/>
      <c r="P869" s="85"/>
      <c r="Q869" s="85"/>
      <c r="R869" s="85"/>
    </row>
    <row r="870" spans="1:18" s="86" customFormat="1" ht="86.25" hidden="1" outlineLevel="2" x14ac:dyDescent="0.3">
      <c r="A870" s="516"/>
      <c r="B870" s="153"/>
      <c r="C870" s="517" t="s">
        <v>1064</v>
      </c>
      <c r="D870" s="508" t="s">
        <v>1065</v>
      </c>
      <c r="E870" s="91" t="s">
        <v>1066</v>
      </c>
      <c r="F870" s="83"/>
      <c r="G870" s="83"/>
      <c r="H870" s="101"/>
      <c r="I870" s="83"/>
      <c r="J870" s="85"/>
      <c r="K870" s="85"/>
      <c r="L870" s="85"/>
      <c r="M870" s="85"/>
      <c r="N870" s="85"/>
      <c r="O870" s="85"/>
      <c r="P870" s="85"/>
      <c r="Q870" s="85"/>
      <c r="R870" s="85"/>
    </row>
    <row r="871" spans="1:18" s="86" customFormat="1" ht="34.5" hidden="1" outlineLevel="2" x14ac:dyDescent="0.3">
      <c r="A871" s="442"/>
      <c r="B871" s="92"/>
      <c r="C871" s="707" t="s">
        <v>1067</v>
      </c>
      <c r="D871" s="443" t="s">
        <v>1068</v>
      </c>
      <c r="E871" s="443" t="s">
        <v>1069</v>
      </c>
      <c r="F871" s="83"/>
      <c r="G871" s="83"/>
      <c r="H871" s="101"/>
      <c r="I871" s="83"/>
      <c r="J871" s="85"/>
      <c r="K871" s="85"/>
      <c r="L871" s="85"/>
      <c r="M871" s="85"/>
      <c r="N871" s="85"/>
      <c r="O871" s="85"/>
      <c r="P871" s="85"/>
      <c r="Q871" s="85"/>
      <c r="R871" s="85"/>
    </row>
    <row r="872" spans="1:18" s="86" customFormat="1" ht="34.5" hidden="1" outlineLevel="2" x14ac:dyDescent="0.3">
      <c r="A872" s="516"/>
      <c r="B872" s="153"/>
      <c r="C872" s="517" t="s">
        <v>1070</v>
      </c>
      <c r="D872" s="508" t="s">
        <v>1071</v>
      </c>
      <c r="E872" s="154"/>
      <c r="F872" s="83"/>
      <c r="G872" s="83"/>
      <c r="H872" s="101"/>
      <c r="I872" s="83"/>
      <c r="J872" s="85"/>
      <c r="K872" s="85"/>
      <c r="L872" s="85"/>
      <c r="M872" s="85"/>
      <c r="N872" s="85"/>
      <c r="O872" s="85"/>
      <c r="P872" s="85"/>
      <c r="Q872" s="85"/>
      <c r="R872" s="85"/>
    </row>
    <row r="873" spans="1:18" s="86" customFormat="1" ht="17.25" hidden="1" outlineLevel="2" x14ac:dyDescent="0.3">
      <c r="A873" s="518"/>
      <c r="B873" s="522"/>
      <c r="C873" s="522"/>
      <c r="D873" s="522"/>
      <c r="E873" s="523"/>
      <c r="F873" s="83"/>
      <c r="G873" s="83"/>
      <c r="H873" s="101"/>
      <c r="I873" s="83"/>
      <c r="J873" s="85"/>
      <c r="K873" s="85"/>
      <c r="L873" s="85"/>
      <c r="M873" s="85"/>
      <c r="N873" s="85"/>
      <c r="O873" s="85"/>
      <c r="P873" s="85"/>
      <c r="Q873" s="85"/>
      <c r="R873" s="85"/>
    </row>
    <row r="874" spans="1:18" s="86" customFormat="1" ht="17.25" hidden="1" outlineLevel="2" x14ac:dyDescent="0.3">
      <c r="A874" s="516"/>
      <c r="B874" s="153"/>
      <c r="C874" s="517" t="s">
        <v>398</v>
      </c>
      <c r="D874" s="508" t="s">
        <v>691</v>
      </c>
      <c r="E874" s="154"/>
      <c r="F874" s="83"/>
      <c r="G874" s="83"/>
      <c r="H874" s="101"/>
      <c r="I874" s="83"/>
      <c r="J874" s="85"/>
      <c r="K874" s="85"/>
      <c r="L874" s="85"/>
      <c r="M874" s="85"/>
      <c r="N874" s="85"/>
      <c r="O874" s="85"/>
      <c r="P874" s="85"/>
      <c r="Q874" s="85"/>
      <c r="R874" s="85"/>
    </row>
    <row r="875" spans="1:18" s="86" customFormat="1" ht="17.25" hidden="1" outlineLevel="2" x14ac:dyDescent="0.3">
      <c r="A875" s="516"/>
      <c r="B875" s="153"/>
      <c r="C875" s="517" t="s">
        <v>400</v>
      </c>
      <c r="D875" s="508" t="s">
        <v>692</v>
      </c>
      <c r="E875" s="154"/>
      <c r="F875" s="83"/>
      <c r="G875" s="83"/>
      <c r="H875" s="101"/>
      <c r="I875" s="83"/>
      <c r="J875" s="85"/>
      <c r="K875" s="85"/>
      <c r="L875" s="85"/>
      <c r="M875" s="85"/>
      <c r="N875" s="85"/>
      <c r="O875" s="85"/>
      <c r="P875" s="85"/>
      <c r="Q875" s="85"/>
      <c r="R875" s="85"/>
    </row>
    <row r="876" spans="1:18" s="86" customFormat="1" ht="17.25" hidden="1" outlineLevel="2" x14ac:dyDescent="0.3">
      <c r="A876" s="518"/>
      <c r="B876" s="522"/>
      <c r="C876" s="522"/>
      <c r="D876" s="522"/>
      <c r="E876" s="523"/>
      <c r="F876" s="83"/>
      <c r="G876" s="83"/>
      <c r="H876" s="101"/>
      <c r="I876" s="83"/>
      <c r="J876" s="85"/>
      <c r="K876" s="85"/>
      <c r="L876" s="85"/>
      <c r="M876" s="85"/>
      <c r="N876" s="85"/>
      <c r="O876" s="85"/>
      <c r="P876" s="85"/>
      <c r="Q876" s="85"/>
      <c r="R876" s="85"/>
    </row>
    <row r="877" spans="1:18" s="86" customFormat="1" ht="17.25" hidden="1" outlineLevel="2" x14ac:dyDescent="0.3">
      <c r="A877" s="516"/>
      <c r="B877" s="153"/>
      <c r="C877" s="521"/>
      <c r="D877" s="508"/>
      <c r="E877" s="154"/>
      <c r="F877" s="83"/>
      <c r="G877" s="83"/>
      <c r="H877" s="101"/>
      <c r="I877" s="83"/>
      <c r="J877" s="85"/>
      <c r="K877" s="85"/>
      <c r="L877" s="85"/>
      <c r="M877" s="85"/>
      <c r="N877" s="85"/>
      <c r="O877" s="85"/>
      <c r="P877" s="85"/>
      <c r="Q877" s="85"/>
      <c r="R877" s="85"/>
    </row>
    <row r="878" spans="1:18" s="86" customFormat="1" ht="17.25" hidden="1" outlineLevel="2" x14ac:dyDescent="0.3">
      <c r="A878" s="516"/>
      <c r="B878" s="153"/>
      <c r="C878" s="521"/>
      <c r="D878" s="508"/>
      <c r="E878" s="154"/>
      <c r="F878" s="83"/>
      <c r="G878" s="83"/>
      <c r="H878" s="101"/>
      <c r="I878" s="83"/>
      <c r="J878" s="85"/>
      <c r="K878" s="85"/>
      <c r="L878" s="85"/>
      <c r="M878" s="85"/>
      <c r="N878" s="85"/>
      <c r="O878" s="85"/>
      <c r="P878" s="85"/>
      <c r="Q878" s="85"/>
      <c r="R878" s="85"/>
    </row>
    <row r="879" spans="1:18" s="86" customFormat="1" ht="17.25" hidden="1" outlineLevel="2" x14ac:dyDescent="0.3">
      <c r="A879" s="518"/>
      <c r="B879" s="522"/>
      <c r="C879" s="522"/>
      <c r="D879" s="522"/>
      <c r="E879" s="523"/>
      <c r="F879" s="83"/>
      <c r="G879" s="83"/>
      <c r="H879" s="101"/>
      <c r="I879" s="83"/>
      <c r="J879" s="85"/>
      <c r="K879" s="85"/>
      <c r="L879" s="85"/>
      <c r="M879" s="85"/>
      <c r="N879" s="85"/>
      <c r="O879" s="85"/>
      <c r="P879" s="85"/>
      <c r="Q879" s="85"/>
      <c r="R879" s="85"/>
    </row>
    <row r="880" spans="1:18" s="86" customFormat="1" ht="34.5" hidden="1" outlineLevel="2" x14ac:dyDescent="0.3">
      <c r="A880" s="516"/>
      <c r="B880" s="109"/>
      <c r="C880" s="527"/>
      <c r="D880" s="528" t="s">
        <v>1072</v>
      </c>
      <c r="E880" s="154" t="s">
        <v>1073</v>
      </c>
      <c r="F880" s="83"/>
      <c r="G880" s="83"/>
      <c r="H880" s="101"/>
      <c r="I880" s="83"/>
      <c r="J880" s="85"/>
      <c r="K880" s="85"/>
      <c r="L880" s="85"/>
      <c r="M880" s="85"/>
      <c r="N880" s="85"/>
      <c r="O880" s="85"/>
      <c r="P880" s="85"/>
      <c r="Q880" s="85"/>
      <c r="R880" s="85"/>
    </row>
    <row r="881" spans="1:18" s="86" customFormat="1" ht="34.5" hidden="1" outlineLevel="2" x14ac:dyDescent="0.3">
      <c r="A881" s="516"/>
      <c r="B881" s="109"/>
      <c r="C881" s="521"/>
      <c r="D881" s="528" t="s">
        <v>1074</v>
      </c>
      <c r="E881" s="154" t="s">
        <v>1073</v>
      </c>
      <c r="F881" s="83"/>
      <c r="G881" s="83"/>
      <c r="H881" s="101"/>
      <c r="I881" s="83"/>
      <c r="J881" s="85"/>
      <c r="K881" s="85"/>
      <c r="L881" s="85"/>
      <c r="M881" s="85"/>
      <c r="N881" s="85"/>
      <c r="O881" s="85"/>
      <c r="P881" s="85"/>
      <c r="Q881" s="85"/>
      <c r="R881" s="85"/>
    </row>
    <row r="882" spans="1:18" s="86" customFormat="1" ht="34.5" hidden="1" outlineLevel="2" x14ac:dyDescent="0.3">
      <c r="A882" s="516"/>
      <c r="B882" s="109"/>
      <c r="C882" s="521"/>
      <c r="D882" s="528" t="s">
        <v>1075</v>
      </c>
      <c r="E882" s="154" t="s">
        <v>1073</v>
      </c>
      <c r="F882" s="83"/>
      <c r="G882" s="83"/>
      <c r="H882" s="101"/>
      <c r="I882" s="83"/>
      <c r="J882" s="85"/>
      <c r="K882" s="85"/>
      <c r="L882" s="85"/>
      <c r="M882" s="85"/>
      <c r="N882" s="85"/>
      <c r="O882" s="85"/>
      <c r="P882" s="85"/>
      <c r="Q882" s="85"/>
      <c r="R882" s="85"/>
    </row>
    <row r="883" spans="1:18" s="86" customFormat="1" ht="17.25" hidden="1" outlineLevel="2" x14ac:dyDescent="0.3">
      <c r="A883" s="516"/>
      <c r="B883" s="109"/>
      <c r="C883" s="521"/>
      <c r="D883" s="528"/>
      <c r="E883" s="154"/>
      <c r="F883" s="83"/>
      <c r="G883" s="83"/>
      <c r="H883" s="101"/>
      <c r="I883" s="83"/>
      <c r="J883" s="85"/>
      <c r="K883" s="85"/>
      <c r="L883" s="85"/>
      <c r="M883" s="85"/>
      <c r="N883" s="85"/>
      <c r="O883" s="85"/>
      <c r="P883" s="85"/>
      <c r="Q883" s="85"/>
      <c r="R883" s="85"/>
    </row>
    <row r="884" spans="1:18" s="86" customFormat="1" ht="17.25" hidden="1" outlineLevel="2" x14ac:dyDescent="0.3">
      <c r="A884" s="516"/>
      <c r="B884" s="110">
        <f>B850</f>
        <v>0</v>
      </c>
      <c r="C884" s="517" t="s">
        <v>1076</v>
      </c>
      <c r="D884" s="508" t="s">
        <v>1077</v>
      </c>
      <c r="E884" s="154"/>
      <c r="F884" s="83"/>
      <c r="G884" s="83"/>
      <c r="H884" s="101"/>
      <c r="I884" s="83"/>
      <c r="J884" s="85"/>
      <c r="K884" s="85"/>
      <c r="L884" s="85"/>
      <c r="M884" s="85"/>
      <c r="N884" s="85"/>
      <c r="O884" s="85"/>
      <c r="P884" s="85"/>
      <c r="Q884" s="85"/>
      <c r="R884" s="85"/>
    </row>
    <row r="885" spans="1:18" s="86" customFormat="1" ht="17.25" hidden="1" outlineLevel="2" x14ac:dyDescent="0.3">
      <c r="A885" s="516"/>
      <c r="B885" s="110">
        <f>B870</f>
        <v>0</v>
      </c>
      <c r="C885" s="517" t="s">
        <v>1078</v>
      </c>
      <c r="D885" s="508" t="s">
        <v>1079</v>
      </c>
      <c r="E885" s="154"/>
      <c r="F885" s="83"/>
      <c r="G885" s="83"/>
      <c r="H885" s="101"/>
      <c r="I885" s="83"/>
      <c r="J885" s="85"/>
      <c r="K885" s="85"/>
      <c r="L885" s="85"/>
      <c r="M885" s="85"/>
      <c r="N885" s="85"/>
      <c r="O885" s="85"/>
      <c r="P885" s="85"/>
      <c r="Q885" s="85"/>
      <c r="R885" s="85"/>
    </row>
    <row r="886" spans="1:18" s="86" customFormat="1" ht="17.25" hidden="1" outlineLevel="2" x14ac:dyDescent="0.3">
      <c r="A886" s="516"/>
      <c r="B886" s="110">
        <f>IF(C880="No",0,B870)</f>
        <v>0</v>
      </c>
      <c r="C886" s="517" t="s">
        <v>1080</v>
      </c>
      <c r="D886" s="508" t="s">
        <v>638</v>
      </c>
      <c r="E886" s="91" t="s">
        <v>1081</v>
      </c>
      <c r="F886" s="83"/>
      <c r="G886" s="83"/>
      <c r="H886" s="101"/>
      <c r="I886" s="83"/>
      <c r="J886" s="85"/>
      <c r="K886" s="85"/>
      <c r="L886" s="85"/>
      <c r="M886" s="85"/>
      <c r="N886" s="85"/>
      <c r="O886" s="85"/>
      <c r="P886" s="85"/>
      <c r="Q886" s="85"/>
      <c r="R886" s="85"/>
    </row>
    <row r="887" spans="1:18" s="86" customFormat="1" ht="17.25" hidden="1" outlineLevel="2" x14ac:dyDescent="0.3">
      <c r="A887" s="516"/>
      <c r="B887" s="153"/>
      <c r="C887" s="517"/>
      <c r="D887" s="508"/>
      <c r="E887" s="154"/>
      <c r="F887" s="83"/>
      <c r="G887" s="83"/>
      <c r="H887" s="101"/>
      <c r="I887" s="83"/>
      <c r="J887" s="85"/>
      <c r="K887" s="85"/>
      <c r="L887" s="85"/>
      <c r="M887" s="85"/>
      <c r="N887" s="85"/>
      <c r="O887" s="85"/>
      <c r="P887" s="85"/>
      <c r="Q887" s="85"/>
      <c r="R887" s="85"/>
    </row>
    <row r="888" spans="1:18" s="134" customFormat="1" ht="17.25" hidden="1" outlineLevel="1" x14ac:dyDescent="0.2">
      <c r="A888" s="444"/>
      <c r="B888" s="451"/>
      <c r="C888" s="451"/>
      <c r="D888" s="451"/>
      <c r="E888" s="452"/>
      <c r="F888" s="131"/>
      <c r="G888" s="132"/>
      <c r="H888" s="133"/>
      <c r="I888" s="133"/>
      <c r="J888" s="133"/>
      <c r="K888" s="133"/>
      <c r="L888" s="133"/>
      <c r="M888" s="133"/>
      <c r="N888" s="133"/>
      <c r="O888" s="133"/>
      <c r="P888" s="133"/>
    </row>
    <row r="889" spans="1:18" s="86" customFormat="1" ht="51.75" hidden="1" outlineLevel="1" x14ac:dyDescent="0.3">
      <c r="A889" s="155"/>
      <c r="B889" s="152">
        <f>SUM(B890:B896,B898:B900,B902:B908,B910:B912,B914:B915,B917:B918,B920:B927)</f>
        <v>0</v>
      </c>
      <c r="C889" s="437" t="s">
        <v>139</v>
      </c>
      <c r="D889" s="81" t="s">
        <v>1082</v>
      </c>
      <c r="E889" s="82" t="s">
        <v>1083</v>
      </c>
      <c r="F889" s="83"/>
      <c r="G889" s="83"/>
      <c r="H889" s="101"/>
      <c r="I889" s="83"/>
      <c r="J889" s="85"/>
      <c r="K889" s="85"/>
      <c r="L889" s="85"/>
      <c r="M889" s="85"/>
      <c r="N889" s="85"/>
      <c r="O889" s="85"/>
      <c r="P889" s="85"/>
      <c r="Q889" s="85"/>
      <c r="R889" s="85"/>
    </row>
    <row r="890" spans="1:18" s="86" customFormat="1" ht="34.5" hidden="1" outlineLevel="2" x14ac:dyDescent="0.3">
      <c r="A890" s="516"/>
      <c r="B890" s="153"/>
      <c r="C890" s="517" t="s">
        <v>1014</v>
      </c>
      <c r="D890" s="508" t="s">
        <v>1015</v>
      </c>
      <c r="E890" s="91" t="s">
        <v>1061</v>
      </c>
      <c r="F890" s="83"/>
      <c r="G890" s="83"/>
      <c r="H890" s="101"/>
      <c r="I890" s="83"/>
      <c r="J890" s="85"/>
      <c r="K890" s="85"/>
      <c r="L890" s="85"/>
      <c r="M890" s="85"/>
      <c r="N890" s="85"/>
      <c r="O890" s="85"/>
      <c r="P890" s="85"/>
      <c r="Q890" s="85"/>
      <c r="R890" s="85"/>
    </row>
    <row r="891" spans="1:18" s="86" customFormat="1" ht="17.25" hidden="1" outlineLevel="2" x14ac:dyDescent="0.3">
      <c r="A891" s="516"/>
      <c r="B891" s="153"/>
      <c r="C891" s="517" t="s">
        <v>1017</v>
      </c>
      <c r="D891" s="508" t="s">
        <v>1018</v>
      </c>
      <c r="E891" s="91" t="s">
        <v>1084</v>
      </c>
      <c r="F891" s="83"/>
      <c r="G891" s="83"/>
      <c r="H891" s="101"/>
      <c r="I891" s="83"/>
      <c r="J891" s="85"/>
      <c r="K891" s="85"/>
      <c r="L891" s="85"/>
      <c r="M891" s="85"/>
      <c r="N891" s="85"/>
      <c r="O891" s="85"/>
      <c r="P891" s="85"/>
      <c r="Q891" s="85"/>
      <c r="R891" s="85"/>
    </row>
    <row r="892" spans="1:18" s="86" customFormat="1" ht="17.25" hidden="1" outlineLevel="2" x14ac:dyDescent="0.3">
      <c r="A892" s="516"/>
      <c r="B892" s="153"/>
      <c r="C892" s="517" t="s">
        <v>1020</v>
      </c>
      <c r="D892" s="508" t="s">
        <v>1021</v>
      </c>
      <c r="E892" s="91" t="s">
        <v>1022</v>
      </c>
      <c r="F892" s="83"/>
      <c r="G892" s="83"/>
      <c r="H892" s="101"/>
      <c r="I892" s="83"/>
      <c r="J892" s="85"/>
      <c r="K892" s="85"/>
      <c r="L892" s="85"/>
      <c r="M892" s="85"/>
      <c r="N892" s="85"/>
      <c r="O892" s="85"/>
      <c r="P892" s="85"/>
      <c r="Q892" s="85"/>
      <c r="R892" s="85"/>
    </row>
    <row r="893" spans="1:18" s="86" customFormat="1" ht="17.25" hidden="1" outlineLevel="2" x14ac:dyDescent="0.3">
      <c r="A893" s="516"/>
      <c r="B893" s="153"/>
      <c r="C893" s="517" t="s">
        <v>1037</v>
      </c>
      <c r="D893" s="508" t="s">
        <v>1038</v>
      </c>
      <c r="E893" s="91" t="s">
        <v>1062</v>
      </c>
      <c r="F893" s="83"/>
      <c r="G893" s="83"/>
      <c r="H893" s="101"/>
      <c r="I893" s="83"/>
      <c r="J893" s="85"/>
      <c r="K893" s="85"/>
      <c r="L893" s="85"/>
      <c r="M893" s="85"/>
      <c r="N893" s="85"/>
      <c r="O893" s="85"/>
      <c r="P893" s="85"/>
      <c r="Q893" s="85"/>
      <c r="R893" s="85"/>
    </row>
    <row r="894" spans="1:18" s="86" customFormat="1" ht="34.5" hidden="1" outlineLevel="2" x14ac:dyDescent="0.3">
      <c r="A894" s="516"/>
      <c r="B894" s="153"/>
      <c r="C894" s="517" t="s">
        <v>1034</v>
      </c>
      <c r="D894" s="508" t="s">
        <v>1035</v>
      </c>
      <c r="E894" s="91" t="s">
        <v>1036</v>
      </c>
      <c r="F894" s="83"/>
      <c r="G894" s="83"/>
      <c r="H894" s="101"/>
      <c r="I894" s="83"/>
      <c r="J894" s="85"/>
      <c r="K894" s="85"/>
      <c r="L894" s="85"/>
      <c r="M894" s="85"/>
      <c r="N894" s="85"/>
      <c r="O894" s="85"/>
      <c r="P894" s="85"/>
      <c r="Q894" s="85"/>
      <c r="R894" s="85"/>
    </row>
    <row r="895" spans="1:18" s="86" customFormat="1" ht="17.25" hidden="1" outlineLevel="2" x14ac:dyDescent="0.3">
      <c r="A895" s="516"/>
      <c r="B895" s="153"/>
      <c r="C895" s="517" t="s">
        <v>1023</v>
      </c>
      <c r="D895" s="508" t="s">
        <v>1024</v>
      </c>
      <c r="E895" s="91" t="s">
        <v>1025</v>
      </c>
      <c r="F895" s="83"/>
      <c r="G895" s="83"/>
      <c r="H895" s="101"/>
      <c r="I895" s="83"/>
      <c r="J895" s="85"/>
      <c r="K895" s="85"/>
      <c r="L895" s="85"/>
      <c r="M895" s="85"/>
      <c r="N895" s="85"/>
      <c r="O895" s="85"/>
      <c r="P895" s="85"/>
      <c r="Q895" s="85"/>
      <c r="R895" s="85"/>
    </row>
    <row r="896" spans="1:18" s="86" customFormat="1" ht="17.25" hidden="1" outlineLevel="2" x14ac:dyDescent="0.3">
      <c r="A896" s="516"/>
      <c r="B896" s="153"/>
      <c r="C896" s="517" t="s">
        <v>1026</v>
      </c>
      <c r="D896" s="508" t="s">
        <v>1027</v>
      </c>
      <c r="E896" s="91" t="s">
        <v>1028</v>
      </c>
      <c r="F896" s="83"/>
      <c r="G896" s="83"/>
      <c r="H896" s="101"/>
      <c r="I896" s="83"/>
      <c r="J896" s="85"/>
      <c r="K896" s="85"/>
      <c r="L896" s="85"/>
      <c r="M896" s="85"/>
      <c r="N896" s="85"/>
      <c r="O896" s="85"/>
      <c r="P896" s="85"/>
      <c r="Q896" s="85"/>
      <c r="R896" s="85"/>
    </row>
    <row r="897" spans="1:18" s="86" customFormat="1" ht="17.25" hidden="1" outlineLevel="2" x14ac:dyDescent="0.3">
      <c r="A897" s="518"/>
      <c r="B897" s="522"/>
      <c r="C897" s="522"/>
      <c r="D897" s="522"/>
      <c r="E897" s="523"/>
      <c r="F897" s="83"/>
      <c r="G897" s="83"/>
      <c r="H897" s="101"/>
      <c r="I897" s="83"/>
      <c r="J897" s="85"/>
      <c r="K897" s="85"/>
      <c r="L897" s="85"/>
      <c r="M897" s="85"/>
      <c r="N897" s="85"/>
      <c r="O897" s="85"/>
      <c r="P897" s="85"/>
      <c r="Q897" s="85"/>
      <c r="R897" s="85"/>
    </row>
    <row r="898" spans="1:18" s="86" customFormat="1" ht="17.25" hidden="1" outlineLevel="2" x14ac:dyDescent="0.3">
      <c r="A898" s="516"/>
      <c r="B898" s="153"/>
      <c r="C898" s="517" t="s">
        <v>1040</v>
      </c>
      <c r="D898" s="508" t="s">
        <v>1041</v>
      </c>
      <c r="E898" s="154"/>
      <c r="F898" s="83"/>
      <c r="G898" s="83"/>
      <c r="H898" s="101"/>
      <c r="I898" s="83"/>
      <c r="J898" s="85"/>
      <c r="K898" s="85"/>
      <c r="L898" s="85"/>
      <c r="M898" s="85"/>
      <c r="N898" s="85"/>
      <c r="O898" s="85"/>
      <c r="P898" s="85"/>
      <c r="Q898" s="85"/>
      <c r="R898" s="85"/>
    </row>
    <row r="899" spans="1:18" s="86" customFormat="1" ht="17.25" hidden="1" outlineLevel="2" x14ac:dyDescent="0.3">
      <c r="A899" s="516"/>
      <c r="B899" s="153"/>
      <c r="C899" s="517" t="s">
        <v>1043</v>
      </c>
      <c r="D899" s="508" t="s">
        <v>1057</v>
      </c>
      <c r="E899" s="154"/>
      <c r="F899" s="83"/>
      <c r="G899" s="83"/>
      <c r="H899" s="101"/>
      <c r="I899" s="83"/>
      <c r="J899" s="85"/>
      <c r="K899" s="85"/>
      <c r="L899" s="85"/>
      <c r="M899" s="85"/>
      <c r="N899" s="85"/>
      <c r="O899" s="85"/>
      <c r="P899" s="85"/>
      <c r="Q899" s="85"/>
      <c r="R899" s="85"/>
    </row>
    <row r="900" spans="1:18" s="86" customFormat="1" ht="17.25" hidden="1" outlineLevel="2" x14ac:dyDescent="0.3">
      <c r="A900" s="516"/>
      <c r="B900" s="153"/>
      <c r="C900" s="517" t="s">
        <v>1045</v>
      </c>
      <c r="D900" s="508" t="s">
        <v>1058</v>
      </c>
      <c r="E900" s="154"/>
      <c r="F900" s="83"/>
      <c r="G900" s="83"/>
      <c r="H900" s="101"/>
      <c r="I900" s="83"/>
      <c r="J900" s="85"/>
      <c r="K900" s="85"/>
      <c r="L900" s="85"/>
      <c r="M900" s="85"/>
      <c r="N900" s="85"/>
      <c r="O900" s="85"/>
      <c r="P900" s="85"/>
      <c r="Q900" s="85"/>
      <c r="R900" s="85"/>
    </row>
    <row r="901" spans="1:18" s="86" customFormat="1" ht="17.25" hidden="1" outlineLevel="2" x14ac:dyDescent="0.3">
      <c r="A901" s="518"/>
      <c r="B901" s="522"/>
      <c r="C901" s="522"/>
      <c r="D901" s="522"/>
      <c r="E901" s="523"/>
      <c r="F901" s="83"/>
      <c r="G901" s="83"/>
      <c r="H901" s="101"/>
      <c r="I901" s="83"/>
      <c r="J901" s="85"/>
      <c r="K901" s="85"/>
      <c r="L901" s="85"/>
      <c r="M901" s="85"/>
      <c r="N901" s="85"/>
      <c r="O901" s="85"/>
      <c r="P901" s="85"/>
      <c r="Q901" s="85"/>
      <c r="R901" s="85"/>
    </row>
    <row r="902" spans="1:18" s="86" customFormat="1" ht="17.25" hidden="1" outlineLevel="2" x14ac:dyDescent="0.3">
      <c r="A902" s="516"/>
      <c r="B902" s="153"/>
      <c r="C902" s="517" t="s">
        <v>404</v>
      </c>
      <c r="D902" s="508" t="s">
        <v>405</v>
      </c>
      <c r="E902" s="154"/>
      <c r="F902" s="83"/>
      <c r="G902" s="83"/>
      <c r="H902" s="101"/>
      <c r="I902" s="83"/>
      <c r="J902" s="85"/>
      <c r="K902" s="85"/>
      <c r="L902" s="85"/>
      <c r="M902" s="85"/>
      <c r="N902" s="85"/>
      <c r="O902" s="85"/>
      <c r="P902" s="85"/>
      <c r="Q902" s="85"/>
      <c r="R902" s="85"/>
    </row>
    <row r="903" spans="1:18" s="86" customFormat="1" ht="17.25" hidden="1" outlineLevel="2" x14ac:dyDescent="0.3">
      <c r="A903" s="516"/>
      <c r="B903" s="153"/>
      <c r="C903" s="517" t="s">
        <v>406</v>
      </c>
      <c r="D903" s="508" t="s">
        <v>626</v>
      </c>
      <c r="E903" s="154"/>
      <c r="F903" s="83"/>
      <c r="G903" s="83"/>
      <c r="H903" s="101"/>
      <c r="I903" s="83"/>
      <c r="J903" s="85"/>
      <c r="K903" s="85"/>
      <c r="L903" s="85"/>
      <c r="M903" s="85"/>
      <c r="N903" s="85"/>
      <c r="O903" s="85"/>
      <c r="P903" s="85"/>
      <c r="Q903" s="85"/>
      <c r="R903" s="85"/>
    </row>
    <row r="904" spans="1:18" s="86" customFormat="1" ht="17.25" hidden="1" outlineLevel="2" x14ac:dyDescent="0.3">
      <c r="A904" s="516"/>
      <c r="B904" s="153"/>
      <c r="C904" s="517" t="s">
        <v>408</v>
      </c>
      <c r="D904" s="508" t="s">
        <v>693</v>
      </c>
      <c r="E904" s="154"/>
      <c r="F904" s="83"/>
      <c r="G904" s="83"/>
      <c r="H904" s="101"/>
      <c r="I904" s="83"/>
      <c r="J904" s="85"/>
      <c r="K904" s="85"/>
      <c r="L904" s="85"/>
      <c r="M904" s="85"/>
      <c r="N904" s="85"/>
      <c r="O904" s="85"/>
      <c r="P904" s="85"/>
      <c r="Q904" s="85"/>
      <c r="R904" s="85"/>
    </row>
    <row r="905" spans="1:18" s="86" customFormat="1" ht="34.5" hidden="1" outlineLevel="2" x14ac:dyDescent="0.3">
      <c r="A905" s="516"/>
      <c r="B905" s="153"/>
      <c r="C905" s="517" t="s">
        <v>410</v>
      </c>
      <c r="D905" s="508" t="s">
        <v>628</v>
      </c>
      <c r="E905" s="154"/>
      <c r="F905" s="83"/>
      <c r="G905" s="83"/>
      <c r="H905" s="101"/>
      <c r="I905" s="83"/>
      <c r="J905" s="85"/>
      <c r="K905" s="85"/>
      <c r="L905" s="85"/>
      <c r="M905" s="85"/>
      <c r="N905" s="85"/>
      <c r="O905" s="85"/>
      <c r="P905" s="85"/>
      <c r="Q905" s="85"/>
      <c r="R905" s="85"/>
    </row>
    <row r="906" spans="1:18" s="86" customFormat="1" ht="17.25" hidden="1" outlineLevel="2" x14ac:dyDescent="0.3">
      <c r="A906" s="516"/>
      <c r="B906" s="153"/>
      <c r="C906" s="517" t="s">
        <v>396</v>
      </c>
      <c r="D906" s="508" t="s">
        <v>690</v>
      </c>
      <c r="E906" s="154"/>
      <c r="F906" s="83"/>
      <c r="G906" s="83"/>
      <c r="H906" s="101"/>
      <c r="I906" s="83"/>
      <c r="J906" s="85"/>
      <c r="K906" s="85"/>
      <c r="L906" s="85"/>
      <c r="M906" s="85"/>
      <c r="N906" s="85"/>
      <c r="O906" s="85"/>
      <c r="P906" s="85"/>
      <c r="Q906" s="85"/>
      <c r="R906" s="85"/>
    </row>
    <row r="907" spans="1:18" s="86" customFormat="1" ht="17.25" hidden="1" outlineLevel="2" x14ac:dyDescent="0.3">
      <c r="A907" s="516"/>
      <c r="B907" s="153"/>
      <c r="C907" s="517" t="s">
        <v>398</v>
      </c>
      <c r="D907" s="508" t="s">
        <v>691</v>
      </c>
      <c r="E907" s="154"/>
      <c r="F907" s="83"/>
      <c r="G907" s="83"/>
      <c r="H907" s="101"/>
      <c r="I907" s="83"/>
      <c r="J907" s="85"/>
      <c r="K907" s="85"/>
      <c r="L907" s="85"/>
      <c r="M907" s="85"/>
      <c r="N907" s="85"/>
      <c r="O907" s="85"/>
      <c r="P907" s="85"/>
      <c r="Q907" s="85"/>
      <c r="R907" s="85"/>
    </row>
    <row r="908" spans="1:18" s="86" customFormat="1" ht="17.25" hidden="1" outlineLevel="2" x14ac:dyDescent="0.3">
      <c r="A908" s="516"/>
      <c r="B908" s="153"/>
      <c r="C908" s="517" t="s">
        <v>400</v>
      </c>
      <c r="D908" s="508" t="s">
        <v>692</v>
      </c>
      <c r="E908" s="154"/>
      <c r="F908" s="83"/>
      <c r="G908" s="83"/>
      <c r="H908" s="101"/>
      <c r="I908" s="83"/>
      <c r="J908" s="85"/>
      <c r="K908" s="85"/>
      <c r="L908" s="85"/>
      <c r="M908" s="85"/>
      <c r="N908" s="85"/>
      <c r="O908" s="85"/>
      <c r="P908" s="85"/>
      <c r="Q908" s="85"/>
      <c r="R908" s="85"/>
    </row>
    <row r="909" spans="1:18" s="86" customFormat="1" ht="18" hidden="1" outlineLevel="2" x14ac:dyDescent="0.3">
      <c r="A909" s="524" t="s">
        <v>1085</v>
      </c>
      <c r="B909" s="525"/>
      <c r="C909" s="525"/>
      <c r="D909" s="525"/>
      <c r="E909" s="526"/>
      <c r="F909" s="83"/>
      <c r="G909" s="83"/>
      <c r="H909" s="101"/>
      <c r="I909" s="83"/>
      <c r="J909" s="85"/>
      <c r="K909" s="85"/>
      <c r="L909" s="85"/>
      <c r="M909" s="85"/>
      <c r="N909" s="85"/>
      <c r="O909" s="85"/>
      <c r="P909" s="85"/>
      <c r="Q909" s="85"/>
      <c r="R909" s="85"/>
    </row>
    <row r="910" spans="1:18" s="86" customFormat="1" ht="86.25" hidden="1" outlineLevel="2" x14ac:dyDescent="0.3">
      <c r="A910" s="516"/>
      <c r="B910" s="153"/>
      <c r="C910" s="517" t="s">
        <v>1064</v>
      </c>
      <c r="D910" s="508" t="s">
        <v>1065</v>
      </c>
      <c r="E910" s="91" t="s">
        <v>1066</v>
      </c>
      <c r="F910" s="83"/>
      <c r="G910" s="83"/>
      <c r="H910" s="101"/>
      <c r="I910" s="83"/>
      <c r="J910" s="85"/>
      <c r="K910" s="85"/>
      <c r="L910" s="85"/>
      <c r="M910" s="85"/>
      <c r="N910" s="85"/>
      <c r="O910" s="85"/>
      <c r="P910" s="85"/>
      <c r="Q910" s="85"/>
      <c r="R910" s="85"/>
    </row>
    <row r="911" spans="1:18" s="86" customFormat="1" ht="34.5" hidden="1" outlineLevel="2" x14ac:dyDescent="0.3">
      <c r="A911" s="442"/>
      <c r="B911" s="92"/>
      <c r="C911" s="707" t="s">
        <v>1067</v>
      </c>
      <c r="D911" s="443" t="s">
        <v>1068</v>
      </c>
      <c r="E911" s="443" t="s">
        <v>1069</v>
      </c>
      <c r="F911" s="83"/>
      <c r="G911" s="83"/>
      <c r="H911" s="101"/>
      <c r="I911" s="83"/>
      <c r="J911" s="85"/>
      <c r="K911" s="85"/>
      <c r="L911" s="85"/>
      <c r="M911" s="85"/>
      <c r="N911" s="85"/>
      <c r="O911" s="85"/>
      <c r="P911" s="85"/>
      <c r="Q911" s="85"/>
      <c r="R911" s="85"/>
    </row>
    <row r="912" spans="1:18" s="86" customFormat="1" ht="34.5" hidden="1" outlineLevel="2" x14ac:dyDescent="0.3">
      <c r="A912" s="516"/>
      <c r="B912" s="153"/>
      <c r="C912" s="517" t="s">
        <v>1070</v>
      </c>
      <c r="D912" s="508" t="s">
        <v>1071</v>
      </c>
      <c r="E912" s="154"/>
      <c r="F912" s="83"/>
      <c r="G912" s="83"/>
      <c r="H912" s="101"/>
      <c r="I912" s="83"/>
      <c r="J912" s="85"/>
      <c r="K912" s="85"/>
      <c r="L912" s="85"/>
      <c r="M912" s="85"/>
      <c r="N912" s="85"/>
      <c r="O912" s="85"/>
      <c r="P912" s="85"/>
      <c r="Q912" s="85"/>
      <c r="R912" s="85"/>
    </row>
    <row r="913" spans="1:18" s="86" customFormat="1" ht="17.25" hidden="1" outlineLevel="2" x14ac:dyDescent="0.3">
      <c r="A913" s="518"/>
      <c r="B913" s="522"/>
      <c r="C913" s="522"/>
      <c r="D913" s="522"/>
      <c r="E913" s="523"/>
      <c r="F913" s="83"/>
      <c r="G913" s="83"/>
      <c r="H913" s="101"/>
      <c r="I913" s="83"/>
      <c r="J913" s="85"/>
      <c r="K913" s="85"/>
      <c r="L913" s="85"/>
      <c r="M913" s="85"/>
      <c r="N913" s="85"/>
      <c r="O913" s="85"/>
      <c r="P913" s="85"/>
      <c r="Q913" s="85"/>
      <c r="R913" s="85"/>
    </row>
    <row r="914" spans="1:18" s="86" customFormat="1" ht="17.25" hidden="1" outlineLevel="2" x14ac:dyDescent="0.3">
      <c r="A914" s="516"/>
      <c r="B914" s="153"/>
      <c r="C914" s="517" t="s">
        <v>398</v>
      </c>
      <c r="D914" s="508" t="s">
        <v>691</v>
      </c>
      <c r="E914" s="154"/>
      <c r="F914" s="83"/>
      <c r="G914" s="83"/>
      <c r="H914" s="101"/>
      <c r="I914" s="83"/>
      <c r="J914" s="85"/>
      <c r="K914" s="85"/>
      <c r="L914" s="85"/>
      <c r="M914" s="85"/>
      <c r="N914" s="85"/>
      <c r="O914" s="85"/>
      <c r="P914" s="85"/>
      <c r="Q914" s="85"/>
      <c r="R914" s="85"/>
    </row>
    <row r="915" spans="1:18" s="86" customFormat="1" ht="17.25" hidden="1" outlineLevel="2" x14ac:dyDescent="0.3">
      <c r="A915" s="516"/>
      <c r="B915" s="153"/>
      <c r="C915" s="517" t="s">
        <v>400</v>
      </c>
      <c r="D915" s="508" t="s">
        <v>692</v>
      </c>
      <c r="E915" s="154"/>
      <c r="F915" s="83"/>
      <c r="G915" s="83"/>
      <c r="H915" s="101"/>
      <c r="I915" s="83"/>
      <c r="J915" s="85"/>
      <c r="K915" s="85"/>
      <c r="L915" s="85"/>
      <c r="M915" s="85"/>
      <c r="N915" s="85"/>
      <c r="O915" s="85"/>
      <c r="P915" s="85"/>
      <c r="Q915" s="85"/>
      <c r="R915" s="85"/>
    </row>
    <row r="916" spans="1:18" s="86" customFormat="1" ht="17.25" hidden="1" outlineLevel="2" x14ac:dyDescent="0.3">
      <c r="A916" s="518"/>
      <c r="B916" s="522"/>
      <c r="C916" s="522"/>
      <c r="D916" s="522"/>
      <c r="E916" s="523"/>
      <c r="F916" s="83"/>
      <c r="G916" s="83"/>
      <c r="H916" s="101"/>
      <c r="I916" s="83"/>
      <c r="J916" s="85"/>
      <c r="K916" s="85"/>
      <c r="L916" s="85"/>
      <c r="M916" s="85"/>
      <c r="N916" s="85"/>
      <c r="O916" s="85"/>
      <c r="P916" s="85"/>
      <c r="Q916" s="85"/>
      <c r="R916" s="85"/>
    </row>
    <row r="917" spans="1:18" s="86" customFormat="1" ht="17.25" hidden="1" outlineLevel="2" x14ac:dyDescent="0.3">
      <c r="A917" s="516"/>
      <c r="B917" s="153"/>
      <c r="C917" s="521"/>
      <c r="D917" s="508"/>
      <c r="E917" s="154"/>
      <c r="F917" s="83"/>
      <c r="G917" s="83"/>
      <c r="H917" s="101"/>
      <c r="I917" s="83"/>
      <c r="J917" s="85"/>
      <c r="K917" s="85"/>
      <c r="L917" s="85"/>
      <c r="M917" s="85"/>
      <c r="N917" s="85"/>
      <c r="O917" s="85"/>
      <c r="P917" s="85"/>
      <c r="Q917" s="85"/>
      <c r="R917" s="85"/>
    </row>
    <row r="918" spans="1:18" s="86" customFormat="1" ht="17.25" hidden="1" outlineLevel="2" x14ac:dyDescent="0.3">
      <c r="A918" s="516"/>
      <c r="B918" s="153"/>
      <c r="C918" s="521"/>
      <c r="D918" s="508"/>
      <c r="E918" s="154"/>
      <c r="F918" s="83"/>
      <c r="G918" s="83"/>
      <c r="H918" s="101"/>
      <c r="I918" s="83"/>
      <c r="J918" s="85"/>
      <c r="K918" s="85"/>
      <c r="L918" s="85"/>
      <c r="M918" s="85"/>
      <c r="N918" s="85"/>
      <c r="O918" s="85"/>
      <c r="P918" s="85"/>
      <c r="Q918" s="85"/>
      <c r="R918" s="85"/>
    </row>
    <row r="919" spans="1:18" s="86" customFormat="1" ht="17.25" hidden="1" outlineLevel="2" x14ac:dyDescent="0.3">
      <c r="A919" s="518"/>
      <c r="B919" s="522"/>
      <c r="C919" s="522"/>
      <c r="D919" s="522"/>
      <c r="E919" s="523"/>
      <c r="F919" s="83"/>
      <c r="G919" s="83"/>
      <c r="H919" s="101"/>
      <c r="I919" s="83"/>
      <c r="J919" s="85"/>
      <c r="K919" s="85"/>
      <c r="L919" s="85"/>
      <c r="M919" s="85"/>
      <c r="N919" s="85"/>
      <c r="O919" s="85"/>
      <c r="P919" s="85"/>
      <c r="Q919" s="85"/>
      <c r="R919" s="85"/>
    </row>
    <row r="920" spans="1:18" s="86" customFormat="1" ht="34.5" hidden="1" outlineLevel="2" x14ac:dyDescent="0.3">
      <c r="A920" s="516"/>
      <c r="B920" s="109"/>
      <c r="C920" s="521"/>
      <c r="D920" s="528" t="s">
        <v>1072</v>
      </c>
      <c r="E920" s="154" t="s">
        <v>1086</v>
      </c>
      <c r="F920" s="83"/>
      <c r="G920" s="83"/>
      <c r="H920" s="101"/>
      <c r="I920" s="83"/>
      <c r="J920" s="85"/>
      <c r="K920" s="85"/>
      <c r="L920" s="85"/>
      <c r="M920" s="85"/>
      <c r="N920" s="85"/>
      <c r="O920" s="85"/>
      <c r="P920" s="85"/>
      <c r="Q920" s="85"/>
      <c r="R920" s="85"/>
    </row>
    <row r="921" spans="1:18" s="86" customFormat="1" ht="34.5" hidden="1" outlineLevel="2" x14ac:dyDescent="0.3">
      <c r="A921" s="516"/>
      <c r="B921" s="109"/>
      <c r="C921" s="521"/>
      <c r="D921" s="528" t="s">
        <v>1074</v>
      </c>
      <c r="E921" s="154" t="s">
        <v>1086</v>
      </c>
      <c r="F921" s="83"/>
      <c r="G921" s="83"/>
      <c r="H921" s="101"/>
      <c r="I921" s="83"/>
      <c r="J921" s="85"/>
      <c r="K921" s="85"/>
      <c r="L921" s="85"/>
      <c r="M921" s="85"/>
      <c r="N921" s="85"/>
      <c r="O921" s="85"/>
      <c r="P921" s="85"/>
      <c r="Q921" s="85"/>
      <c r="R921" s="85"/>
    </row>
    <row r="922" spans="1:18" s="86" customFormat="1" ht="34.5" hidden="1" outlineLevel="2" x14ac:dyDescent="0.3">
      <c r="A922" s="516"/>
      <c r="B922" s="109"/>
      <c r="C922" s="521"/>
      <c r="D922" s="528" t="s">
        <v>1075</v>
      </c>
      <c r="E922" s="154" t="s">
        <v>1086</v>
      </c>
      <c r="F922" s="83"/>
      <c r="G922" s="83"/>
      <c r="H922" s="101"/>
      <c r="I922" s="83"/>
      <c r="J922" s="85"/>
      <c r="K922" s="85"/>
      <c r="L922" s="85"/>
      <c r="M922" s="85"/>
      <c r="N922" s="85"/>
      <c r="O922" s="85"/>
      <c r="P922" s="85"/>
      <c r="Q922" s="85"/>
      <c r="R922" s="85"/>
    </row>
    <row r="923" spans="1:18" s="86" customFormat="1" ht="17.25" hidden="1" outlineLevel="2" x14ac:dyDescent="0.3">
      <c r="A923" s="516"/>
      <c r="B923" s="109"/>
      <c r="C923" s="521"/>
      <c r="D923" s="528"/>
      <c r="E923" s="154"/>
      <c r="F923" s="83"/>
      <c r="G923" s="83"/>
      <c r="H923" s="101"/>
      <c r="I923" s="83"/>
      <c r="J923" s="85"/>
      <c r="K923" s="85"/>
      <c r="L923" s="85"/>
      <c r="M923" s="85"/>
      <c r="N923" s="85"/>
      <c r="O923" s="85"/>
      <c r="P923" s="85"/>
      <c r="Q923" s="85"/>
      <c r="R923" s="85"/>
    </row>
    <row r="924" spans="1:18" s="86" customFormat="1" ht="17.25" hidden="1" outlineLevel="2" x14ac:dyDescent="0.3">
      <c r="A924" s="516"/>
      <c r="B924" s="110">
        <f>B920+B921+B922</f>
        <v>0</v>
      </c>
      <c r="C924" s="517" t="s">
        <v>1087</v>
      </c>
      <c r="D924" s="508" t="s">
        <v>1077</v>
      </c>
      <c r="E924" s="91" t="s">
        <v>1088</v>
      </c>
      <c r="F924" s="83"/>
      <c r="G924" s="83"/>
      <c r="H924" s="101"/>
      <c r="I924" s="83"/>
      <c r="J924" s="85"/>
      <c r="K924" s="85"/>
      <c r="L924" s="85"/>
      <c r="M924" s="85"/>
      <c r="N924" s="85"/>
      <c r="O924" s="85"/>
      <c r="P924" s="85"/>
      <c r="Q924" s="85"/>
      <c r="R924" s="85"/>
    </row>
    <row r="925" spans="1:18" s="86" customFormat="1" ht="17.25" hidden="1" outlineLevel="2" x14ac:dyDescent="0.3">
      <c r="A925" s="516"/>
      <c r="B925" s="110">
        <f>B921+B922</f>
        <v>0</v>
      </c>
      <c r="C925" s="517" t="s">
        <v>1089</v>
      </c>
      <c r="D925" s="508" t="s">
        <v>1090</v>
      </c>
      <c r="E925" s="91" t="s">
        <v>1088</v>
      </c>
      <c r="F925" s="83"/>
      <c r="G925" s="83"/>
      <c r="H925" s="101"/>
      <c r="I925" s="83"/>
      <c r="J925" s="85"/>
      <c r="K925" s="85"/>
      <c r="L925" s="85"/>
      <c r="M925" s="85"/>
      <c r="N925" s="85"/>
      <c r="O925" s="85"/>
      <c r="P925" s="85"/>
      <c r="Q925" s="85"/>
      <c r="R925" s="85"/>
    </row>
    <row r="926" spans="1:18" s="86" customFormat="1" ht="34.5" hidden="1" outlineLevel="2" x14ac:dyDescent="0.3">
      <c r="A926" s="516"/>
      <c r="B926" s="110">
        <f>B921</f>
        <v>0</v>
      </c>
      <c r="C926" s="517" t="s">
        <v>1091</v>
      </c>
      <c r="D926" s="508" t="s">
        <v>638</v>
      </c>
      <c r="E926" s="91" t="s">
        <v>1092</v>
      </c>
      <c r="F926" s="83"/>
      <c r="G926" s="83"/>
      <c r="H926" s="101"/>
      <c r="I926" s="83"/>
      <c r="J926" s="85"/>
      <c r="K926" s="85"/>
      <c r="L926" s="85"/>
      <c r="M926" s="85"/>
      <c r="N926" s="85"/>
      <c r="O926" s="85"/>
      <c r="P926" s="85"/>
      <c r="Q926" s="85"/>
      <c r="R926" s="85"/>
    </row>
    <row r="927" spans="1:18" s="86" customFormat="1" ht="17.25" hidden="1" outlineLevel="2" x14ac:dyDescent="0.3">
      <c r="A927" s="516"/>
      <c r="B927" s="153"/>
      <c r="C927" s="517"/>
      <c r="D927" s="508"/>
      <c r="E927" s="154"/>
      <c r="F927" s="83"/>
      <c r="G927" s="83"/>
      <c r="H927" s="101"/>
      <c r="I927" s="83"/>
      <c r="J927" s="85"/>
      <c r="K927" s="85"/>
      <c r="L927" s="85"/>
      <c r="M927" s="85"/>
      <c r="N927" s="85"/>
      <c r="O927" s="85"/>
      <c r="P927" s="85"/>
      <c r="Q927" s="85"/>
      <c r="R927" s="85"/>
    </row>
    <row r="928" spans="1:18" s="134" customFormat="1" ht="17.25" hidden="1" outlineLevel="1" x14ac:dyDescent="0.2">
      <c r="A928" s="444"/>
      <c r="B928" s="451"/>
      <c r="C928" s="451"/>
      <c r="D928" s="451"/>
      <c r="E928" s="452"/>
      <c r="F928" s="131"/>
      <c r="G928" s="132"/>
      <c r="H928" s="133"/>
      <c r="I928" s="133"/>
      <c r="J928" s="133"/>
      <c r="K928" s="133"/>
      <c r="L928" s="133"/>
      <c r="M928" s="133"/>
      <c r="N928" s="133"/>
      <c r="O928" s="133"/>
      <c r="P928" s="133"/>
    </row>
    <row r="929" spans="1:18" s="86" customFormat="1" ht="86.25" hidden="1" outlineLevel="1" x14ac:dyDescent="0.3">
      <c r="A929" s="155"/>
      <c r="B929" s="152">
        <f>SUM(B930:B936,B938:B940,B942:B948,B950:B952,B954:B955,B957:B958,B960:B967)</f>
        <v>0</v>
      </c>
      <c r="C929" s="437" t="s">
        <v>139</v>
      </c>
      <c r="D929" s="81" t="s">
        <v>1093</v>
      </c>
      <c r="E929" s="82" t="s">
        <v>1094</v>
      </c>
      <c r="F929" s="83"/>
      <c r="G929" s="83"/>
      <c r="H929" s="101"/>
      <c r="I929" s="83"/>
      <c r="J929" s="85"/>
      <c r="K929" s="85"/>
      <c r="L929" s="85"/>
      <c r="M929" s="85"/>
      <c r="N929" s="85"/>
      <c r="O929" s="85"/>
      <c r="P929" s="85"/>
      <c r="Q929" s="85"/>
      <c r="R929" s="85"/>
    </row>
    <row r="930" spans="1:18" s="86" customFormat="1" ht="34.5" hidden="1" outlineLevel="2" x14ac:dyDescent="0.3">
      <c r="A930" s="516"/>
      <c r="B930" s="153"/>
      <c r="C930" s="517" t="s">
        <v>1014</v>
      </c>
      <c r="D930" s="508" t="s">
        <v>1015</v>
      </c>
      <c r="E930" s="91" t="s">
        <v>1061</v>
      </c>
      <c r="F930" s="83"/>
      <c r="G930" s="83"/>
      <c r="H930" s="101"/>
      <c r="I930" s="83"/>
      <c r="J930" s="85"/>
      <c r="K930" s="85"/>
      <c r="L930" s="85"/>
      <c r="M930" s="85"/>
      <c r="N930" s="85"/>
      <c r="O930" s="85"/>
      <c r="P930" s="85"/>
      <c r="Q930" s="85"/>
      <c r="R930" s="85"/>
    </row>
    <row r="931" spans="1:18" s="86" customFormat="1" ht="17.25" hidden="1" outlineLevel="2" x14ac:dyDescent="0.3">
      <c r="A931" s="516"/>
      <c r="B931" s="153"/>
      <c r="C931" s="517" t="s">
        <v>1017</v>
      </c>
      <c r="D931" s="508" t="s">
        <v>1018</v>
      </c>
      <c r="E931" s="91" t="s">
        <v>1084</v>
      </c>
      <c r="F931" s="83"/>
      <c r="G931" s="83"/>
      <c r="H931" s="101"/>
      <c r="I931" s="83"/>
      <c r="J931" s="85"/>
      <c r="K931" s="85"/>
      <c r="L931" s="85"/>
      <c r="M931" s="85"/>
      <c r="N931" s="85"/>
      <c r="O931" s="85"/>
      <c r="P931" s="85"/>
      <c r="Q931" s="85"/>
      <c r="R931" s="85"/>
    </row>
    <row r="932" spans="1:18" s="86" customFormat="1" ht="17.25" hidden="1" outlineLevel="2" x14ac:dyDescent="0.3">
      <c r="A932" s="516"/>
      <c r="B932" s="153"/>
      <c r="C932" s="517" t="s">
        <v>1020</v>
      </c>
      <c r="D932" s="508" t="s">
        <v>1021</v>
      </c>
      <c r="E932" s="91" t="s">
        <v>1022</v>
      </c>
      <c r="F932" s="83"/>
      <c r="G932" s="83"/>
      <c r="H932" s="101"/>
      <c r="I932" s="83"/>
      <c r="J932" s="85"/>
      <c r="K932" s="85"/>
      <c r="L932" s="85"/>
      <c r="M932" s="85"/>
      <c r="N932" s="85"/>
      <c r="O932" s="85"/>
      <c r="P932" s="85"/>
      <c r="Q932" s="85"/>
      <c r="R932" s="85"/>
    </row>
    <row r="933" spans="1:18" s="86" customFormat="1" ht="17.25" hidden="1" outlineLevel="2" x14ac:dyDescent="0.3">
      <c r="A933" s="516"/>
      <c r="B933" s="153"/>
      <c r="C933" s="517" t="s">
        <v>1037</v>
      </c>
      <c r="D933" s="508" t="s">
        <v>1038</v>
      </c>
      <c r="E933" s="91" t="s">
        <v>1062</v>
      </c>
      <c r="F933" s="83"/>
      <c r="G933" s="83"/>
      <c r="H933" s="101"/>
      <c r="I933" s="83"/>
      <c r="J933" s="85"/>
      <c r="K933" s="85"/>
      <c r="L933" s="85"/>
      <c r="M933" s="85"/>
      <c r="N933" s="85"/>
      <c r="O933" s="85"/>
      <c r="P933" s="85"/>
      <c r="Q933" s="85"/>
      <c r="R933" s="85"/>
    </row>
    <row r="934" spans="1:18" s="86" customFormat="1" ht="34.5" hidden="1" outlineLevel="2" x14ac:dyDescent="0.3">
      <c r="A934" s="516"/>
      <c r="B934" s="153"/>
      <c r="C934" s="517" t="s">
        <v>1034</v>
      </c>
      <c r="D934" s="508" t="s">
        <v>1035</v>
      </c>
      <c r="E934" s="91" t="s">
        <v>1036</v>
      </c>
      <c r="F934" s="83"/>
      <c r="G934" s="83"/>
      <c r="H934" s="101"/>
      <c r="I934" s="83"/>
      <c r="J934" s="85"/>
      <c r="K934" s="85"/>
      <c r="L934" s="85"/>
      <c r="M934" s="85"/>
      <c r="N934" s="85"/>
      <c r="O934" s="85"/>
      <c r="P934" s="85"/>
      <c r="Q934" s="85"/>
      <c r="R934" s="85"/>
    </row>
    <row r="935" spans="1:18" s="86" customFormat="1" ht="17.25" hidden="1" outlineLevel="2" x14ac:dyDescent="0.3">
      <c r="A935" s="516"/>
      <c r="B935" s="153"/>
      <c r="C935" s="517" t="s">
        <v>1023</v>
      </c>
      <c r="D935" s="508" t="s">
        <v>1024</v>
      </c>
      <c r="E935" s="91" t="s">
        <v>1025</v>
      </c>
      <c r="F935" s="83"/>
      <c r="G935" s="83"/>
      <c r="H935" s="101"/>
      <c r="I935" s="83"/>
      <c r="J935" s="85"/>
      <c r="K935" s="85"/>
      <c r="L935" s="85"/>
      <c r="M935" s="85"/>
      <c r="N935" s="85"/>
      <c r="O935" s="85"/>
      <c r="P935" s="85"/>
      <c r="Q935" s="85"/>
      <c r="R935" s="85"/>
    </row>
    <row r="936" spans="1:18" s="86" customFormat="1" ht="17.25" hidden="1" outlineLevel="2" x14ac:dyDescent="0.3">
      <c r="A936" s="516"/>
      <c r="B936" s="153"/>
      <c r="C936" s="517" t="s">
        <v>1026</v>
      </c>
      <c r="D936" s="508" t="s">
        <v>1027</v>
      </c>
      <c r="E936" s="91" t="s">
        <v>1028</v>
      </c>
      <c r="F936" s="83"/>
      <c r="G936" s="83"/>
      <c r="H936" s="101"/>
      <c r="I936" s="83"/>
      <c r="J936" s="85"/>
      <c r="K936" s="85"/>
      <c r="L936" s="85"/>
      <c r="M936" s="85"/>
      <c r="N936" s="85"/>
      <c r="O936" s="85"/>
      <c r="P936" s="85"/>
      <c r="Q936" s="85"/>
      <c r="R936" s="85"/>
    </row>
    <row r="937" spans="1:18" s="86" customFormat="1" ht="17.25" hidden="1" outlineLevel="2" x14ac:dyDescent="0.3">
      <c r="A937" s="518"/>
      <c r="B937" s="522"/>
      <c r="C937" s="522"/>
      <c r="D937" s="522"/>
      <c r="E937" s="523"/>
      <c r="F937" s="83"/>
      <c r="G937" s="83"/>
      <c r="H937" s="101"/>
      <c r="I937" s="83"/>
      <c r="J937" s="85"/>
      <c r="K937" s="85"/>
      <c r="L937" s="85"/>
      <c r="M937" s="85"/>
      <c r="N937" s="85"/>
      <c r="O937" s="85"/>
      <c r="P937" s="85"/>
      <c r="Q937" s="85"/>
      <c r="R937" s="85"/>
    </row>
    <row r="938" spans="1:18" s="86" customFormat="1" ht="17.25" hidden="1" outlineLevel="2" x14ac:dyDescent="0.3">
      <c r="A938" s="516"/>
      <c r="B938" s="153"/>
      <c r="C938" s="517" t="s">
        <v>1040</v>
      </c>
      <c r="D938" s="508" t="s">
        <v>1041</v>
      </c>
      <c r="E938" s="154"/>
      <c r="F938" s="83"/>
      <c r="G938" s="83"/>
      <c r="H938" s="101"/>
      <c r="I938" s="83"/>
      <c r="J938" s="85"/>
      <c r="K938" s="85"/>
      <c r="L938" s="85"/>
      <c r="M938" s="85"/>
      <c r="N938" s="85"/>
      <c r="O938" s="85"/>
      <c r="P938" s="85"/>
      <c r="Q938" s="85"/>
      <c r="R938" s="85"/>
    </row>
    <row r="939" spans="1:18" s="86" customFormat="1" ht="17.25" hidden="1" outlineLevel="2" x14ac:dyDescent="0.3">
      <c r="A939" s="516"/>
      <c r="B939" s="153"/>
      <c r="C939" s="517" t="s">
        <v>1043</v>
      </c>
      <c r="D939" s="508" t="s">
        <v>1057</v>
      </c>
      <c r="E939" s="154"/>
      <c r="F939" s="83"/>
      <c r="G939" s="83"/>
      <c r="H939" s="101"/>
      <c r="I939" s="83"/>
      <c r="J939" s="85"/>
      <c r="K939" s="85"/>
      <c r="L939" s="85"/>
      <c r="M939" s="85"/>
      <c r="N939" s="85"/>
      <c r="O939" s="85"/>
      <c r="P939" s="85"/>
      <c r="Q939" s="85"/>
      <c r="R939" s="85"/>
    </row>
    <row r="940" spans="1:18" s="86" customFormat="1" ht="17.25" hidden="1" outlineLevel="2" x14ac:dyDescent="0.3">
      <c r="A940" s="516"/>
      <c r="B940" s="153"/>
      <c r="C940" s="517" t="s">
        <v>1045</v>
      </c>
      <c r="D940" s="508" t="s">
        <v>1058</v>
      </c>
      <c r="E940" s="154"/>
      <c r="F940" s="83"/>
      <c r="G940" s="83"/>
      <c r="H940" s="101"/>
      <c r="I940" s="83"/>
      <c r="J940" s="85"/>
      <c r="K940" s="85"/>
      <c r="L940" s="85"/>
      <c r="M940" s="85"/>
      <c r="N940" s="85"/>
      <c r="O940" s="85"/>
      <c r="P940" s="85"/>
      <c r="Q940" s="85"/>
      <c r="R940" s="85"/>
    </row>
    <row r="941" spans="1:18" s="86" customFormat="1" ht="17.25" hidden="1" outlineLevel="2" x14ac:dyDescent="0.3">
      <c r="A941" s="518"/>
      <c r="B941" s="522"/>
      <c r="C941" s="522"/>
      <c r="D941" s="522"/>
      <c r="E941" s="523"/>
      <c r="F941" s="83"/>
      <c r="G941" s="83"/>
      <c r="H941" s="101"/>
      <c r="I941" s="83"/>
      <c r="J941" s="85"/>
      <c r="K941" s="85"/>
      <c r="L941" s="85"/>
      <c r="M941" s="85"/>
      <c r="N941" s="85"/>
      <c r="O941" s="85"/>
      <c r="P941" s="85"/>
      <c r="Q941" s="85"/>
      <c r="R941" s="85"/>
    </row>
    <row r="942" spans="1:18" s="86" customFormat="1" ht="17.25" hidden="1" outlineLevel="2" x14ac:dyDescent="0.3">
      <c r="A942" s="516"/>
      <c r="B942" s="153"/>
      <c r="C942" s="517" t="s">
        <v>404</v>
      </c>
      <c r="D942" s="508" t="s">
        <v>405</v>
      </c>
      <c r="E942" s="154"/>
      <c r="F942" s="83"/>
      <c r="G942" s="83"/>
      <c r="H942" s="101"/>
      <c r="I942" s="83"/>
      <c r="J942" s="85"/>
      <c r="K942" s="85"/>
      <c r="L942" s="85"/>
      <c r="M942" s="85"/>
      <c r="N942" s="85"/>
      <c r="O942" s="85"/>
      <c r="P942" s="85"/>
      <c r="Q942" s="85"/>
      <c r="R942" s="85"/>
    </row>
    <row r="943" spans="1:18" s="86" customFormat="1" ht="17.25" hidden="1" outlineLevel="2" x14ac:dyDescent="0.3">
      <c r="A943" s="516"/>
      <c r="B943" s="153"/>
      <c r="C943" s="517" t="s">
        <v>406</v>
      </c>
      <c r="D943" s="508" t="s">
        <v>626</v>
      </c>
      <c r="E943" s="154"/>
      <c r="F943" s="83"/>
      <c r="G943" s="83"/>
      <c r="H943" s="101"/>
      <c r="I943" s="83"/>
      <c r="J943" s="85"/>
      <c r="K943" s="85"/>
      <c r="L943" s="85"/>
      <c r="M943" s="85"/>
      <c r="N943" s="85"/>
      <c r="O943" s="85"/>
      <c r="P943" s="85"/>
      <c r="Q943" s="85"/>
      <c r="R943" s="85"/>
    </row>
    <row r="944" spans="1:18" s="86" customFormat="1" ht="17.25" hidden="1" outlineLevel="2" x14ac:dyDescent="0.3">
      <c r="A944" s="516"/>
      <c r="B944" s="153"/>
      <c r="C944" s="517" t="s">
        <v>408</v>
      </c>
      <c r="D944" s="508" t="s">
        <v>693</v>
      </c>
      <c r="E944" s="154"/>
      <c r="F944" s="83"/>
      <c r="G944" s="83"/>
      <c r="H944" s="101"/>
      <c r="I944" s="83"/>
      <c r="J944" s="85"/>
      <c r="K944" s="85"/>
      <c r="L944" s="85"/>
      <c r="M944" s="85"/>
      <c r="N944" s="85"/>
      <c r="O944" s="85"/>
      <c r="P944" s="85"/>
      <c r="Q944" s="85"/>
      <c r="R944" s="85"/>
    </row>
    <row r="945" spans="1:18" s="86" customFormat="1" ht="34.5" hidden="1" outlineLevel="2" x14ac:dyDescent="0.3">
      <c r="A945" s="516"/>
      <c r="B945" s="153"/>
      <c r="C945" s="517" t="s">
        <v>410</v>
      </c>
      <c r="D945" s="508" t="s">
        <v>628</v>
      </c>
      <c r="E945" s="154"/>
      <c r="F945" s="83"/>
      <c r="G945" s="83"/>
      <c r="H945" s="101"/>
      <c r="I945" s="83"/>
      <c r="J945" s="85"/>
      <c r="K945" s="85"/>
      <c r="L945" s="85"/>
      <c r="M945" s="85"/>
      <c r="N945" s="85"/>
      <c r="O945" s="85"/>
      <c r="P945" s="85"/>
      <c r="Q945" s="85"/>
      <c r="R945" s="85"/>
    </row>
    <row r="946" spans="1:18" s="86" customFormat="1" ht="17.25" hidden="1" outlineLevel="2" x14ac:dyDescent="0.3">
      <c r="A946" s="516"/>
      <c r="B946" s="153"/>
      <c r="C946" s="517" t="s">
        <v>396</v>
      </c>
      <c r="D946" s="508" t="s">
        <v>690</v>
      </c>
      <c r="E946" s="154"/>
      <c r="F946" s="83"/>
      <c r="G946" s="83"/>
      <c r="H946" s="101"/>
      <c r="I946" s="83"/>
      <c r="J946" s="85"/>
      <c r="K946" s="85"/>
      <c r="L946" s="85"/>
      <c r="M946" s="85"/>
      <c r="N946" s="85"/>
      <c r="O946" s="85"/>
      <c r="P946" s="85"/>
      <c r="Q946" s="85"/>
      <c r="R946" s="85"/>
    </row>
    <row r="947" spans="1:18" s="86" customFormat="1" ht="17.25" hidden="1" outlineLevel="2" x14ac:dyDescent="0.3">
      <c r="A947" s="516"/>
      <c r="B947" s="153"/>
      <c r="C947" s="517" t="s">
        <v>398</v>
      </c>
      <c r="D947" s="508" t="s">
        <v>691</v>
      </c>
      <c r="E947" s="154"/>
      <c r="F947" s="83"/>
      <c r="G947" s="83"/>
      <c r="H947" s="101"/>
      <c r="I947" s="83"/>
      <c r="J947" s="85"/>
      <c r="K947" s="85"/>
      <c r="L947" s="85"/>
      <c r="M947" s="85"/>
      <c r="N947" s="85"/>
      <c r="O947" s="85"/>
      <c r="P947" s="85"/>
      <c r="Q947" s="85"/>
      <c r="R947" s="85"/>
    </row>
    <row r="948" spans="1:18" s="86" customFormat="1" ht="17.25" hidden="1" outlineLevel="2" x14ac:dyDescent="0.3">
      <c r="A948" s="516"/>
      <c r="B948" s="153"/>
      <c r="C948" s="517" t="s">
        <v>400</v>
      </c>
      <c r="D948" s="508" t="s">
        <v>692</v>
      </c>
      <c r="E948" s="154"/>
      <c r="F948" s="83"/>
      <c r="G948" s="83"/>
      <c r="H948" s="101"/>
      <c r="I948" s="83"/>
      <c r="J948" s="85"/>
      <c r="K948" s="85"/>
      <c r="L948" s="85"/>
      <c r="M948" s="85"/>
      <c r="N948" s="85"/>
      <c r="O948" s="85"/>
      <c r="P948" s="85"/>
      <c r="Q948" s="85"/>
      <c r="R948" s="85"/>
    </row>
    <row r="949" spans="1:18" s="86" customFormat="1" ht="18" hidden="1" outlineLevel="2" x14ac:dyDescent="0.3">
      <c r="A949" s="524" t="s">
        <v>1095</v>
      </c>
      <c r="B949" s="525"/>
      <c r="C949" s="525"/>
      <c r="D949" s="525"/>
      <c r="E949" s="526"/>
      <c r="F949" s="83"/>
      <c r="G949" s="83"/>
      <c r="H949" s="101"/>
      <c r="I949" s="83"/>
      <c r="J949" s="85"/>
      <c r="K949" s="85"/>
      <c r="L949" s="85"/>
      <c r="M949" s="85"/>
      <c r="N949" s="85"/>
      <c r="O949" s="85"/>
      <c r="P949" s="85"/>
      <c r="Q949" s="85"/>
      <c r="R949" s="85"/>
    </row>
    <row r="950" spans="1:18" s="86" customFormat="1" ht="86.25" hidden="1" outlineLevel="2" x14ac:dyDescent="0.3">
      <c r="A950" s="516"/>
      <c r="B950" s="153"/>
      <c r="C950" s="517" t="s">
        <v>1064</v>
      </c>
      <c r="D950" s="508" t="s">
        <v>1065</v>
      </c>
      <c r="E950" s="91" t="s">
        <v>1096</v>
      </c>
      <c r="F950" s="83"/>
      <c r="G950" s="83"/>
      <c r="H950" s="101"/>
      <c r="I950" s="83"/>
      <c r="J950" s="85"/>
      <c r="K950" s="85"/>
      <c r="L950" s="85"/>
      <c r="M950" s="85"/>
      <c r="N950" s="85"/>
      <c r="O950" s="85"/>
      <c r="P950" s="85"/>
      <c r="Q950" s="85"/>
      <c r="R950" s="85"/>
    </row>
    <row r="951" spans="1:18" s="86" customFormat="1" ht="34.5" hidden="1" outlineLevel="2" x14ac:dyDescent="0.3">
      <c r="A951" s="442"/>
      <c r="B951" s="92"/>
      <c r="C951" s="707" t="s">
        <v>1067</v>
      </c>
      <c r="D951" s="443" t="s">
        <v>1068</v>
      </c>
      <c r="E951" s="443" t="s">
        <v>1069</v>
      </c>
      <c r="F951" s="83"/>
      <c r="G951" s="83"/>
      <c r="H951" s="101"/>
      <c r="I951" s="83"/>
      <c r="J951" s="85"/>
      <c r="K951" s="85"/>
      <c r="L951" s="85"/>
      <c r="M951" s="85"/>
      <c r="N951" s="85"/>
      <c r="O951" s="85"/>
      <c r="P951" s="85"/>
      <c r="Q951" s="85"/>
      <c r="R951" s="85"/>
    </row>
    <row r="952" spans="1:18" s="86" customFormat="1" ht="34.5" hidden="1" outlineLevel="2" x14ac:dyDescent="0.3">
      <c r="A952" s="516"/>
      <c r="B952" s="153"/>
      <c r="C952" s="517" t="s">
        <v>1070</v>
      </c>
      <c r="D952" s="508" t="s">
        <v>1071</v>
      </c>
      <c r="E952" s="154"/>
      <c r="F952" s="83"/>
      <c r="G952" s="83"/>
      <c r="H952" s="101"/>
      <c r="I952" s="83"/>
      <c r="J952" s="85"/>
      <c r="K952" s="85"/>
      <c r="L952" s="85"/>
      <c r="M952" s="85"/>
      <c r="N952" s="85"/>
      <c r="O952" s="85"/>
      <c r="P952" s="85"/>
      <c r="Q952" s="85"/>
      <c r="R952" s="85"/>
    </row>
    <row r="953" spans="1:18" s="86" customFormat="1" ht="17.25" hidden="1" outlineLevel="2" x14ac:dyDescent="0.3">
      <c r="A953" s="518"/>
      <c r="B953" s="522"/>
      <c r="C953" s="522"/>
      <c r="D953" s="522"/>
      <c r="E953" s="523"/>
      <c r="F953" s="83"/>
      <c r="G953" s="83"/>
      <c r="H953" s="101"/>
      <c r="I953" s="83"/>
      <c r="J953" s="85"/>
      <c r="K953" s="85"/>
      <c r="L953" s="85"/>
      <c r="M953" s="85"/>
      <c r="N953" s="85"/>
      <c r="O953" s="85"/>
      <c r="P953" s="85"/>
      <c r="Q953" s="85"/>
      <c r="R953" s="85"/>
    </row>
    <row r="954" spans="1:18" s="86" customFormat="1" ht="17.25" hidden="1" outlineLevel="2" x14ac:dyDescent="0.3">
      <c r="A954" s="516"/>
      <c r="B954" s="153"/>
      <c r="C954" s="517" t="s">
        <v>398</v>
      </c>
      <c r="D954" s="508" t="s">
        <v>691</v>
      </c>
      <c r="E954" s="154"/>
      <c r="F954" s="83"/>
      <c r="G954" s="83"/>
      <c r="H954" s="101"/>
      <c r="I954" s="83"/>
      <c r="J954" s="85"/>
      <c r="K954" s="85"/>
      <c r="L954" s="85"/>
      <c r="M954" s="85"/>
      <c r="N954" s="85"/>
      <c r="O954" s="85"/>
      <c r="P954" s="85"/>
      <c r="Q954" s="85"/>
      <c r="R954" s="85"/>
    </row>
    <row r="955" spans="1:18" s="86" customFormat="1" ht="17.25" hidden="1" outlineLevel="2" x14ac:dyDescent="0.3">
      <c r="A955" s="516"/>
      <c r="B955" s="153"/>
      <c r="C955" s="517" t="s">
        <v>400</v>
      </c>
      <c r="D955" s="508" t="s">
        <v>692</v>
      </c>
      <c r="E955" s="154"/>
      <c r="F955" s="83"/>
      <c r="G955" s="83"/>
      <c r="H955" s="101"/>
      <c r="I955" s="83"/>
      <c r="J955" s="85"/>
      <c r="K955" s="85"/>
      <c r="L955" s="85"/>
      <c r="M955" s="85"/>
      <c r="N955" s="85"/>
      <c r="O955" s="85"/>
      <c r="P955" s="85"/>
      <c r="Q955" s="85"/>
      <c r="R955" s="85"/>
    </row>
    <row r="956" spans="1:18" s="86" customFormat="1" ht="17.25" hidden="1" outlineLevel="2" x14ac:dyDescent="0.3">
      <c r="A956" s="518"/>
      <c r="B956" s="522"/>
      <c r="C956" s="522"/>
      <c r="D956" s="522"/>
      <c r="E956" s="523"/>
      <c r="F956" s="83"/>
      <c r="G956" s="83"/>
      <c r="H956" s="101"/>
      <c r="I956" s="83"/>
      <c r="J956" s="85"/>
      <c r="K956" s="85"/>
      <c r="L956" s="85"/>
      <c r="M956" s="85"/>
      <c r="N956" s="85"/>
      <c r="O956" s="85"/>
      <c r="P956" s="85"/>
      <c r="Q956" s="85"/>
      <c r="R956" s="85"/>
    </row>
    <row r="957" spans="1:18" s="86" customFormat="1" ht="17.25" hidden="1" outlineLevel="2" x14ac:dyDescent="0.3">
      <c r="A957" s="516"/>
      <c r="B957" s="153"/>
      <c r="C957" s="521"/>
      <c r="D957" s="508"/>
      <c r="E957" s="154"/>
      <c r="F957" s="83"/>
      <c r="G957" s="83"/>
      <c r="H957" s="101"/>
      <c r="I957" s="83"/>
      <c r="J957" s="85"/>
      <c r="K957" s="85"/>
      <c r="L957" s="85"/>
      <c r="M957" s="85"/>
      <c r="N957" s="85"/>
      <c r="O957" s="85"/>
      <c r="P957" s="85"/>
      <c r="Q957" s="85"/>
      <c r="R957" s="85"/>
    </row>
    <row r="958" spans="1:18" s="86" customFormat="1" ht="17.25" hidden="1" outlineLevel="2" x14ac:dyDescent="0.3">
      <c r="A958" s="516"/>
      <c r="B958" s="153"/>
      <c r="C958" s="521"/>
      <c r="D958" s="508"/>
      <c r="E958" s="154"/>
      <c r="F958" s="83"/>
      <c r="G958" s="83"/>
      <c r="H958" s="101"/>
      <c r="I958" s="83"/>
      <c r="J958" s="85"/>
      <c r="K958" s="85"/>
      <c r="L958" s="85"/>
      <c r="M958" s="85"/>
      <c r="N958" s="85"/>
      <c r="O958" s="85"/>
      <c r="P958" s="85"/>
      <c r="Q958" s="85"/>
      <c r="R958" s="85"/>
    </row>
    <row r="959" spans="1:18" s="86" customFormat="1" ht="17.25" hidden="1" outlineLevel="2" x14ac:dyDescent="0.3">
      <c r="A959" s="518"/>
      <c r="B959" s="522"/>
      <c r="C959" s="522"/>
      <c r="D959" s="522"/>
      <c r="E959" s="523"/>
      <c r="F959" s="83"/>
      <c r="G959" s="83"/>
      <c r="H959" s="101"/>
      <c r="I959" s="83"/>
      <c r="J959" s="85"/>
      <c r="K959" s="85"/>
      <c r="L959" s="85"/>
      <c r="M959" s="85"/>
      <c r="N959" s="85"/>
      <c r="O959" s="85"/>
      <c r="P959" s="85"/>
      <c r="Q959" s="85"/>
      <c r="R959" s="85"/>
    </row>
    <row r="960" spans="1:18" s="86" customFormat="1" ht="34.5" hidden="1" outlineLevel="2" x14ac:dyDescent="0.3">
      <c r="A960" s="516"/>
      <c r="B960" s="109"/>
      <c r="C960" s="521"/>
      <c r="D960" s="528" t="s">
        <v>1072</v>
      </c>
      <c r="E960" s="154" t="s">
        <v>1097</v>
      </c>
      <c r="F960" s="83"/>
      <c r="G960" s="83"/>
      <c r="H960" s="101"/>
      <c r="I960" s="83"/>
      <c r="J960" s="85"/>
      <c r="K960" s="85"/>
      <c r="L960" s="85"/>
      <c r="M960" s="85"/>
      <c r="N960" s="85"/>
      <c r="O960" s="85"/>
      <c r="P960" s="85"/>
      <c r="Q960" s="85"/>
      <c r="R960" s="85"/>
    </row>
    <row r="961" spans="1:18" s="86" customFormat="1" ht="34.5" hidden="1" outlineLevel="2" x14ac:dyDescent="0.3">
      <c r="A961" s="516"/>
      <c r="B961" s="109"/>
      <c r="C961" s="521"/>
      <c r="D961" s="528" t="s">
        <v>1074</v>
      </c>
      <c r="E961" s="154" t="s">
        <v>1097</v>
      </c>
      <c r="F961" s="83"/>
      <c r="G961" s="83"/>
      <c r="H961" s="101"/>
      <c r="I961" s="83"/>
      <c r="J961" s="85"/>
      <c r="K961" s="85"/>
      <c r="L961" s="85"/>
      <c r="M961" s="85"/>
      <c r="N961" s="85"/>
      <c r="O961" s="85"/>
      <c r="P961" s="85"/>
      <c r="Q961" s="85"/>
      <c r="R961" s="85"/>
    </row>
    <row r="962" spans="1:18" s="86" customFormat="1" ht="34.5" hidden="1" outlineLevel="2" x14ac:dyDescent="0.3">
      <c r="A962" s="516"/>
      <c r="B962" s="109"/>
      <c r="C962" s="521"/>
      <c r="D962" s="528" t="s">
        <v>1075</v>
      </c>
      <c r="E962" s="154" t="s">
        <v>1097</v>
      </c>
      <c r="F962" s="83"/>
      <c r="G962" s="83"/>
      <c r="H962" s="101"/>
      <c r="I962" s="83"/>
      <c r="J962" s="85"/>
      <c r="K962" s="85"/>
      <c r="L962" s="85"/>
      <c r="M962" s="85"/>
      <c r="N962" s="85"/>
      <c r="O962" s="85"/>
      <c r="P962" s="85"/>
      <c r="Q962" s="85"/>
      <c r="R962" s="85"/>
    </row>
    <row r="963" spans="1:18" s="86" customFormat="1" ht="17.25" hidden="1" outlineLevel="2" x14ac:dyDescent="0.3">
      <c r="A963" s="516"/>
      <c r="B963" s="109"/>
      <c r="C963" s="521"/>
      <c r="D963" s="528"/>
      <c r="E963" s="91"/>
      <c r="F963" s="83"/>
      <c r="G963" s="83"/>
      <c r="H963" s="101"/>
      <c r="I963" s="83"/>
      <c r="J963" s="85"/>
      <c r="K963" s="85"/>
      <c r="L963" s="85"/>
      <c r="M963" s="85"/>
      <c r="N963" s="85"/>
      <c r="O963" s="85"/>
      <c r="P963" s="85"/>
      <c r="Q963" s="85"/>
      <c r="R963" s="85"/>
    </row>
    <row r="964" spans="1:18" s="86" customFormat="1" ht="17.25" hidden="1" outlineLevel="2" x14ac:dyDescent="0.3">
      <c r="A964" s="516"/>
      <c r="B964" s="110">
        <f>B960+B961+B962</f>
        <v>0</v>
      </c>
      <c r="C964" s="517" t="s">
        <v>1098</v>
      </c>
      <c r="D964" s="508" t="s">
        <v>1077</v>
      </c>
      <c r="E964" s="91" t="s">
        <v>1099</v>
      </c>
      <c r="F964" s="83"/>
      <c r="G964" s="83"/>
      <c r="H964" s="101"/>
      <c r="I964" s="83"/>
      <c r="J964" s="85"/>
      <c r="K964" s="85"/>
      <c r="L964" s="85"/>
      <c r="M964" s="85"/>
      <c r="N964" s="85"/>
      <c r="O964" s="85"/>
      <c r="P964" s="85"/>
      <c r="Q964" s="85"/>
      <c r="R964" s="85"/>
    </row>
    <row r="965" spans="1:18" s="86" customFormat="1" ht="17.25" hidden="1" outlineLevel="2" x14ac:dyDescent="0.3">
      <c r="A965" s="516"/>
      <c r="B965" s="110">
        <f>B961+B962</f>
        <v>0</v>
      </c>
      <c r="C965" s="517" t="s">
        <v>1100</v>
      </c>
      <c r="D965" s="508" t="s">
        <v>1090</v>
      </c>
      <c r="E965" s="91" t="s">
        <v>1099</v>
      </c>
      <c r="F965" s="83"/>
      <c r="G965" s="83"/>
      <c r="H965" s="101"/>
      <c r="I965" s="83"/>
      <c r="J965" s="85"/>
      <c r="K965" s="85"/>
      <c r="L965" s="85"/>
      <c r="M965" s="85"/>
      <c r="N965" s="85"/>
      <c r="O965" s="85"/>
      <c r="P965" s="85"/>
      <c r="Q965" s="85"/>
      <c r="R965" s="85"/>
    </row>
    <row r="966" spans="1:18" s="86" customFormat="1" ht="34.5" hidden="1" outlineLevel="2" x14ac:dyDescent="0.3">
      <c r="A966" s="516"/>
      <c r="B966" s="110">
        <f>B961</f>
        <v>0</v>
      </c>
      <c r="C966" s="517" t="s">
        <v>1101</v>
      </c>
      <c r="D966" s="508" t="s">
        <v>638</v>
      </c>
      <c r="E966" s="91" t="s">
        <v>1092</v>
      </c>
      <c r="F966" s="83"/>
      <c r="G966" s="83"/>
      <c r="H966" s="101"/>
      <c r="I966" s="83"/>
      <c r="J966" s="85"/>
      <c r="K966" s="85"/>
      <c r="L966" s="85"/>
      <c r="M966" s="85"/>
      <c r="N966" s="85"/>
      <c r="O966" s="85"/>
      <c r="P966" s="85"/>
      <c r="Q966" s="85"/>
      <c r="R966" s="85"/>
    </row>
    <row r="967" spans="1:18" s="86" customFormat="1" ht="17.25" hidden="1" outlineLevel="2" x14ac:dyDescent="0.3">
      <c r="A967" s="516"/>
      <c r="B967" s="153"/>
      <c r="C967" s="517"/>
      <c r="D967" s="508"/>
      <c r="E967" s="154"/>
      <c r="F967" s="83"/>
      <c r="G967" s="83"/>
      <c r="H967" s="101"/>
      <c r="I967" s="83"/>
      <c r="J967" s="85"/>
      <c r="K967" s="85"/>
      <c r="L967" s="85"/>
      <c r="M967" s="85"/>
      <c r="N967" s="85"/>
      <c r="O967" s="85"/>
      <c r="P967" s="85"/>
      <c r="Q967" s="85"/>
      <c r="R967" s="85"/>
    </row>
    <row r="968" spans="1:18" s="134" customFormat="1" ht="17.25" hidden="1" outlineLevel="1" x14ac:dyDescent="0.2">
      <c r="A968" s="444"/>
      <c r="B968" s="451"/>
      <c r="C968" s="451"/>
      <c r="D968" s="451"/>
      <c r="E968" s="452"/>
      <c r="F968" s="131"/>
      <c r="G968" s="132"/>
      <c r="H968" s="133"/>
      <c r="I968" s="133"/>
      <c r="J968" s="133"/>
      <c r="K968" s="133"/>
      <c r="L968" s="133"/>
      <c r="M968" s="133"/>
      <c r="N968" s="133"/>
      <c r="O968" s="133"/>
      <c r="P968" s="133"/>
    </row>
    <row r="969" spans="1:18" s="161" customFormat="1" ht="34.5" hidden="1" outlineLevel="1" x14ac:dyDescent="0.2">
      <c r="A969" s="155"/>
      <c r="B969" s="152">
        <f>SUM(B970:B1016)</f>
        <v>0</v>
      </c>
      <c r="C969" s="437" t="s">
        <v>139</v>
      </c>
      <c r="D969" s="81" t="s">
        <v>1102</v>
      </c>
      <c r="E969" s="157"/>
      <c r="F969" s="158"/>
      <c r="G969" s="159"/>
      <c r="H969" s="160"/>
      <c r="I969" s="160"/>
      <c r="J969" s="160"/>
      <c r="K969" s="160"/>
      <c r="L969" s="160"/>
      <c r="M969" s="160"/>
      <c r="N969" s="160"/>
      <c r="O969" s="160"/>
      <c r="P969" s="160"/>
    </row>
    <row r="970" spans="1:18" s="164" customFormat="1" ht="17.25" hidden="1" outlineLevel="2" x14ac:dyDescent="0.2">
      <c r="A970" s="516"/>
      <c r="B970" s="153"/>
      <c r="C970" s="517" t="s">
        <v>1103</v>
      </c>
      <c r="D970" s="508" t="s">
        <v>1104</v>
      </c>
      <c r="E970" s="91" t="s">
        <v>1105</v>
      </c>
      <c r="F970" s="131"/>
      <c r="G970" s="162"/>
      <c r="H970" s="163"/>
      <c r="I970" s="163"/>
      <c r="J970" s="163"/>
      <c r="K970" s="163"/>
      <c r="L970" s="163"/>
      <c r="M970" s="163"/>
      <c r="N970" s="163"/>
      <c r="O970" s="163"/>
      <c r="P970" s="163"/>
    </row>
    <row r="971" spans="1:18" s="164" customFormat="1" ht="34.5" hidden="1" outlineLevel="2" x14ac:dyDescent="0.2">
      <c r="A971" s="516"/>
      <c r="B971" s="153"/>
      <c r="C971" s="517" t="s">
        <v>1106</v>
      </c>
      <c r="D971" s="508" t="s">
        <v>1107</v>
      </c>
      <c r="E971" s="91" t="s">
        <v>1108</v>
      </c>
      <c r="F971" s="131"/>
      <c r="G971" s="162"/>
      <c r="H971" s="163"/>
      <c r="I971" s="163"/>
      <c r="J971" s="163"/>
      <c r="K971" s="163"/>
      <c r="L971" s="163"/>
      <c r="M971" s="163"/>
      <c r="N971" s="163"/>
      <c r="O971" s="163"/>
      <c r="P971" s="163"/>
    </row>
    <row r="972" spans="1:18" s="164" customFormat="1" ht="34.5" hidden="1" outlineLevel="2" x14ac:dyDescent="0.2">
      <c r="A972" s="516"/>
      <c r="B972" s="153"/>
      <c r="C972" s="517" t="s">
        <v>1109</v>
      </c>
      <c r="D972" s="508" t="s">
        <v>1110</v>
      </c>
      <c r="E972" s="91" t="s">
        <v>1111</v>
      </c>
      <c r="F972" s="131"/>
      <c r="G972" s="162"/>
      <c r="H972" s="163"/>
      <c r="I972" s="163"/>
      <c r="J972" s="163"/>
      <c r="K972" s="163"/>
      <c r="L972" s="163"/>
      <c r="M972" s="163"/>
      <c r="N972" s="163"/>
      <c r="O972" s="163"/>
      <c r="P972" s="163"/>
    </row>
    <row r="973" spans="1:18" s="164" customFormat="1" ht="34.5" hidden="1" outlineLevel="2" x14ac:dyDescent="0.2">
      <c r="A973" s="516"/>
      <c r="B973" s="153"/>
      <c r="C973" s="517" t="s">
        <v>1112</v>
      </c>
      <c r="D973" s="508" t="s">
        <v>1113</v>
      </c>
      <c r="E973" s="91" t="s">
        <v>1114</v>
      </c>
      <c r="F973" s="131"/>
      <c r="G973" s="162"/>
      <c r="H973" s="163"/>
      <c r="I973" s="163"/>
      <c r="J973" s="163"/>
      <c r="K973" s="163"/>
      <c r="L973" s="163"/>
      <c r="M973" s="163"/>
      <c r="N973" s="163"/>
      <c r="O973" s="163"/>
      <c r="P973" s="163"/>
    </row>
    <row r="974" spans="1:18" s="134" customFormat="1" ht="34.5" hidden="1" outlineLevel="2" x14ac:dyDescent="0.2">
      <c r="A974" s="516"/>
      <c r="B974" s="109"/>
      <c r="C974" s="517" t="s">
        <v>1115</v>
      </c>
      <c r="D974" s="508" t="s">
        <v>1116</v>
      </c>
      <c r="E974" s="91" t="s">
        <v>1117</v>
      </c>
      <c r="F974" s="131"/>
      <c r="G974" s="132"/>
      <c r="H974" s="133"/>
      <c r="I974" s="133"/>
      <c r="J974" s="133"/>
      <c r="K974" s="133"/>
      <c r="L974" s="133"/>
      <c r="M974" s="133"/>
      <c r="N974" s="133"/>
      <c r="O974" s="133"/>
      <c r="P974" s="133"/>
    </row>
    <row r="975" spans="1:18" s="164" customFormat="1" ht="51.75" hidden="1" outlineLevel="2" x14ac:dyDescent="0.2">
      <c r="A975" s="516"/>
      <c r="B975" s="110" t="str">
        <f>IF(AND(B970&gt;0,B971&gt;0),1,"")</f>
        <v/>
      </c>
      <c r="C975" s="517" t="s">
        <v>1118</v>
      </c>
      <c r="D975" s="508" t="s">
        <v>1119</v>
      </c>
      <c r="E975" s="91" t="s">
        <v>1120</v>
      </c>
      <c r="F975" s="131"/>
      <c r="G975" s="162"/>
      <c r="H975" s="165"/>
      <c r="I975" s="163"/>
      <c r="J975" s="163"/>
      <c r="K975" s="163"/>
      <c r="L975" s="163"/>
      <c r="M975" s="163"/>
      <c r="N975" s="163"/>
      <c r="O975" s="163"/>
      <c r="P975" s="163"/>
    </row>
    <row r="976" spans="1:18" s="164" customFormat="1" ht="12.75" hidden="1" outlineLevel="2" x14ac:dyDescent="0.2">
      <c r="A976" s="518"/>
      <c r="B976" s="522"/>
      <c r="C976" s="522"/>
      <c r="D976" s="522"/>
      <c r="E976" s="523"/>
      <c r="F976" s="131"/>
      <c r="G976" s="162"/>
      <c r="H976" s="163"/>
      <c r="I976" s="163"/>
      <c r="J976" s="163"/>
      <c r="K976" s="163"/>
      <c r="L976" s="163"/>
      <c r="M976" s="163"/>
      <c r="N976" s="163"/>
      <c r="O976" s="163"/>
      <c r="P976" s="163"/>
    </row>
    <row r="977" spans="1:16" s="134" customFormat="1" ht="17.25" hidden="1" outlineLevel="2" x14ac:dyDescent="0.2">
      <c r="A977" s="516"/>
      <c r="B977" s="166"/>
      <c r="C977" s="529" t="s">
        <v>943</v>
      </c>
      <c r="D977" s="507" t="s">
        <v>1029</v>
      </c>
      <c r="E977" s="91" t="s">
        <v>1030</v>
      </c>
      <c r="F977" s="131"/>
      <c r="G977" s="132"/>
      <c r="H977" s="133"/>
      <c r="I977" s="133"/>
      <c r="J977" s="133"/>
      <c r="K977" s="133"/>
      <c r="L977" s="133"/>
      <c r="M977" s="133"/>
      <c r="N977" s="133"/>
      <c r="O977" s="133"/>
      <c r="P977" s="133"/>
    </row>
    <row r="978" spans="1:16" s="134" customFormat="1" ht="17.25" hidden="1" outlineLevel="2" x14ac:dyDescent="0.2">
      <c r="A978" s="516"/>
      <c r="B978" s="166"/>
      <c r="C978" s="529" t="s">
        <v>946</v>
      </c>
      <c r="D978" s="507" t="s">
        <v>1031</v>
      </c>
      <c r="E978" s="91" t="s">
        <v>1032</v>
      </c>
      <c r="F978" s="131"/>
      <c r="G978" s="132"/>
      <c r="H978" s="133"/>
      <c r="I978" s="133"/>
      <c r="J978" s="133"/>
      <c r="K978" s="133"/>
      <c r="L978" s="133"/>
      <c r="M978" s="133"/>
      <c r="N978" s="133"/>
      <c r="O978" s="133"/>
      <c r="P978" s="133"/>
    </row>
    <row r="979" spans="1:16" s="134" customFormat="1" ht="17.25" hidden="1" outlineLevel="2" x14ac:dyDescent="0.2">
      <c r="A979" s="516"/>
      <c r="B979" s="167"/>
      <c r="C979" s="529" t="s">
        <v>949</v>
      </c>
      <c r="D979" s="168" t="s">
        <v>1033</v>
      </c>
      <c r="E979" s="91" t="s">
        <v>1032</v>
      </c>
      <c r="F979" s="131"/>
      <c r="G979" s="132"/>
      <c r="H979" s="133"/>
      <c r="I979" s="133"/>
      <c r="J979" s="133"/>
      <c r="K979" s="133"/>
      <c r="L979" s="133"/>
      <c r="M979" s="133"/>
      <c r="N979" s="133"/>
      <c r="O979" s="133"/>
      <c r="P979" s="133"/>
    </row>
    <row r="980" spans="1:16" s="134" customFormat="1" ht="34.5" hidden="1" outlineLevel="2" x14ac:dyDescent="0.2">
      <c r="A980" s="516"/>
      <c r="B980" s="166"/>
      <c r="C980" s="529" t="s">
        <v>1034</v>
      </c>
      <c r="D980" s="530" t="s">
        <v>1035</v>
      </c>
      <c r="E980" s="91" t="s">
        <v>1121</v>
      </c>
      <c r="F980" s="131"/>
      <c r="G980" s="132"/>
      <c r="H980" s="133"/>
      <c r="I980" s="133"/>
      <c r="J980" s="133"/>
      <c r="K980" s="133"/>
      <c r="L980" s="133"/>
      <c r="M980" s="133"/>
      <c r="N980" s="133"/>
      <c r="O980" s="133"/>
      <c r="P980" s="133"/>
    </row>
    <row r="981" spans="1:16" s="164" customFormat="1" ht="12.75" hidden="1" outlineLevel="2" x14ac:dyDescent="0.2">
      <c r="A981" s="518"/>
      <c r="B981" s="522"/>
      <c r="C981" s="522"/>
      <c r="D981" s="522"/>
      <c r="E981" s="523"/>
      <c r="F981" s="131"/>
      <c r="G981" s="162"/>
      <c r="H981" s="163"/>
      <c r="I981" s="163"/>
      <c r="J981" s="163"/>
      <c r="K981" s="163"/>
      <c r="L981" s="163"/>
      <c r="M981" s="163"/>
      <c r="N981" s="163"/>
      <c r="O981" s="163"/>
      <c r="P981" s="163"/>
    </row>
    <row r="982" spans="1:16" s="134" customFormat="1" ht="17.25" hidden="1" outlineLevel="2" x14ac:dyDescent="0.2">
      <c r="A982" s="516"/>
      <c r="B982" s="166"/>
      <c r="C982" s="517" t="s">
        <v>1040</v>
      </c>
      <c r="D982" s="508" t="s">
        <v>1041</v>
      </c>
      <c r="E982" s="169" t="s">
        <v>1042</v>
      </c>
      <c r="F982" s="131"/>
      <c r="G982" s="132"/>
      <c r="H982" s="133"/>
      <c r="I982" s="133"/>
      <c r="J982" s="133"/>
      <c r="K982" s="133"/>
      <c r="L982" s="133"/>
      <c r="M982" s="133"/>
      <c r="N982" s="133"/>
      <c r="O982" s="133"/>
      <c r="P982" s="133"/>
    </row>
    <row r="983" spans="1:16" s="134" customFormat="1" ht="17.25" hidden="1" outlineLevel="2" x14ac:dyDescent="0.2">
      <c r="A983" s="516"/>
      <c r="B983" s="166"/>
      <c r="C983" s="508" t="s">
        <v>1043</v>
      </c>
      <c r="D983" s="507" t="s">
        <v>1044</v>
      </c>
      <c r="E983" s="169" t="s">
        <v>1042</v>
      </c>
      <c r="F983" s="131"/>
      <c r="G983" s="132"/>
      <c r="H983" s="133"/>
      <c r="I983" s="133"/>
      <c r="J983" s="133"/>
      <c r="K983" s="133"/>
      <c r="L983" s="133"/>
      <c r="M983" s="133"/>
      <c r="N983" s="133"/>
      <c r="O983" s="133"/>
      <c r="P983" s="133"/>
    </row>
    <row r="984" spans="1:16" s="134" customFormat="1" ht="17.25" hidden="1" outlineLevel="2" x14ac:dyDescent="0.2">
      <c r="A984" s="516"/>
      <c r="B984" s="166"/>
      <c r="C984" s="508" t="s">
        <v>1045</v>
      </c>
      <c r="D984" s="168" t="s">
        <v>1046</v>
      </c>
      <c r="E984" s="169" t="s">
        <v>1047</v>
      </c>
      <c r="F984" s="131"/>
      <c r="G984" s="132"/>
      <c r="H984" s="133"/>
      <c r="I984" s="133"/>
      <c r="J984" s="133"/>
      <c r="K984" s="133"/>
      <c r="L984" s="133"/>
      <c r="M984" s="133"/>
      <c r="N984" s="133"/>
      <c r="O984" s="133"/>
      <c r="P984" s="133"/>
    </row>
    <row r="985" spans="1:16" s="164" customFormat="1" ht="12.75" hidden="1" outlineLevel="2" x14ac:dyDescent="0.2">
      <c r="A985" s="518"/>
      <c r="B985" s="522"/>
      <c r="C985" s="522"/>
      <c r="D985" s="522"/>
      <c r="E985" s="523"/>
      <c r="F985" s="131"/>
      <c r="G985" s="162"/>
      <c r="H985" s="163"/>
      <c r="I985" s="163"/>
      <c r="J985" s="163"/>
      <c r="K985" s="163"/>
      <c r="L985" s="163"/>
      <c r="M985" s="163"/>
      <c r="N985" s="163"/>
      <c r="O985" s="163"/>
      <c r="P985" s="163"/>
    </row>
    <row r="986" spans="1:16" s="134" customFormat="1" ht="17.25" hidden="1" outlineLevel="2" x14ac:dyDescent="0.2">
      <c r="A986" s="516"/>
      <c r="B986" s="166"/>
      <c r="C986" s="508" t="s">
        <v>1122</v>
      </c>
      <c r="D986" s="507" t="s">
        <v>1123</v>
      </c>
      <c r="E986" s="169" t="s">
        <v>1124</v>
      </c>
      <c r="F986" s="131"/>
      <c r="G986" s="132"/>
      <c r="H986" s="133"/>
      <c r="I986" s="133"/>
      <c r="J986" s="133"/>
      <c r="K986" s="133"/>
      <c r="L986" s="133"/>
      <c r="M986" s="133"/>
      <c r="N986" s="133"/>
      <c r="O986" s="133"/>
      <c r="P986" s="133"/>
    </row>
    <row r="987" spans="1:16" s="164" customFormat="1" ht="12.75" hidden="1" outlineLevel="2" x14ac:dyDescent="0.2">
      <c r="A987" s="518"/>
      <c r="B987" s="522"/>
      <c r="C987" s="522"/>
      <c r="D987" s="522"/>
      <c r="E987" s="523"/>
      <c r="F987" s="131"/>
      <c r="G987" s="162"/>
      <c r="H987" s="163"/>
      <c r="I987" s="163"/>
      <c r="J987" s="163"/>
      <c r="K987" s="163"/>
      <c r="L987" s="163"/>
      <c r="M987" s="163"/>
      <c r="N987" s="163"/>
      <c r="O987" s="163"/>
      <c r="P987" s="163"/>
    </row>
    <row r="988" spans="1:16" s="134" customFormat="1" ht="17.25" hidden="1" outlineLevel="2" x14ac:dyDescent="0.2">
      <c r="A988" s="516"/>
      <c r="B988" s="166"/>
      <c r="C988" s="508" t="s">
        <v>404</v>
      </c>
      <c r="D988" s="507" t="s">
        <v>405</v>
      </c>
      <c r="E988" s="169" t="s">
        <v>908</v>
      </c>
      <c r="F988" s="131"/>
      <c r="G988" s="132"/>
      <c r="H988" s="133"/>
      <c r="I988" s="133"/>
      <c r="J988" s="133"/>
      <c r="K988" s="133"/>
      <c r="L988" s="133"/>
      <c r="M988" s="133"/>
      <c r="N988" s="133"/>
      <c r="O988" s="133"/>
      <c r="P988" s="133"/>
    </row>
    <row r="989" spans="1:16" s="134" customFormat="1" ht="17.25" hidden="1" outlineLevel="2" x14ac:dyDescent="0.2">
      <c r="A989" s="516"/>
      <c r="B989" s="166"/>
      <c r="C989" s="508" t="s">
        <v>406</v>
      </c>
      <c r="D989" s="507" t="s">
        <v>875</v>
      </c>
      <c r="E989" s="169" t="s">
        <v>876</v>
      </c>
      <c r="F989" s="131"/>
      <c r="G989" s="132"/>
      <c r="H989" s="133"/>
      <c r="I989" s="133"/>
      <c r="J989" s="133"/>
      <c r="K989" s="133"/>
      <c r="L989" s="133"/>
      <c r="M989" s="133"/>
      <c r="N989" s="133"/>
      <c r="O989" s="133"/>
      <c r="P989" s="133"/>
    </row>
    <row r="990" spans="1:16" s="134" customFormat="1" ht="17.25" hidden="1" outlineLevel="2" x14ac:dyDescent="0.2">
      <c r="A990" s="516"/>
      <c r="B990" s="166"/>
      <c r="C990" s="508" t="s">
        <v>408</v>
      </c>
      <c r="D990" s="507" t="s">
        <v>738</v>
      </c>
      <c r="E990" s="169" t="s">
        <v>877</v>
      </c>
      <c r="F990" s="131"/>
      <c r="G990" s="132"/>
      <c r="H990" s="133"/>
      <c r="I990" s="133"/>
      <c r="J990" s="133"/>
      <c r="K990" s="133"/>
      <c r="L990" s="133"/>
      <c r="M990" s="133"/>
      <c r="N990" s="133"/>
      <c r="O990" s="133"/>
      <c r="P990" s="133"/>
    </row>
    <row r="991" spans="1:16" s="134" customFormat="1" ht="17.25" hidden="1" outlineLevel="2" x14ac:dyDescent="0.2">
      <c r="A991" s="516"/>
      <c r="B991" s="166"/>
      <c r="C991" s="508" t="s">
        <v>1125</v>
      </c>
      <c r="D991" s="530" t="s">
        <v>411</v>
      </c>
      <c r="E991" s="169" t="s">
        <v>1126</v>
      </c>
      <c r="F991" s="131"/>
      <c r="G991" s="132"/>
      <c r="H991" s="133"/>
      <c r="I991" s="133"/>
      <c r="J991" s="133"/>
      <c r="K991" s="133"/>
      <c r="L991" s="133"/>
      <c r="M991" s="133"/>
      <c r="N991" s="133"/>
      <c r="O991" s="133"/>
      <c r="P991" s="133"/>
    </row>
    <row r="992" spans="1:16" s="134" customFormat="1" ht="17.25" hidden="1" outlineLevel="2" x14ac:dyDescent="0.2">
      <c r="A992" s="516"/>
      <c r="B992" s="166"/>
      <c r="C992" s="508" t="s">
        <v>393</v>
      </c>
      <c r="D992" s="507" t="s">
        <v>621</v>
      </c>
      <c r="E992" s="531" t="s">
        <v>1127</v>
      </c>
      <c r="F992" s="131"/>
      <c r="G992" s="132"/>
      <c r="H992" s="133"/>
      <c r="I992" s="133"/>
      <c r="J992" s="133"/>
      <c r="K992" s="133"/>
      <c r="L992" s="133"/>
      <c r="M992" s="133"/>
      <c r="N992" s="133"/>
      <c r="O992" s="133"/>
      <c r="P992" s="133"/>
    </row>
    <row r="993" spans="1:16" s="134" customFormat="1" ht="17.25" hidden="1" outlineLevel="2" x14ac:dyDescent="0.2">
      <c r="A993" s="516"/>
      <c r="B993" s="166"/>
      <c r="C993" s="508" t="s">
        <v>396</v>
      </c>
      <c r="D993" s="507" t="s">
        <v>690</v>
      </c>
      <c r="E993" s="531"/>
      <c r="F993" s="131"/>
      <c r="G993" s="132"/>
      <c r="H993" s="133"/>
      <c r="I993" s="133"/>
      <c r="J993" s="133"/>
      <c r="K993" s="133"/>
      <c r="L993" s="133"/>
      <c r="M993" s="133"/>
      <c r="N993" s="133"/>
      <c r="O993" s="133"/>
      <c r="P993" s="133"/>
    </row>
    <row r="994" spans="1:16" s="134" customFormat="1" ht="17.25" hidden="1" outlineLevel="2" x14ac:dyDescent="0.2">
      <c r="A994" s="516"/>
      <c r="B994" s="166"/>
      <c r="C994" s="508" t="s">
        <v>398</v>
      </c>
      <c r="D994" s="507" t="s">
        <v>1128</v>
      </c>
      <c r="E994" s="531" t="s">
        <v>1048</v>
      </c>
      <c r="F994" s="131"/>
      <c r="G994" s="132"/>
      <c r="H994" s="133"/>
      <c r="I994" s="133"/>
      <c r="J994" s="133"/>
      <c r="K994" s="133"/>
      <c r="L994" s="133"/>
      <c r="M994" s="133"/>
      <c r="N994" s="133"/>
      <c r="O994" s="133"/>
      <c r="P994" s="133"/>
    </row>
    <row r="995" spans="1:16" s="134" customFormat="1" ht="17.25" hidden="1" outlineLevel="2" x14ac:dyDescent="0.2">
      <c r="A995" s="516"/>
      <c r="B995" s="166"/>
      <c r="C995" s="508" t="s">
        <v>400</v>
      </c>
      <c r="D995" s="507" t="s">
        <v>1129</v>
      </c>
      <c r="E995" s="531"/>
      <c r="F995" s="131"/>
      <c r="G995" s="132"/>
      <c r="H995" s="133"/>
      <c r="I995" s="133"/>
      <c r="J995" s="133"/>
      <c r="K995" s="133"/>
      <c r="L995" s="133"/>
      <c r="M995" s="133"/>
      <c r="N995" s="133"/>
      <c r="O995" s="133"/>
      <c r="P995" s="133"/>
    </row>
    <row r="996" spans="1:16" s="164" customFormat="1" ht="12.75" hidden="1" outlineLevel="2" x14ac:dyDescent="0.2">
      <c r="A996" s="518"/>
      <c r="B996" s="522"/>
      <c r="C996" s="522"/>
      <c r="D996" s="522"/>
      <c r="E996" s="523"/>
      <c r="F996" s="131"/>
      <c r="G996" s="162"/>
      <c r="H996" s="163"/>
      <c r="I996" s="163"/>
      <c r="J996" s="163"/>
      <c r="K996" s="163"/>
      <c r="L996" s="163"/>
      <c r="M996" s="163"/>
      <c r="N996" s="163"/>
      <c r="O996" s="163"/>
      <c r="P996" s="163"/>
    </row>
    <row r="997" spans="1:16" s="134" customFormat="1" ht="51.75" hidden="1" outlineLevel="2" x14ac:dyDescent="0.2">
      <c r="A997" s="516"/>
      <c r="B997" s="166"/>
      <c r="C997" s="508" t="s">
        <v>789</v>
      </c>
      <c r="D997" s="507" t="s">
        <v>608</v>
      </c>
      <c r="E997" s="507" t="s">
        <v>1049</v>
      </c>
      <c r="F997" s="131"/>
      <c r="G997" s="132"/>
      <c r="H997" s="133"/>
      <c r="I997" s="133"/>
      <c r="J997" s="133"/>
      <c r="K997" s="133"/>
      <c r="L997" s="133"/>
      <c r="M997" s="133"/>
      <c r="N997" s="133"/>
      <c r="O997" s="133"/>
      <c r="P997" s="133"/>
    </row>
    <row r="998" spans="1:16" s="134" customFormat="1" ht="17.25" hidden="1" outlineLevel="2" x14ac:dyDescent="0.2">
      <c r="A998" s="516"/>
      <c r="B998" s="170"/>
      <c r="C998" s="508" t="s">
        <v>791</v>
      </c>
      <c r="D998" s="507" t="s">
        <v>611</v>
      </c>
      <c r="E998" s="507" t="s">
        <v>1050</v>
      </c>
      <c r="F998" s="131"/>
      <c r="G998" s="132"/>
      <c r="H998" s="133"/>
      <c r="I998" s="133"/>
      <c r="J998" s="133"/>
      <c r="K998" s="133"/>
      <c r="L998" s="133"/>
      <c r="M998" s="133"/>
      <c r="N998" s="133"/>
      <c r="O998" s="133"/>
      <c r="P998" s="133"/>
    </row>
    <row r="999" spans="1:16" s="134" customFormat="1" ht="34.5" hidden="1" outlineLevel="2" x14ac:dyDescent="0.2">
      <c r="A999" s="516"/>
      <c r="B999" s="170"/>
      <c r="C999" s="508" t="s">
        <v>830</v>
      </c>
      <c r="D999" s="507" t="s">
        <v>1051</v>
      </c>
      <c r="E999" s="507" t="s">
        <v>1050</v>
      </c>
      <c r="F999" s="131"/>
      <c r="G999" s="132"/>
      <c r="H999" s="133"/>
      <c r="I999" s="133"/>
      <c r="J999" s="133"/>
      <c r="K999" s="133"/>
      <c r="L999" s="133"/>
      <c r="M999" s="133"/>
      <c r="N999" s="133"/>
      <c r="O999" s="133"/>
      <c r="P999" s="133"/>
    </row>
    <row r="1000" spans="1:16" s="134" customFormat="1" ht="34.5" hidden="1" outlineLevel="2" x14ac:dyDescent="0.2">
      <c r="A1000" s="442"/>
      <c r="B1000" s="92"/>
      <c r="C1000" s="707" t="s">
        <v>920</v>
      </c>
      <c r="D1000" s="443" t="s">
        <v>614</v>
      </c>
      <c r="E1000" s="443" t="s">
        <v>1130</v>
      </c>
      <c r="F1000" s="131"/>
      <c r="G1000" s="132"/>
      <c r="H1000" s="133"/>
      <c r="I1000" s="133"/>
      <c r="J1000" s="133"/>
      <c r="K1000" s="133"/>
      <c r="L1000" s="133"/>
      <c r="M1000" s="133"/>
      <c r="N1000" s="133"/>
      <c r="O1000" s="133"/>
      <c r="P1000" s="133"/>
    </row>
    <row r="1001" spans="1:16" s="164" customFormat="1" ht="34.5" hidden="1" outlineLevel="2" x14ac:dyDescent="0.2">
      <c r="A1001" s="442"/>
      <c r="B1001" s="92"/>
      <c r="C1001" s="707" t="s">
        <v>844</v>
      </c>
      <c r="D1001" s="443" t="s">
        <v>616</v>
      </c>
      <c r="E1001" s="443" t="s">
        <v>1131</v>
      </c>
      <c r="F1001" s="131"/>
      <c r="G1001" s="162"/>
      <c r="H1001" s="163"/>
      <c r="I1001" s="163"/>
      <c r="J1001" s="163"/>
      <c r="K1001" s="163"/>
      <c r="L1001" s="163"/>
      <c r="M1001" s="163"/>
      <c r="N1001" s="163"/>
      <c r="O1001" s="163"/>
      <c r="P1001" s="163"/>
    </row>
    <row r="1002" spans="1:16" s="164" customFormat="1" ht="34.5" hidden="1" outlineLevel="2" x14ac:dyDescent="0.2">
      <c r="A1002" s="442"/>
      <c r="B1002" s="92"/>
      <c r="C1002" s="707" t="s">
        <v>975</v>
      </c>
      <c r="D1002" s="443" t="s">
        <v>1132</v>
      </c>
      <c r="E1002" s="443" t="s">
        <v>1133</v>
      </c>
      <c r="F1002" s="131"/>
      <c r="G1002" s="162"/>
      <c r="H1002" s="163"/>
      <c r="I1002" s="163"/>
      <c r="J1002" s="163"/>
      <c r="K1002" s="163"/>
      <c r="L1002" s="163"/>
      <c r="M1002" s="163"/>
      <c r="N1002" s="163"/>
      <c r="O1002" s="163"/>
      <c r="P1002" s="163"/>
    </row>
    <row r="1003" spans="1:16" s="164" customFormat="1" ht="12.75" hidden="1" outlineLevel="2" x14ac:dyDescent="0.2">
      <c r="A1003" s="518"/>
      <c r="B1003" s="522"/>
      <c r="C1003" s="522"/>
      <c r="D1003" s="522"/>
      <c r="E1003" s="523"/>
      <c r="F1003" s="131"/>
      <c r="G1003" s="162"/>
      <c r="H1003" s="163"/>
      <c r="I1003" s="163"/>
      <c r="J1003" s="163"/>
      <c r="K1003" s="163"/>
      <c r="L1003" s="163"/>
      <c r="M1003" s="163"/>
      <c r="N1003" s="163"/>
      <c r="O1003" s="163"/>
      <c r="P1003" s="163"/>
    </row>
    <row r="1004" spans="1:16" s="134" customFormat="1" ht="17.25" hidden="1" outlineLevel="2" x14ac:dyDescent="0.2">
      <c r="A1004" s="516"/>
      <c r="B1004" s="166"/>
      <c r="C1004" s="508"/>
      <c r="D1004" s="530"/>
      <c r="E1004" s="171"/>
      <c r="F1004" s="131"/>
      <c r="G1004" s="132"/>
      <c r="H1004" s="133"/>
      <c r="I1004" s="133"/>
      <c r="J1004" s="133"/>
      <c r="K1004" s="133"/>
      <c r="L1004" s="133"/>
      <c r="M1004" s="133"/>
      <c r="N1004" s="133"/>
      <c r="O1004" s="133"/>
      <c r="P1004" s="133"/>
    </row>
    <row r="1005" spans="1:16" s="134" customFormat="1" ht="17.25" hidden="1" outlineLevel="2" x14ac:dyDescent="0.2">
      <c r="A1005" s="516"/>
      <c r="B1005" s="166"/>
      <c r="C1005" s="529"/>
      <c r="D1005" s="531"/>
      <c r="E1005" s="172"/>
      <c r="F1005" s="131"/>
      <c r="G1005" s="132"/>
      <c r="H1005" s="133"/>
      <c r="I1005" s="133"/>
      <c r="J1005" s="133"/>
      <c r="K1005" s="133"/>
      <c r="L1005" s="133"/>
      <c r="M1005" s="133"/>
      <c r="N1005" s="133"/>
      <c r="O1005" s="133"/>
      <c r="P1005" s="133"/>
    </row>
    <row r="1006" spans="1:16" s="164" customFormat="1" ht="12.75" hidden="1" outlineLevel="2" x14ac:dyDescent="0.2">
      <c r="A1006" s="518"/>
      <c r="B1006" s="522"/>
      <c r="C1006" s="522"/>
      <c r="D1006" s="522"/>
      <c r="E1006" s="523"/>
      <c r="F1006" s="131"/>
      <c r="G1006" s="162"/>
      <c r="H1006" s="163"/>
      <c r="I1006" s="163"/>
      <c r="J1006" s="163"/>
      <c r="K1006" s="163"/>
      <c r="L1006" s="163"/>
      <c r="M1006" s="163"/>
      <c r="N1006" s="163"/>
      <c r="O1006" s="163"/>
      <c r="P1006" s="163"/>
    </row>
    <row r="1007" spans="1:16" s="134" customFormat="1" ht="17.25" hidden="1" outlineLevel="2" x14ac:dyDescent="0.2">
      <c r="A1007" s="516"/>
      <c r="B1007" s="170"/>
      <c r="C1007" s="532" t="s">
        <v>91</v>
      </c>
      <c r="D1007" s="533" t="s">
        <v>1134</v>
      </c>
      <c r="E1007" s="173" t="s">
        <v>884</v>
      </c>
      <c r="F1007" s="131"/>
      <c r="G1007" s="132"/>
      <c r="H1007" s="133"/>
      <c r="I1007" s="133"/>
      <c r="J1007" s="133"/>
      <c r="K1007" s="133"/>
      <c r="L1007" s="133"/>
      <c r="M1007" s="133"/>
      <c r="N1007" s="133"/>
      <c r="O1007" s="133"/>
      <c r="P1007" s="133"/>
    </row>
    <row r="1008" spans="1:16" s="134" customFormat="1" ht="17.25" hidden="1" outlineLevel="2" x14ac:dyDescent="0.2">
      <c r="A1008" s="516"/>
      <c r="B1008" s="170"/>
      <c r="C1008" s="532" t="s">
        <v>91</v>
      </c>
      <c r="D1008" s="533" t="s">
        <v>1135</v>
      </c>
      <c r="E1008" s="173" t="s">
        <v>884</v>
      </c>
      <c r="F1008" s="131"/>
      <c r="G1008" s="132"/>
      <c r="H1008" s="133"/>
      <c r="I1008" s="133"/>
      <c r="J1008" s="133"/>
      <c r="K1008" s="133"/>
      <c r="L1008" s="133"/>
      <c r="M1008" s="133"/>
      <c r="N1008" s="133"/>
      <c r="O1008" s="133"/>
      <c r="P1008" s="133"/>
    </row>
    <row r="1009" spans="1:18" s="134" customFormat="1" ht="17.25" hidden="1" outlineLevel="2" x14ac:dyDescent="0.2">
      <c r="A1009" s="516"/>
      <c r="B1009" s="170"/>
      <c r="C1009" s="532" t="s">
        <v>91</v>
      </c>
      <c r="D1009" s="533" t="s">
        <v>1136</v>
      </c>
      <c r="E1009" s="173" t="s">
        <v>884</v>
      </c>
      <c r="F1009" s="131"/>
      <c r="G1009" s="132"/>
      <c r="H1009" s="133"/>
      <c r="I1009" s="133"/>
      <c r="J1009" s="133"/>
      <c r="K1009" s="133"/>
      <c r="L1009" s="133"/>
      <c r="M1009" s="133"/>
      <c r="N1009" s="133"/>
      <c r="O1009" s="133"/>
      <c r="P1009" s="133"/>
    </row>
    <row r="1010" spans="1:18" s="134" customFormat="1" ht="17.25" hidden="1" outlineLevel="2" x14ac:dyDescent="0.2">
      <c r="A1010" s="516"/>
      <c r="B1010" s="170"/>
      <c r="C1010" s="532" t="s">
        <v>91</v>
      </c>
      <c r="D1010" s="440" t="s">
        <v>875</v>
      </c>
      <c r="E1010" s="173" t="s">
        <v>884</v>
      </c>
      <c r="F1010" s="131"/>
      <c r="G1010" s="132"/>
      <c r="H1010" s="133"/>
      <c r="I1010" s="133"/>
      <c r="J1010" s="133"/>
      <c r="K1010" s="133"/>
      <c r="L1010" s="133"/>
      <c r="M1010" s="133"/>
      <c r="N1010" s="133"/>
      <c r="O1010" s="133"/>
      <c r="P1010" s="133"/>
    </row>
    <row r="1011" spans="1:18" s="134" customFormat="1" ht="17.25" hidden="1" outlineLevel="2" x14ac:dyDescent="0.2">
      <c r="A1011" s="516"/>
      <c r="B1011" s="170"/>
      <c r="C1011" s="532" t="s">
        <v>91</v>
      </c>
      <c r="D1011" s="440" t="s">
        <v>738</v>
      </c>
      <c r="E1011" s="173" t="s">
        <v>884</v>
      </c>
      <c r="F1011" s="131"/>
      <c r="G1011" s="132"/>
      <c r="H1011" s="133"/>
      <c r="I1011" s="133"/>
      <c r="J1011" s="133"/>
      <c r="K1011" s="133"/>
      <c r="L1011" s="133"/>
      <c r="M1011" s="133"/>
      <c r="N1011" s="133"/>
      <c r="O1011" s="133"/>
      <c r="P1011" s="133"/>
    </row>
    <row r="1012" spans="1:18" s="134" customFormat="1" ht="17.25" hidden="1" outlineLevel="2" x14ac:dyDescent="0.2">
      <c r="A1012" s="516"/>
      <c r="B1012" s="170"/>
      <c r="C1012" s="532" t="s">
        <v>91</v>
      </c>
      <c r="D1012" s="495" t="s">
        <v>879</v>
      </c>
      <c r="E1012" s="173" t="s">
        <v>884</v>
      </c>
      <c r="F1012" s="131"/>
      <c r="G1012" s="132"/>
      <c r="H1012" s="133"/>
      <c r="I1012" s="133"/>
      <c r="J1012" s="133"/>
      <c r="K1012" s="133"/>
      <c r="L1012" s="133"/>
      <c r="M1012" s="133"/>
      <c r="N1012" s="133"/>
      <c r="O1012" s="133"/>
      <c r="P1012" s="133"/>
    </row>
    <row r="1013" spans="1:18" s="134" customFormat="1" ht="17.25" hidden="1" outlineLevel="2" x14ac:dyDescent="0.2">
      <c r="A1013" s="516"/>
      <c r="B1013" s="170"/>
      <c r="C1013" s="532" t="s">
        <v>91</v>
      </c>
      <c r="D1013" s="507" t="s">
        <v>424</v>
      </c>
      <c r="E1013" s="173" t="s">
        <v>884</v>
      </c>
      <c r="F1013" s="131"/>
      <c r="G1013" s="132"/>
      <c r="H1013" s="133"/>
      <c r="I1013" s="133"/>
      <c r="J1013" s="133"/>
      <c r="K1013" s="133"/>
      <c r="L1013" s="133"/>
      <c r="M1013" s="133"/>
      <c r="N1013" s="133"/>
      <c r="O1013" s="133"/>
      <c r="P1013" s="133"/>
    </row>
    <row r="1014" spans="1:18" s="134" customFormat="1" ht="17.25" hidden="1" outlineLevel="2" x14ac:dyDescent="0.2">
      <c r="A1014" s="516"/>
      <c r="B1014" s="170"/>
      <c r="C1014" s="532" t="s">
        <v>91</v>
      </c>
      <c r="D1014" s="507" t="s">
        <v>1128</v>
      </c>
      <c r="E1014" s="173" t="s">
        <v>884</v>
      </c>
      <c r="F1014" s="131"/>
      <c r="G1014" s="132"/>
      <c r="H1014" s="133"/>
      <c r="I1014" s="133"/>
      <c r="J1014" s="133"/>
      <c r="K1014" s="133"/>
      <c r="L1014" s="133"/>
      <c r="M1014" s="133"/>
      <c r="N1014" s="133"/>
      <c r="O1014" s="133"/>
      <c r="P1014" s="133"/>
    </row>
    <row r="1015" spans="1:18" s="134" customFormat="1" ht="17.25" hidden="1" outlineLevel="2" x14ac:dyDescent="0.2">
      <c r="A1015" s="516"/>
      <c r="B1015" s="170"/>
      <c r="C1015" s="532" t="s">
        <v>91</v>
      </c>
      <c r="D1015" s="507" t="s">
        <v>1129</v>
      </c>
      <c r="E1015" s="173" t="s">
        <v>884</v>
      </c>
      <c r="F1015" s="131"/>
      <c r="G1015" s="132"/>
      <c r="H1015" s="133"/>
      <c r="I1015" s="133"/>
      <c r="J1015" s="133"/>
      <c r="K1015" s="133"/>
      <c r="L1015" s="133"/>
      <c r="M1015" s="133"/>
      <c r="N1015" s="133"/>
      <c r="O1015" s="133"/>
      <c r="P1015" s="133"/>
    </row>
    <row r="1016" spans="1:18" s="134" customFormat="1" ht="17.25" hidden="1" outlineLevel="1" x14ac:dyDescent="0.2">
      <c r="A1016" s="444"/>
      <c r="B1016" s="451"/>
      <c r="C1016" s="451"/>
      <c r="D1016" s="451"/>
      <c r="E1016" s="452"/>
      <c r="F1016" s="131"/>
      <c r="G1016" s="132"/>
      <c r="H1016" s="133"/>
      <c r="I1016" s="133"/>
      <c r="J1016" s="133"/>
      <c r="K1016" s="133"/>
      <c r="L1016" s="133"/>
      <c r="M1016" s="133"/>
      <c r="N1016" s="133"/>
      <c r="O1016" s="133"/>
      <c r="P1016" s="133"/>
    </row>
    <row r="1017" spans="1:18" s="86" customFormat="1" ht="51.75" hidden="1" outlineLevel="1" x14ac:dyDescent="0.3">
      <c r="A1017" s="155"/>
      <c r="B1017" s="152">
        <f>SUM(B1018:B1024,B1026:B1028,B1030:B1036,B1038:B1039)</f>
        <v>0</v>
      </c>
      <c r="C1017" s="437" t="s">
        <v>139</v>
      </c>
      <c r="D1017" s="81" t="s">
        <v>1137</v>
      </c>
      <c r="E1017" s="82" t="s">
        <v>1138</v>
      </c>
      <c r="F1017" s="83"/>
      <c r="G1017" s="83"/>
      <c r="H1017" s="101"/>
      <c r="I1017" s="83"/>
      <c r="J1017" s="85"/>
      <c r="K1017" s="85"/>
      <c r="L1017" s="85"/>
      <c r="M1017" s="85"/>
      <c r="N1017" s="85"/>
      <c r="O1017" s="85"/>
      <c r="P1017" s="85"/>
      <c r="Q1017" s="85"/>
      <c r="R1017" s="85"/>
    </row>
    <row r="1018" spans="1:18" s="86" customFormat="1" ht="17.25" hidden="1" outlineLevel="2" x14ac:dyDescent="0.3">
      <c r="A1018" s="516"/>
      <c r="B1018" s="153"/>
      <c r="C1018" s="517" t="s">
        <v>1103</v>
      </c>
      <c r="D1018" s="508" t="s">
        <v>1139</v>
      </c>
      <c r="E1018" s="91" t="s">
        <v>1140</v>
      </c>
      <c r="F1018" s="83"/>
      <c r="G1018" s="83"/>
      <c r="H1018" s="101"/>
      <c r="I1018" s="83"/>
      <c r="J1018" s="85"/>
      <c r="K1018" s="85"/>
      <c r="L1018" s="85"/>
      <c r="M1018" s="85"/>
      <c r="N1018" s="85"/>
      <c r="O1018" s="85"/>
      <c r="P1018" s="85"/>
      <c r="Q1018" s="85"/>
      <c r="R1018" s="85"/>
    </row>
    <row r="1019" spans="1:18" s="86" customFormat="1" ht="34.5" hidden="1" outlineLevel="2" x14ac:dyDescent="0.3">
      <c r="A1019" s="516"/>
      <c r="B1019" s="156"/>
      <c r="C1019" s="508" t="s">
        <v>1106</v>
      </c>
      <c r="D1019" s="508" t="s">
        <v>1141</v>
      </c>
      <c r="E1019" s="91" t="s">
        <v>1142</v>
      </c>
      <c r="F1019" s="83"/>
      <c r="G1019" s="83"/>
      <c r="H1019" s="101"/>
      <c r="I1019" s="83"/>
      <c r="J1019" s="85"/>
      <c r="K1019" s="85"/>
      <c r="L1019" s="85"/>
      <c r="M1019" s="85"/>
      <c r="N1019" s="85"/>
      <c r="O1019" s="85"/>
      <c r="P1019" s="85"/>
      <c r="Q1019" s="85"/>
      <c r="R1019" s="85"/>
    </row>
    <row r="1020" spans="1:18" s="164" customFormat="1" ht="34.5" hidden="1" outlineLevel="2" x14ac:dyDescent="0.2">
      <c r="A1020" s="516"/>
      <c r="B1020" s="153"/>
      <c r="C1020" s="517" t="s">
        <v>1109</v>
      </c>
      <c r="D1020" s="508" t="s">
        <v>1110</v>
      </c>
      <c r="E1020" s="91" t="s">
        <v>1111</v>
      </c>
      <c r="F1020" s="131"/>
      <c r="G1020" s="162"/>
      <c r="H1020" s="163"/>
      <c r="I1020" s="163"/>
      <c r="J1020" s="163"/>
      <c r="K1020" s="163"/>
      <c r="L1020" s="163"/>
      <c r="M1020" s="163"/>
      <c r="N1020" s="163"/>
      <c r="O1020" s="163"/>
      <c r="P1020" s="163"/>
    </row>
    <row r="1021" spans="1:18" s="86" customFormat="1" ht="34.5" hidden="1" outlineLevel="2" x14ac:dyDescent="0.3">
      <c r="A1021" s="516"/>
      <c r="B1021" s="156"/>
      <c r="C1021" s="508" t="s">
        <v>1112</v>
      </c>
      <c r="D1021" s="508" t="s">
        <v>1143</v>
      </c>
      <c r="E1021" s="91" t="s">
        <v>1114</v>
      </c>
      <c r="F1021" s="83"/>
      <c r="G1021" s="83"/>
      <c r="H1021" s="101"/>
      <c r="I1021" s="83"/>
      <c r="J1021" s="85"/>
      <c r="K1021" s="85"/>
      <c r="L1021" s="85"/>
      <c r="M1021" s="85"/>
      <c r="N1021" s="85"/>
      <c r="O1021" s="85"/>
      <c r="P1021" s="85"/>
      <c r="Q1021" s="85"/>
      <c r="R1021" s="85"/>
    </row>
    <row r="1022" spans="1:18" s="86" customFormat="1" ht="34.5" hidden="1" outlineLevel="2" x14ac:dyDescent="0.3">
      <c r="A1022" s="516"/>
      <c r="B1022" s="156"/>
      <c r="C1022" s="508" t="s">
        <v>1034</v>
      </c>
      <c r="D1022" s="508" t="s">
        <v>1035</v>
      </c>
      <c r="E1022" s="91" t="s">
        <v>1121</v>
      </c>
      <c r="F1022" s="83"/>
      <c r="G1022" s="83"/>
      <c r="H1022" s="101"/>
      <c r="I1022" s="83"/>
      <c r="J1022" s="85"/>
      <c r="K1022" s="85"/>
      <c r="L1022" s="85"/>
      <c r="M1022" s="85"/>
      <c r="N1022" s="85"/>
      <c r="O1022" s="85"/>
      <c r="P1022" s="85"/>
      <c r="Q1022" s="85"/>
      <c r="R1022" s="85"/>
    </row>
    <row r="1023" spans="1:18" s="86" customFormat="1" ht="34.5" hidden="1" outlineLevel="2" x14ac:dyDescent="0.3">
      <c r="A1023" s="516"/>
      <c r="B1023" s="109"/>
      <c r="C1023" s="508" t="s">
        <v>1115</v>
      </c>
      <c r="D1023" s="508" t="s">
        <v>1116</v>
      </c>
      <c r="E1023" s="91" t="s">
        <v>1117</v>
      </c>
      <c r="F1023" s="174"/>
      <c r="G1023" s="83"/>
      <c r="H1023" s="101"/>
      <c r="I1023" s="83"/>
      <c r="J1023" s="85"/>
      <c r="K1023" s="85"/>
      <c r="L1023" s="85"/>
      <c r="M1023" s="85"/>
      <c r="N1023" s="85"/>
      <c r="O1023" s="85"/>
      <c r="P1023" s="85"/>
      <c r="Q1023" s="85"/>
      <c r="R1023" s="85"/>
    </row>
    <row r="1024" spans="1:18" s="86" customFormat="1" ht="69" hidden="1" outlineLevel="2" x14ac:dyDescent="0.3">
      <c r="A1024" s="516"/>
      <c r="B1024" s="110" t="str">
        <f>IF(AND(B1018&gt;0,B1019&gt;0),B1018,"")</f>
        <v/>
      </c>
      <c r="C1024" s="508" t="s">
        <v>1118</v>
      </c>
      <c r="D1024" s="508" t="s">
        <v>1144</v>
      </c>
      <c r="E1024" s="91" t="s">
        <v>1145</v>
      </c>
      <c r="F1024" s="83"/>
      <c r="G1024" s="83"/>
      <c r="H1024" s="101"/>
      <c r="I1024" s="83"/>
      <c r="J1024" s="85"/>
      <c r="K1024" s="85"/>
      <c r="L1024" s="85"/>
      <c r="M1024" s="85"/>
      <c r="N1024" s="85"/>
      <c r="O1024" s="85"/>
      <c r="P1024" s="85"/>
      <c r="Q1024" s="85"/>
      <c r="R1024" s="85"/>
    </row>
    <row r="1025" spans="1:18" s="164" customFormat="1" ht="12.75" hidden="1" outlineLevel="2" x14ac:dyDescent="0.2">
      <c r="A1025" s="518"/>
      <c r="B1025" s="522"/>
      <c r="C1025" s="522"/>
      <c r="D1025" s="522"/>
      <c r="E1025" s="523"/>
      <c r="F1025" s="131"/>
      <c r="G1025" s="162"/>
      <c r="H1025" s="163"/>
      <c r="I1025" s="163"/>
      <c r="J1025" s="163"/>
      <c r="K1025" s="163"/>
      <c r="L1025" s="163"/>
      <c r="M1025" s="163"/>
      <c r="N1025" s="163"/>
      <c r="O1025" s="163"/>
      <c r="P1025" s="163"/>
    </row>
    <row r="1026" spans="1:18" s="86" customFormat="1" ht="17.25" hidden="1" outlineLevel="2" x14ac:dyDescent="0.3">
      <c r="A1026" s="516"/>
      <c r="B1026" s="156"/>
      <c r="C1026" s="517" t="s">
        <v>1040</v>
      </c>
      <c r="D1026" s="508" t="s">
        <v>1041</v>
      </c>
      <c r="E1026" s="169" t="s">
        <v>1042</v>
      </c>
      <c r="F1026" s="83"/>
      <c r="G1026" s="83"/>
      <c r="H1026" s="101"/>
      <c r="I1026" s="83"/>
      <c r="J1026" s="85"/>
      <c r="K1026" s="85"/>
      <c r="L1026" s="85"/>
      <c r="M1026" s="85"/>
      <c r="N1026" s="85"/>
      <c r="O1026" s="85"/>
      <c r="P1026" s="85"/>
      <c r="Q1026" s="85"/>
      <c r="R1026" s="85"/>
    </row>
    <row r="1027" spans="1:18" s="86" customFormat="1" ht="17.25" hidden="1" outlineLevel="2" x14ac:dyDescent="0.3">
      <c r="A1027" s="516"/>
      <c r="B1027" s="156"/>
      <c r="C1027" s="508" t="s">
        <v>1043</v>
      </c>
      <c r="D1027" s="508" t="s">
        <v>1057</v>
      </c>
      <c r="E1027" s="154"/>
      <c r="F1027" s="83"/>
      <c r="G1027" s="83"/>
      <c r="H1027" s="101"/>
      <c r="I1027" s="83"/>
      <c r="J1027" s="85"/>
      <c r="K1027" s="85"/>
      <c r="L1027" s="85"/>
      <c r="M1027" s="85"/>
      <c r="N1027" s="85"/>
      <c r="O1027" s="85"/>
      <c r="P1027" s="85"/>
      <c r="Q1027" s="85"/>
      <c r="R1027" s="85"/>
    </row>
    <row r="1028" spans="1:18" s="86" customFormat="1" ht="17.25" hidden="1" outlineLevel="2" x14ac:dyDescent="0.3">
      <c r="A1028" s="516"/>
      <c r="B1028" s="156"/>
      <c r="C1028" s="508" t="s">
        <v>1045</v>
      </c>
      <c r="D1028" s="508" t="s">
        <v>1058</v>
      </c>
      <c r="E1028" s="154"/>
      <c r="F1028" s="83"/>
      <c r="G1028" s="83"/>
      <c r="H1028" s="101"/>
      <c r="I1028" s="83"/>
      <c r="J1028" s="85"/>
      <c r="K1028" s="85"/>
      <c r="L1028" s="85"/>
      <c r="M1028" s="85"/>
      <c r="N1028" s="85"/>
      <c r="O1028" s="85"/>
      <c r="P1028" s="85"/>
      <c r="Q1028" s="85"/>
      <c r="R1028" s="85"/>
    </row>
    <row r="1029" spans="1:18" s="164" customFormat="1" ht="12.75" hidden="1" outlineLevel="2" x14ac:dyDescent="0.2">
      <c r="A1029" s="518"/>
      <c r="B1029" s="522"/>
      <c r="C1029" s="522"/>
      <c r="D1029" s="522"/>
      <c r="E1029" s="523"/>
      <c r="F1029" s="131"/>
      <c r="G1029" s="162"/>
      <c r="H1029" s="163"/>
      <c r="I1029" s="163"/>
      <c r="J1029" s="163"/>
      <c r="K1029" s="163"/>
      <c r="L1029" s="163"/>
      <c r="M1029" s="163"/>
      <c r="N1029" s="163"/>
      <c r="O1029" s="163"/>
      <c r="P1029" s="163"/>
    </row>
    <row r="1030" spans="1:18" s="86" customFormat="1" ht="17.25" hidden="1" outlineLevel="2" x14ac:dyDescent="0.3">
      <c r="A1030" s="516"/>
      <c r="B1030" s="156"/>
      <c r="C1030" s="508" t="s">
        <v>404</v>
      </c>
      <c r="D1030" s="508" t="s">
        <v>405</v>
      </c>
      <c r="E1030" s="154"/>
      <c r="F1030" s="83"/>
      <c r="G1030" s="83"/>
      <c r="H1030" s="101"/>
      <c r="I1030" s="83"/>
      <c r="J1030" s="85"/>
      <c r="K1030" s="85"/>
      <c r="L1030" s="85"/>
      <c r="M1030" s="85"/>
      <c r="N1030" s="85"/>
      <c r="O1030" s="85"/>
      <c r="P1030" s="85"/>
      <c r="Q1030" s="85"/>
      <c r="R1030" s="85"/>
    </row>
    <row r="1031" spans="1:18" s="86" customFormat="1" ht="17.25" hidden="1" outlineLevel="2" x14ac:dyDescent="0.3">
      <c r="A1031" s="516"/>
      <c r="B1031" s="156"/>
      <c r="C1031" s="508" t="s">
        <v>406</v>
      </c>
      <c r="D1031" s="508" t="s">
        <v>626</v>
      </c>
      <c r="E1031" s="154"/>
      <c r="F1031" s="83"/>
      <c r="G1031" s="83"/>
      <c r="H1031" s="101"/>
      <c r="I1031" s="83"/>
      <c r="J1031" s="85"/>
      <c r="K1031" s="85"/>
      <c r="L1031" s="85"/>
      <c r="M1031" s="85"/>
      <c r="N1031" s="85"/>
      <c r="O1031" s="85"/>
      <c r="P1031" s="85"/>
      <c r="Q1031" s="85"/>
      <c r="R1031" s="85"/>
    </row>
    <row r="1032" spans="1:18" s="86" customFormat="1" ht="17.25" hidden="1" outlineLevel="2" x14ac:dyDescent="0.3">
      <c r="A1032" s="516"/>
      <c r="B1032" s="156"/>
      <c r="C1032" s="508" t="s">
        <v>408</v>
      </c>
      <c r="D1032" s="508" t="s">
        <v>693</v>
      </c>
      <c r="E1032" s="154"/>
      <c r="F1032" s="83"/>
      <c r="G1032" s="83"/>
      <c r="H1032" s="101"/>
      <c r="I1032" s="83"/>
      <c r="J1032" s="85"/>
      <c r="K1032" s="85"/>
      <c r="L1032" s="85"/>
      <c r="M1032" s="85"/>
      <c r="N1032" s="85"/>
      <c r="O1032" s="85"/>
      <c r="P1032" s="85"/>
      <c r="Q1032" s="85"/>
      <c r="R1032" s="85"/>
    </row>
    <row r="1033" spans="1:18" s="86" customFormat="1" ht="34.5" hidden="1" outlineLevel="2" x14ac:dyDescent="0.3">
      <c r="A1033" s="516"/>
      <c r="B1033" s="156"/>
      <c r="C1033" s="508" t="s">
        <v>410</v>
      </c>
      <c r="D1033" s="508" t="s">
        <v>628</v>
      </c>
      <c r="E1033" s="154"/>
      <c r="F1033" s="83"/>
      <c r="G1033" s="83"/>
      <c r="H1033" s="101"/>
      <c r="I1033" s="83"/>
      <c r="J1033" s="85"/>
      <c r="K1033" s="85"/>
      <c r="L1033" s="85"/>
      <c r="M1033" s="85"/>
      <c r="N1033" s="85"/>
      <c r="O1033" s="85"/>
      <c r="P1033" s="85"/>
      <c r="Q1033" s="85"/>
      <c r="R1033" s="85"/>
    </row>
    <row r="1034" spans="1:18" s="86" customFormat="1" ht="17.25" hidden="1" outlineLevel="2" x14ac:dyDescent="0.3">
      <c r="A1034" s="516"/>
      <c r="B1034" s="156"/>
      <c r="C1034" s="508" t="s">
        <v>396</v>
      </c>
      <c r="D1034" s="508" t="s">
        <v>690</v>
      </c>
      <c r="E1034" s="154"/>
      <c r="F1034" s="83"/>
      <c r="G1034" s="83"/>
      <c r="H1034" s="101"/>
      <c r="I1034" s="83"/>
      <c r="J1034" s="85"/>
      <c r="K1034" s="85"/>
      <c r="L1034" s="85"/>
      <c r="M1034" s="85"/>
      <c r="N1034" s="85"/>
      <c r="O1034" s="85"/>
      <c r="P1034" s="85"/>
      <c r="Q1034" s="85"/>
      <c r="R1034" s="85"/>
    </row>
    <row r="1035" spans="1:18" s="86" customFormat="1" ht="17.25" hidden="1" outlineLevel="2" x14ac:dyDescent="0.3">
      <c r="A1035" s="516"/>
      <c r="B1035" s="156"/>
      <c r="C1035" s="508" t="s">
        <v>398</v>
      </c>
      <c r="D1035" s="508" t="s">
        <v>691</v>
      </c>
      <c r="E1035" s="154"/>
      <c r="F1035" s="83"/>
      <c r="G1035" s="83"/>
      <c r="H1035" s="101"/>
      <c r="I1035" s="83"/>
      <c r="J1035" s="85"/>
      <c r="K1035" s="85"/>
      <c r="L1035" s="85"/>
      <c r="M1035" s="85"/>
      <c r="N1035" s="85"/>
      <c r="O1035" s="85"/>
      <c r="P1035" s="85"/>
      <c r="Q1035" s="85"/>
      <c r="R1035" s="85"/>
    </row>
    <row r="1036" spans="1:18" s="86" customFormat="1" ht="17.25" hidden="1" outlineLevel="2" x14ac:dyDescent="0.3">
      <c r="A1036" s="516"/>
      <c r="B1036" s="156"/>
      <c r="C1036" s="508" t="s">
        <v>400</v>
      </c>
      <c r="D1036" s="508" t="s">
        <v>692</v>
      </c>
      <c r="E1036" s="91" t="s">
        <v>1048</v>
      </c>
      <c r="F1036" s="83"/>
      <c r="G1036" s="83"/>
      <c r="H1036" s="101"/>
      <c r="I1036" s="83"/>
      <c r="J1036" s="85"/>
      <c r="K1036" s="85"/>
      <c r="L1036" s="85"/>
      <c r="M1036" s="85"/>
      <c r="N1036" s="85"/>
      <c r="O1036" s="85"/>
      <c r="P1036" s="85"/>
      <c r="Q1036" s="85"/>
      <c r="R1036" s="85"/>
    </row>
    <row r="1037" spans="1:18" s="164" customFormat="1" ht="12.75" hidden="1" outlineLevel="2" x14ac:dyDescent="0.2">
      <c r="A1037" s="518"/>
      <c r="B1037" s="522"/>
      <c r="C1037" s="522"/>
      <c r="D1037" s="522"/>
      <c r="E1037" s="523"/>
      <c r="F1037" s="131"/>
      <c r="G1037" s="162"/>
      <c r="H1037" s="163"/>
      <c r="I1037" s="163"/>
      <c r="J1037" s="163"/>
      <c r="K1037" s="163"/>
      <c r="L1037" s="163"/>
      <c r="M1037" s="163"/>
      <c r="N1037" s="163"/>
      <c r="O1037" s="163"/>
      <c r="P1037" s="163"/>
    </row>
    <row r="1038" spans="1:18" s="86" customFormat="1" ht="17.25" hidden="1" outlineLevel="2" x14ac:dyDescent="0.3">
      <c r="A1038" s="516"/>
      <c r="B1038" s="156"/>
      <c r="C1038" s="508"/>
      <c r="D1038" s="508"/>
      <c r="E1038" s="154"/>
      <c r="F1038" s="83"/>
      <c r="G1038" s="83"/>
      <c r="H1038" s="101"/>
      <c r="I1038" s="83"/>
      <c r="J1038" s="85"/>
      <c r="K1038" s="85"/>
      <c r="L1038" s="85"/>
      <c r="M1038" s="85"/>
      <c r="N1038" s="85"/>
      <c r="O1038" s="85"/>
      <c r="P1038" s="85"/>
      <c r="Q1038" s="85"/>
      <c r="R1038" s="85"/>
    </row>
    <row r="1039" spans="1:18" s="86" customFormat="1" ht="17.25" hidden="1" outlineLevel="1" x14ac:dyDescent="0.3">
      <c r="A1039" s="518"/>
      <c r="B1039" s="522"/>
      <c r="C1039" s="522"/>
      <c r="D1039" s="522"/>
      <c r="E1039" s="523"/>
      <c r="F1039" s="83"/>
      <c r="G1039" s="83"/>
      <c r="H1039" s="101"/>
      <c r="I1039" s="83"/>
      <c r="J1039" s="85"/>
      <c r="K1039" s="85"/>
      <c r="L1039" s="85"/>
      <c r="M1039" s="85"/>
      <c r="N1039" s="85"/>
      <c r="O1039" s="85"/>
      <c r="P1039" s="85"/>
      <c r="Q1039" s="85"/>
      <c r="R1039" s="85"/>
    </row>
    <row r="1040" spans="1:18" s="86" customFormat="1" ht="17.25" hidden="1" outlineLevel="1" x14ac:dyDescent="0.3">
      <c r="A1040" s="155"/>
      <c r="B1040" s="152">
        <f>SUM(B1041:B1078)</f>
        <v>0</v>
      </c>
      <c r="C1040" s="437" t="s">
        <v>139</v>
      </c>
      <c r="D1040" s="81" t="s">
        <v>1146</v>
      </c>
      <c r="E1040" s="157" t="s">
        <v>1147</v>
      </c>
      <c r="F1040" s="83"/>
      <c r="G1040" s="83"/>
      <c r="H1040" s="101"/>
      <c r="I1040" s="83"/>
      <c r="J1040" s="85"/>
      <c r="K1040" s="85"/>
      <c r="L1040" s="85"/>
      <c r="M1040" s="85"/>
      <c r="N1040" s="85"/>
      <c r="O1040" s="85"/>
      <c r="P1040" s="85"/>
      <c r="Q1040" s="85"/>
      <c r="R1040" s="85"/>
    </row>
    <row r="1041" spans="1:18" s="86" customFormat="1" ht="34.5" hidden="1" outlineLevel="2" x14ac:dyDescent="0.3">
      <c r="A1041" s="516"/>
      <c r="B1041" s="156"/>
      <c r="C1041" s="508" t="s">
        <v>1148</v>
      </c>
      <c r="D1041" s="508" t="s">
        <v>1149</v>
      </c>
      <c r="E1041" s="91" t="s">
        <v>1150</v>
      </c>
      <c r="F1041" s="83"/>
      <c r="G1041" s="83"/>
      <c r="H1041" s="101"/>
      <c r="I1041" s="83"/>
      <c r="J1041" s="85"/>
      <c r="K1041" s="85"/>
      <c r="L1041" s="85"/>
      <c r="M1041" s="85"/>
      <c r="N1041" s="85"/>
      <c r="O1041" s="85"/>
      <c r="P1041" s="85"/>
      <c r="Q1041" s="85"/>
      <c r="R1041" s="85"/>
    </row>
    <row r="1042" spans="1:18" s="86" customFormat="1" ht="51.75" hidden="1" outlineLevel="2" x14ac:dyDescent="0.3">
      <c r="A1042" s="516"/>
      <c r="B1042" s="156">
        <f>B1041</f>
        <v>0</v>
      </c>
      <c r="C1042" s="508" t="s">
        <v>1151</v>
      </c>
      <c r="D1042" s="508" t="s">
        <v>1152</v>
      </c>
      <c r="E1042" s="175" t="s">
        <v>1153</v>
      </c>
      <c r="F1042" s="83"/>
      <c r="G1042" s="83"/>
      <c r="H1042" s="101"/>
      <c r="I1042" s="83"/>
      <c r="J1042" s="85"/>
      <c r="K1042" s="85"/>
      <c r="L1042" s="85"/>
      <c r="M1042" s="85"/>
      <c r="N1042" s="85"/>
      <c r="O1042" s="85"/>
      <c r="P1042" s="85"/>
      <c r="Q1042" s="85"/>
      <c r="R1042" s="85"/>
    </row>
    <row r="1043" spans="1:18" s="86" customFormat="1" ht="51.75" hidden="1" outlineLevel="2" x14ac:dyDescent="0.3">
      <c r="A1043" s="516"/>
      <c r="B1043" s="156"/>
      <c r="C1043" s="508" t="s">
        <v>1106</v>
      </c>
      <c r="D1043" s="508" t="s">
        <v>1154</v>
      </c>
      <c r="E1043" s="91" t="s">
        <v>1155</v>
      </c>
      <c r="F1043" s="83"/>
      <c r="G1043" s="83"/>
      <c r="H1043" s="101"/>
      <c r="I1043" s="83"/>
      <c r="J1043" s="85"/>
      <c r="K1043" s="85"/>
      <c r="L1043" s="85"/>
      <c r="M1043" s="85"/>
      <c r="N1043" s="85"/>
      <c r="O1043" s="85"/>
      <c r="P1043" s="85"/>
      <c r="Q1043" s="85"/>
      <c r="R1043" s="85"/>
    </row>
    <row r="1044" spans="1:18" s="86" customFormat="1" ht="17.25" hidden="1" outlineLevel="2" x14ac:dyDescent="0.3">
      <c r="A1044" s="516"/>
      <c r="B1044" s="156"/>
      <c r="C1044" s="508" t="s">
        <v>1109</v>
      </c>
      <c r="D1044" s="508" t="s">
        <v>1110</v>
      </c>
      <c r="E1044" s="91" t="s">
        <v>1156</v>
      </c>
      <c r="F1044" s="83"/>
      <c r="G1044" s="83"/>
      <c r="H1044" s="101"/>
      <c r="I1044" s="83"/>
      <c r="J1044" s="85"/>
      <c r="K1044" s="85"/>
      <c r="L1044" s="85"/>
      <c r="M1044" s="85"/>
      <c r="N1044" s="85"/>
      <c r="O1044" s="85"/>
      <c r="P1044" s="85"/>
      <c r="Q1044" s="85"/>
      <c r="R1044" s="85"/>
    </row>
    <row r="1045" spans="1:18" s="86" customFormat="1" ht="17.25" hidden="1" outlineLevel="2" x14ac:dyDescent="0.3">
      <c r="A1045" s="516"/>
      <c r="B1045" s="156"/>
      <c r="C1045" s="508" t="s">
        <v>1112</v>
      </c>
      <c r="D1045" s="508" t="s">
        <v>1143</v>
      </c>
      <c r="E1045" s="154"/>
      <c r="F1045" s="83"/>
      <c r="G1045" s="83"/>
      <c r="H1045" s="101"/>
      <c r="I1045" s="83"/>
      <c r="J1045" s="85"/>
      <c r="K1045" s="85"/>
      <c r="L1045" s="85"/>
      <c r="M1045" s="85"/>
      <c r="N1045" s="85"/>
      <c r="O1045" s="85"/>
      <c r="P1045" s="85"/>
      <c r="Q1045" s="85"/>
      <c r="R1045" s="85"/>
    </row>
    <row r="1046" spans="1:18" s="86" customFormat="1" ht="17.25" hidden="1" outlineLevel="2" x14ac:dyDescent="0.3">
      <c r="A1046" s="516"/>
      <c r="B1046" s="109"/>
      <c r="C1046" s="508" t="s">
        <v>1115</v>
      </c>
      <c r="D1046" s="508" t="s">
        <v>1116</v>
      </c>
      <c r="E1046" s="91" t="s">
        <v>953</v>
      </c>
      <c r="F1046" s="83"/>
      <c r="G1046" s="83"/>
      <c r="H1046" s="101"/>
      <c r="I1046" s="83"/>
      <c r="J1046" s="85"/>
      <c r="K1046" s="85"/>
      <c r="L1046" s="85"/>
      <c r="M1046" s="85"/>
      <c r="N1046" s="85"/>
      <c r="O1046" s="85"/>
      <c r="P1046" s="85"/>
      <c r="Q1046" s="85"/>
      <c r="R1046" s="85"/>
    </row>
    <row r="1047" spans="1:18" s="86" customFormat="1" ht="69" hidden="1" outlineLevel="2" x14ac:dyDescent="0.3">
      <c r="A1047" s="516"/>
      <c r="B1047" s="110" t="str">
        <f>IF(AND(B1041&gt;0,B1042&gt;0),B1041,"")</f>
        <v/>
      </c>
      <c r="C1047" s="508" t="s">
        <v>1118</v>
      </c>
      <c r="D1047" s="508" t="s">
        <v>1144</v>
      </c>
      <c r="E1047" s="91" t="s">
        <v>1145</v>
      </c>
      <c r="F1047" s="83"/>
      <c r="G1047" s="83"/>
      <c r="H1047" s="101"/>
      <c r="I1047" s="83"/>
      <c r="J1047" s="85"/>
      <c r="K1047" s="85"/>
      <c r="L1047" s="85"/>
      <c r="M1047" s="85"/>
      <c r="N1047" s="85"/>
      <c r="O1047" s="85"/>
      <c r="P1047" s="85"/>
      <c r="Q1047" s="85"/>
      <c r="R1047" s="85"/>
    </row>
    <row r="1048" spans="1:18" s="86" customFormat="1" ht="17.25" hidden="1" outlineLevel="2" x14ac:dyDescent="0.3">
      <c r="A1048" s="518"/>
      <c r="B1048" s="522"/>
      <c r="C1048" s="522"/>
      <c r="D1048" s="522"/>
      <c r="E1048" s="523"/>
      <c r="F1048" s="83"/>
      <c r="G1048" s="83"/>
      <c r="H1048" s="101"/>
      <c r="I1048" s="83"/>
      <c r="J1048" s="85"/>
      <c r="K1048" s="85"/>
      <c r="L1048" s="85"/>
      <c r="M1048" s="85"/>
      <c r="N1048" s="85"/>
      <c r="O1048" s="85"/>
      <c r="P1048" s="85"/>
      <c r="Q1048" s="85"/>
      <c r="R1048" s="85"/>
    </row>
    <row r="1049" spans="1:18" s="134" customFormat="1" ht="103.5" hidden="1" outlineLevel="2" x14ac:dyDescent="0.2">
      <c r="A1049" s="516"/>
      <c r="B1049" s="166"/>
      <c r="C1049" s="529" t="s">
        <v>943</v>
      </c>
      <c r="D1049" s="507" t="s">
        <v>1029</v>
      </c>
      <c r="E1049" s="154" t="s">
        <v>1157</v>
      </c>
      <c r="F1049" s="131"/>
      <c r="G1049" s="132"/>
      <c r="H1049" s="133"/>
      <c r="I1049" s="133"/>
      <c r="J1049" s="133"/>
      <c r="K1049" s="133"/>
      <c r="L1049" s="133"/>
      <c r="M1049" s="133"/>
      <c r="N1049" s="133"/>
      <c r="O1049" s="133"/>
      <c r="P1049" s="133"/>
    </row>
    <row r="1050" spans="1:18" s="134" customFormat="1" ht="17.25" hidden="1" outlineLevel="2" x14ac:dyDescent="0.2">
      <c r="A1050" s="516"/>
      <c r="B1050" s="166"/>
      <c r="C1050" s="529" t="s">
        <v>946</v>
      </c>
      <c r="D1050" s="507" t="s">
        <v>1031</v>
      </c>
      <c r="E1050" s="91" t="s">
        <v>1032</v>
      </c>
      <c r="F1050" s="131"/>
      <c r="G1050" s="132"/>
      <c r="H1050" s="133"/>
      <c r="I1050" s="133"/>
      <c r="J1050" s="133"/>
      <c r="K1050" s="133"/>
      <c r="L1050" s="133"/>
      <c r="M1050" s="133"/>
      <c r="N1050" s="133"/>
      <c r="O1050" s="133"/>
      <c r="P1050" s="133"/>
    </row>
    <row r="1051" spans="1:18" s="134" customFormat="1" ht="17.25" hidden="1" outlineLevel="2" x14ac:dyDescent="0.2">
      <c r="A1051" s="516"/>
      <c r="B1051" s="167"/>
      <c r="C1051" s="529" t="s">
        <v>949</v>
      </c>
      <c r="D1051" s="168" t="s">
        <v>1033</v>
      </c>
      <c r="E1051" s="91" t="s">
        <v>1032</v>
      </c>
      <c r="F1051" s="131"/>
      <c r="G1051" s="132"/>
      <c r="H1051" s="133"/>
      <c r="I1051" s="133"/>
      <c r="J1051" s="133"/>
      <c r="K1051" s="133"/>
      <c r="L1051" s="133"/>
      <c r="M1051" s="133"/>
      <c r="N1051" s="133"/>
      <c r="O1051" s="133"/>
      <c r="P1051" s="133"/>
    </row>
    <row r="1052" spans="1:18" s="86" customFormat="1" ht="34.5" hidden="1" outlineLevel="2" x14ac:dyDescent="0.3">
      <c r="A1052" s="516"/>
      <c r="B1052" s="156"/>
      <c r="C1052" s="508" t="s">
        <v>1034</v>
      </c>
      <c r="D1052" s="508" t="s">
        <v>1035</v>
      </c>
      <c r="E1052" s="91" t="s">
        <v>1121</v>
      </c>
      <c r="F1052" s="83"/>
      <c r="G1052" s="83"/>
      <c r="H1052" s="101"/>
      <c r="I1052" s="83"/>
      <c r="J1052" s="85"/>
      <c r="K1052" s="85"/>
      <c r="L1052" s="85"/>
      <c r="M1052" s="85"/>
      <c r="N1052" s="85"/>
      <c r="O1052" s="85"/>
      <c r="P1052" s="85"/>
      <c r="Q1052" s="85"/>
      <c r="R1052" s="85"/>
    </row>
    <row r="1053" spans="1:18" s="86" customFormat="1" ht="17.25" hidden="1" outlineLevel="2" x14ac:dyDescent="0.3">
      <c r="A1053" s="518"/>
      <c r="B1053" s="522"/>
      <c r="C1053" s="522"/>
      <c r="D1053" s="522"/>
      <c r="E1053" s="523"/>
      <c r="F1053" s="83"/>
      <c r="G1053" s="83"/>
      <c r="H1053" s="101"/>
      <c r="I1053" s="83"/>
      <c r="J1053" s="85"/>
      <c r="K1053" s="85"/>
      <c r="L1053" s="85"/>
      <c r="M1053" s="85"/>
      <c r="N1053" s="85"/>
      <c r="O1053" s="85"/>
      <c r="P1053" s="85"/>
      <c r="Q1053" s="85"/>
      <c r="R1053" s="85"/>
    </row>
    <row r="1054" spans="1:18" s="86" customFormat="1" ht="17.25" hidden="1" outlineLevel="2" x14ac:dyDescent="0.3">
      <c r="A1054" s="516"/>
      <c r="B1054" s="156"/>
      <c r="C1054" s="508" t="s">
        <v>1040</v>
      </c>
      <c r="D1054" s="508" t="s">
        <v>1158</v>
      </c>
      <c r="E1054" s="154"/>
      <c r="F1054" s="83"/>
      <c r="G1054" s="83"/>
      <c r="H1054" s="101"/>
      <c r="I1054" s="83"/>
      <c r="J1054" s="85"/>
      <c r="K1054" s="85"/>
      <c r="L1054" s="85"/>
      <c r="M1054" s="85"/>
      <c r="N1054" s="85"/>
      <c r="O1054" s="85"/>
      <c r="P1054" s="85"/>
      <c r="Q1054" s="85"/>
      <c r="R1054" s="85"/>
    </row>
    <row r="1055" spans="1:18" s="86" customFormat="1" ht="17.25" hidden="1" outlineLevel="2" x14ac:dyDescent="0.3">
      <c r="A1055" s="516"/>
      <c r="B1055" s="156"/>
      <c r="C1055" s="508" t="s">
        <v>1043</v>
      </c>
      <c r="D1055" s="508" t="s">
        <v>1044</v>
      </c>
      <c r="E1055" s="154"/>
      <c r="F1055" s="83"/>
      <c r="G1055" s="83"/>
      <c r="H1055" s="101"/>
      <c r="I1055" s="83"/>
      <c r="J1055" s="85"/>
      <c r="K1055" s="85"/>
      <c r="L1055" s="85"/>
      <c r="M1055" s="85"/>
      <c r="N1055" s="85"/>
      <c r="O1055" s="85"/>
      <c r="P1055" s="85"/>
      <c r="Q1055" s="85"/>
      <c r="R1055" s="85"/>
    </row>
    <row r="1056" spans="1:18" s="86" customFormat="1" ht="17.25" hidden="1" outlineLevel="2" x14ac:dyDescent="0.3">
      <c r="A1056" s="516"/>
      <c r="B1056" s="156"/>
      <c r="C1056" s="508" t="s">
        <v>1045</v>
      </c>
      <c r="D1056" s="508" t="s">
        <v>1058</v>
      </c>
      <c r="E1056" s="154"/>
      <c r="F1056" s="83"/>
      <c r="G1056" s="83"/>
      <c r="H1056" s="101"/>
      <c r="I1056" s="83"/>
      <c r="J1056" s="85"/>
      <c r="K1056" s="85"/>
      <c r="L1056" s="85"/>
      <c r="M1056" s="85"/>
      <c r="N1056" s="85"/>
      <c r="O1056" s="85"/>
      <c r="P1056" s="85"/>
      <c r="Q1056" s="85"/>
      <c r="R1056" s="85"/>
    </row>
    <row r="1057" spans="1:18" s="86" customFormat="1" ht="17.25" hidden="1" outlineLevel="2" x14ac:dyDescent="0.3">
      <c r="A1057" s="518"/>
      <c r="B1057" s="522"/>
      <c r="C1057" s="522"/>
      <c r="D1057" s="522"/>
      <c r="E1057" s="523"/>
      <c r="F1057" s="83"/>
      <c r="G1057" s="83"/>
      <c r="H1057" s="101"/>
      <c r="I1057" s="83"/>
      <c r="J1057" s="85"/>
      <c r="K1057" s="85"/>
      <c r="L1057" s="85"/>
      <c r="M1057" s="85"/>
      <c r="N1057" s="85"/>
      <c r="O1057" s="85"/>
      <c r="P1057" s="85"/>
      <c r="Q1057" s="85"/>
      <c r="R1057" s="85"/>
    </row>
    <row r="1058" spans="1:18" s="86" customFormat="1" ht="17.25" hidden="1" outlineLevel="2" x14ac:dyDescent="0.3">
      <c r="A1058" s="516"/>
      <c r="B1058" s="156" t="str">
        <f>IF(D1058&lt;&gt;"","1", "")</f>
        <v/>
      </c>
      <c r="C1058" s="508" t="s">
        <v>1159</v>
      </c>
      <c r="D1058" s="508"/>
      <c r="E1058" s="154" t="s">
        <v>1160</v>
      </c>
      <c r="F1058" s="83"/>
      <c r="G1058" s="83"/>
      <c r="H1058" s="101"/>
      <c r="I1058" s="83"/>
      <c r="J1058" s="85"/>
      <c r="K1058" s="85"/>
      <c r="L1058" s="85"/>
      <c r="M1058" s="85"/>
      <c r="N1058" s="85"/>
      <c r="O1058" s="85"/>
      <c r="P1058" s="85"/>
      <c r="Q1058" s="85"/>
      <c r="R1058" s="85"/>
    </row>
    <row r="1059" spans="1:18" s="86" customFormat="1" ht="17.25" hidden="1" outlineLevel="2" x14ac:dyDescent="0.3">
      <c r="A1059" s="516"/>
      <c r="B1059" s="156" t="str">
        <f>IF(D1059&lt;&gt;"","1", "")</f>
        <v/>
      </c>
      <c r="C1059" s="508" t="s">
        <v>1161</v>
      </c>
      <c r="D1059" s="508"/>
      <c r="E1059" s="154" t="s">
        <v>1160</v>
      </c>
      <c r="F1059" s="83"/>
      <c r="G1059" s="83"/>
      <c r="H1059" s="101"/>
      <c r="I1059" s="83"/>
      <c r="J1059" s="85"/>
      <c r="K1059" s="85"/>
      <c r="L1059" s="85"/>
      <c r="M1059" s="85"/>
      <c r="N1059" s="85"/>
      <c r="O1059" s="85"/>
      <c r="P1059" s="85"/>
      <c r="Q1059" s="85"/>
      <c r="R1059" s="85"/>
    </row>
    <row r="1060" spans="1:18" s="86" customFormat="1" ht="17.25" hidden="1" outlineLevel="2" x14ac:dyDescent="0.3">
      <c r="A1060" s="516"/>
      <c r="B1060" s="156"/>
      <c r="C1060" s="508"/>
      <c r="D1060" s="508"/>
      <c r="E1060" s="154"/>
      <c r="F1060" s="83"/>
      <c r="G1060" s="83"/>
      <c r="H1060" s="101"/>
      <c r="I1060" s="83"/>
      <c r="J1060" s="85"/>
      <c r="K1060" s="85"/>
      <c r="L1060" s="85"/>
      <c r="M1060" s="85"/>
      <c r="N1060" s="85"/>
      <c r="O1060" s="85"/>
      <c r="P1060" s="85"/>
      <c r="Q1060" s="85"/>
      <c r="R1060" s="85"/>
    </row>
    <row r="1061" spans="1:18" s="86" customFormat="1" ht="17.25" hidden="1" outlineLevel="2" x14ac:dyDescent="0.3">
      <c r="A1061" s="518"/>
      <c r="B1061" s="522"/>
      <c r="C1061" s="522"/>
      <c r="D1061" s="522"/>
      <c r="E1061" s="523"/>
      <c r="F1061" s="83"/>
      <c r="G1061" s="83"/>
      <c r="H1061" s="101"/>
      <c r="I1061" s="83"/>
      <c r="J1061" s="85"/>
      <c r="K1061" s="85"/>
      <c r="L1061" s="85"/>
      <c r="M1061" s="85"/>
      <c r="N1061" s="85"/>
      <c r="O1061" s="85"/>
      <c r="P1061" s="85"/>
      <c r="Q1061" s="85"/>
      <c r="R1061" s="85"/>
    </row>
    <row r="1062" spans="1:18" s="86" customFormat="1" ht="17.25" hidden="1" outlineLevel="2" x14ac:dyDescent="0.3">
      <c r="A1062" s="516"/>
      <c r="B1062" s="156"/>
      <c r="C1062" s="508" t="s">
        <v>404</v>
      </c>
      <c r="D1062" s="508" t="s">
        <v>405</v>
      </c>
      <c r="E1062" s="154"/>
      <c r="F1062" s="83"/>
      <c r="G1062" s="83"/>
      <c r="H1062" s="101"/>
      <c r="I1062" s="83"/>
      <c r="J1062" s="85"/>
      <c r="K1062" s="85"/>
      <c r="L1062" s="85"/>
      <c r="M1062" s="85"/>
      <c r="N1062" s="85"/>
      <c r="O1062" s="85"/>
      <c r="P1062" s="85"/>
      <c r="Q1062" s="85"/>
      <c r="R1062" s="85"/>
    </row>
    <row r="1063" spans="1:18" s="86" customFormat="1" ht="17.25" hidden="1" outlineLevel="2" x14ac:dyDescent="0.3">
      <c r="A1063" s="516"/>
      <c r="B1063" s="156"/>
      <c r="C1063" s="508" t="s">
        <v>406</v>
      </c>
      <c r="D1063" s="508" t="s">
        <v>626</v>
      </c>
      <c r="E1063" s="154"/>
      <c r="F1063" s="83"/>
      <c r="G1063" s="83"/>
      <c r="H1063" s="101"/>
      <c r="I1063" s="83"/>
      <c r="J1063" s="85"/>
      <c r="K1063" s="85"/>
      <c r="L1063" s="85"/>
      <c r="M1063" s="85"/>
      <c r="N1063" s="85"/>
      <c r="O1063" s="85"/>
      <c r="P1063" s="85"/>
      <c r="Q1063" s="85"/>
      <c r="R1063" s="85"/>
    </row>
    <row r="1064" spans="1:18" s="86" customFormat="1" ht="17.25" hidden="1" outlineLevel="2" x14ac:dyDescent="0.3">
      <c r="A1064" s="516"/>
      <c r="B1064" s="156"/>
      <c r="C1064" s="508" t="s">
        <v>408</v>
      </c>
      <c r="D1064" s="508" t="s">
        <v>693</v>
      </c>
      <c r="E1064" s="154"/>
      <c r="F1064" s="83"/>
      <c r="G1064" s="83"/>
      <c r="H1064" s="101"/>
      <c r="I1064" s="83"/>
      <c r="J1064" s="85"/>
      <c r="K1064" s="85"/>
      <c r="L1064" s="85"/>
      <c r="M1064" s="85"/>
      <c r="N1064" s="85"/>
      <c r="O1064" s="85"/>
      <c r="P1064" s="85"/>
      <c r="Q1064" s="85"/>
      <c r="R1064" s="85"/>
    </row>
    <row r="1065" spans="1:18" s="86" customFormat="1" ht="34.5" hidden="1" outlineLevel="2" x14ac:dyDescent="0.3">
      <c r="A1065" s="516"/>
      <c r="B1065" s="156"/>
      <c r="C1065" s="508" t="s">
        <v>410</v>
      </c>
      <c r="D1065" s="508" t="s">
        <v>628</v>
      </c>
      <c r="E1065" s="154"/>
      <c r="F1065" s="83"/>
      <c r="G1065" s="83"/>
      <c r="H1065" s="101"/>
      <c r="I1065" s="83"/>
      <c r="J1065" s="85"/>
      <c r="K1065" s="85"/>
      <c r="L1065" s="85"/>
      <c r="M1065" s="85"/>
      <c r="N1065" s="85"/>
      <c r="O1065" s="85"/>
      <c r="P1065" s="85"/>
      <c r="Q1065" s="85"/>
      <c r="R1065" s="85"/>
    </row>
    <row r="1066" spans="1:18" s="86" customFormat="1" ht="17.25" hidden="1" outlineLevel="2" x14ac:dyDescent="0.3">
      <c r="A1066" s="516"/>
      <c r="B1066" s="156"/>
      <c r="C1066" s="508" t="s">
        <v>396</v>
      </c>
      <c r="D1066" s="508" t="s">
        <v>690</v>
      </c>
      <c r="E1066" s="154"/>
      <c r="F1066" s="83"/>
      <c r="G1066" s="83"/>
      <c r="H1066" s="101"/>
      <c r="I1066" s="83"/>
      <c r="J1066" s="85"/>
      <c r="K1066" s="85"/>
      <c r="L1066" s="85"/>
      <c r="M1066" s="85"/>
      <c r="N1066" s="85"/>
      <c r="O1066" s="85"/>
      <c r="P1066" s="85"/>
      <c r="Q1066" s="85"/>
      <c r="R1066" s="85"/>
    </row>
    <row r="1067" spans="1:18" s="86" customFormat="1" ht="17.25" hidden="1" outlineLevel="2" x14ac:dyDescent="0.3">
      <c r="A1067" s="516"/>
      <c r="B1067" s="156"/>
      <c r="C1067" s="508" t="s">
        <v>398</v>
      </c>
      <c r="D1067" s="508" t="s">
        <v>691</v>
      </c>
      <c r="E1067" s="154"/>
      <c r="F1067" s="83"/>
      <c r="G1067" s="83"/>
      <c r="H1067" s="101"/>
      <c r="I1067" s="83"/>
      <c r="J1067" s="85"/>
      <c r="K1067" s="85"/>
      <c r="L1067" s="85"/>
      <c r="M1067" s="85"/>
      <c r="N1067" s="85"/>
      <c r="O1067" s="85"/>
      <c r="P1067" s="85"/>
      <c r="Q1067" s="85"/>
      <c r="R1067" s="85"/>
    </row>
    <row r="1068" spans="1:18" s="86" customFormat="1" ht="17.25" hidden="1" outlineLevel="2" x14ac:dyDescent="0.3">
      <c r="A1068" s="516"/>
      <c r="B1068" s="156"/>
      <c r="C1068" s="508" t="s">
        <v>400</v>
      </c>
      <c r="D1068" s="508" t="s">
        <v>692</v>
      </c>
      <c r="E1068" s="154"/>
      <c r="F1068" s="83"/>
      <c r="G1068" s="83"/>
      <c r="H1068" s="101"/>
      <c r="I1068" s="83"/>
      <c r="J1068" s="85"/>
      <c r="K1068" s="85"/>
      <c r="L1068" s="85"/>
      <c r="M1068" s="85"/>
      <c r="N1068" s="85"/>
      <c r="O1068" s="85"/>
      <c r="P1068" s="85"/>
      <c r="Q1068" s="85"/>
      <c r="R1068" s="85"/>
    </row>
    <row r="1069" spans="1:18" s="86" customFormat="1" ht="17.25" hidden="1" outlineLevel="2" x14ac:dyDescent="0.3">
      <c r="A1069" s="518"/>
      <c r="B1069" s="522"/>
      <c r="C1069" s="522"/>
      <c r="D1069" s="522"/>
      <c r="E1069" s="523"/>
      <c r="F1069" s="83"/>
      <c r="G1069" s="83"/>
      <c r="H1069" s="101"/>
      <c r="I1069" s="83"/>
      <c r="J1069" s="85"/>
      <c r="K1069" s="85"/>
      <c r="L1069" s="85"/>
      <c r="M1069" s="85"/>
      <c r="N1069" s="85"/>
      <c r="O1069" s="85"/>
      <c r="P1069" s="85"/>
      <c r="Q1069" s="85"/>
      <c r="R1069" s="85"/>
    </row>
    <row r="1070" spans="1:18" s="86" customFormat="1" ht="34.5" hidden="1" outlineLevel="2" x14ac:dyDescent="0.3">
      <c r="A1070" s="516"/>
      <c r="B1070" s="156"/>
      <c r="C1070" s="508" t="s">
        <v>783</v>
      </c>
      <c r="D1070" s="508" t="s">
        <v>608</v>
      </c>
      <c r="E1070" s="154"/>
      <c r="F1070" s="83"/>
      <c r="G1070" s="83"/>
      <c r="H1070" s="101"/>
      <c r="I1070" s="83"/>
      <c r="J1070" s="85"/>
      <c r="K1070" s="85"/>
      <c r="L1070" s="85"/>
      <c r="M1070" s="85"/>
      <c r="N1070" s="85"/>
      <c r="O1070" s="85"/>
      <c r="P1070" s="85"/>
      <c r="Q1070" s="85"/>
      <c r="R1070" s="85"/>
    </row>
    <row r="1071" spans="1:18" s="86" customFormat="1" ht="34.5" hidden="1" outlineLevel="2" x14ac:dyDescent="0.3">
      <c r="A1071" s="516"/>
      <c r="B1071" s="156"/>
      <c r="C1071" s="508" t="s">
        <v>786</v>
      </c>
      <c r="D1071" s="508" t="s">
        <v>1051</v>
      </c>
      <c r="E1071" s="154"/>
      <c r="F1071" s="83"/>
      <c r="G1071" s="83"/>
      <c r="H1071" s="101"/>
      <c r="I1071" s="83"/>
      <c r="J1071" s="85"/>
      <c r="K1071" s="85"/>
      <c r="L1071" s="85"/>
      <c r="M1071" s="85"/>
      <c r="N1071" s="85"/>
      <c r="O1071" s="85"/>
      <c r="P1071" s="85"/>
      <c r="Q1071" s="85"/>
      <c r="R1071" s="85"/>
    </row>
    <row r="1072" spans="1:18" s="86" customFormat="1" ht="17.25" hidden="1" outlineLevel="2" x14ac:dyDescent="0.3">
      <c r="A1072" s="516"/>
      <c r="B1072" s="156"/>
      <c r="C1072" s="508" t="s">
        <v>610</v>
      </c>
      <c r="D1072" s="508" t="s">
        <v>611</v>
      </c>
      <c r="E1072" s="154"/>
      <c r="F1072" s="83"/>
      <c r="G1072" s="83"/>
      <c r="H1072" s="101"/>
      <c r="I1072" s="83"/>
      <c r="J1072" s="85"/>
      <c r="K1072" s="85"/>
      <c r="L1072" s="85"/>
      <c r="M1072" s="85"/>
      <c r="N1072" s="85"/>
      <c r="O1072" s="85"/>
      <c r="P1072" s="85"/>
      <c r="Q1072" s="85"/>
      <c r="R1072" s="85"/>
    </row>
    <row r="1073" spans="1:18" s="86" customFormat="1" ht="17.25" hidden="1" outlineLevel="2" x14ac:dyDescent="0.3">
      <c r="A1073" s="516"/>
      <c r="B1073" s="156"/>
      <c r="C1073" s="508"/>
      <c r="D1073" s="508"/>
      <c r="E1073" s="154"/>
      <c r="F1073" s="83"/>
      <c r="G1073" s="83"/>
      <c r="H1073" s="101"/>
      <c r="I1073" s="83"/>
      <c r="J1073" s="85"/>
      <c r="K1073" s="85"/>
      <c r="L1073" s="85"/>
      <c r="M1073" s="85"/>
      <c r="N1073" s="85"/>
      <c r="O1073" s="85"/>
      <c r="P1073" s="85"/>
      <c r="Q1073" s="85"/>
      <c r="R1073" s="85"/>
    </row>
    <row r="1074" spans="1:18" s="86" customFormat="1" ht="17.25" hidden="1" outlineLevel="2" x14ac:dyDescent="0.3">
      <c r="A1074" s="444"/>
      <c r="B1074" s="451"/>
      <c r="C1074" s="451"/>
      <c r="D1074" s="451"/>
      <c r="E1074" s="452"/>
      <c r="F1074" s="83"/>
      <c r="G1074" s="83"/>
      <c r="H1074" s="101"/>
      <c r="I1074" s="83"/>
      <c r="J1074" s="85"/>
      <c r="K1074" s="85"/>
      <c r="L1074" s="85"/>
      <c r="M1074" s="85"/>
      <c r="N1074" s="85"/>
      <c r="O1074" s="85"/>
      <c r="P1074" s="85"/>
      <c r="Q1074" s="85"/>
      <c r="R1074" s="85"/>
    </row>
    <row r="1075" spans="1:18" s="86" customFormat="1" ht="17.25" hidden="1" outlineLevel="2" x14ac:dyDescent="0.3">
      <c r="A1075" s="516"/>
      <c r="B1075" s="110" t="str">
        <f>IF(AND(B1041=1,B1049&lt;1),B1041,"")</f>
        <v/>
      </c>
      <c r="C1075" s="508" t="s">
        <v>667</v>
      </c>
      <c r="D1075" s="508" t="s">
        <v>1162</v>
      </c>
      <c r="E1075" s="154" t="s">
        <v>1163</v>
      </c>
      <c r="F1075" s="83"/>
      <c r="G1075" s="83"/>
      <c r="H1075" s="101"/>
      <c r="I1075" s="83"/>
      <c r="J1075" s="85"/>
      <c r="K1075" s="85"/>
      <c r="L1075" s="85"/>
      <c r="M1075" s="85"/>
      <c r="N1075" s="85"/>
      <c r="O1075" s="85"/>
      <c r="P1075" s="85"/>
      <c r="Q1075" s="85"/>
      <c r="R1075" s="85"/>
    </row>
    <row r="1076" spans="1:18" s="86" customFormat="1" ht="34.5" hidden="1" outlineLevel="2" x14ac:dyDescent="0.3">
      <c r="A1076" s="516"/>
      <c r="B1076" s="110" t="str">
        <f>IF(AND(B1041=1,B1049&lt;1),(B1042+B1043),"")</f>
        <v/>
      </c>
      <c r="C1076" s="508" t="s">
        <v>670</v>
      </c>
      <c r="D1076" s="508" t="s">
        <v>1164</v>
      </c>
      <c r="E1076" s="154" t="s">
        <v>1163</v>
      </c>
      <c r="F1076" s="83"/>
      <c r="G1076" s="83"/>
      <c r="H1076" s="101"/>
      <c r="I1076" s="83"/>
      <c r="J1076" s="85"/>
      <c r="K1076" s="85"/>
      <c r="L1076" s="85"/>
      <c r="M1076" s="85"/>
      <c r="N1076" s="85"/>
      <c r="O1076" s="85"/>
      <c r="P1076" s="85"/>
      <c r="Q1076" s="85"/>
      <c r="R1076" s="85"/>
    </row>
    <row r="1077" spans="1:18" s="86" customFormat="1" ht="17.25" hidden="1" outlineLevel="2" x14ac:dyDescent="0.3">
      <c r="A1077" s="516"/>
      <c r="B1077" s="156"/>
      <c r="C1077" s="508"/>
      <c r="D1077" s="508"/>
      <c r="E1077" s="154"/>
      <c r="F1077" s="83"/>
      <c r="G1077" s="83"/>
      <c r="H1077" s="101"/>
      <c r="I1077" s="83"/>
      <c r="J1077" s="85"/>
      <c r="K1077" s="85"/>
      <c r="L1077" s="85"/>
      <c r="M1077" s="85"/>
      <c r="N1077" s="85"/>
      <c r="O1077" s="85"/>
      <c r="P1077" s="85"/>
      <c r="Q1077" s="85"/>
      <c r="R1077" s="85"/>
    </row>
    <row r="1078" spans="1:18" s="134" customFormat="1" ht="17.25" hidden="1" outlineLevel="1" x14ac:dyDescent="0.2">
      <c r="A1078" s="444"/>
      <c r="B1078" s="451"/>
      <c r="C1078" s="451"/>
      <c r="D1078" s="451"/>
      <c r="E1078" s="452"/>
      <c r="F1078" s="131"/>
      <c r="G1078" s="132"/>
      <c r="H1078" s="133"/>
      <c r="I1078" s="133"/>
      <c r="J1078" s="133"/>
      <c r="K1078" s="133"/>
      <c r="L1078" s="133"/>
      <c r="M1078" s="133"/>
      <c r="N1078" s="133"/>
      <c r="O1078" s="133"/>
      <c r="P1078" s="133"/>
    </row>
    <row r="1079" spans="1:18" s="161" customFormat="1" ht="17.25" hidden="1" outlineLevel="1" x14ac:dyDescent="0.2">
      <c r="A1079" s="155"/>
      <c r="B1079" s="152">
        <f>SUM(B1080:B1130)</f>
        <v>0</v>
      </c>
      <c r="C1079" s="437" t="s">
        <v>139</v>
      </c>
      <c r="D1079" s="81" t="s">
        <v>1165</v>
      </c>
      <c r="E1079" s="157"/>
      <c r="F1079" s="158"/>
      <c r="G1079" s="159"/>
      <c r="H1079" s="160"/>
      <c r="I1079" s="160"/>
      <c r="J1079" s="160"/>
      <c r="K1079" s="160"/>
      <c r="L1079" s="160"/>
      <c r="M1079" s="160"/>
      <c r="N1079" s="160"/>
      <c r="O1079" s="160"/>
      <c r="P1079" s="160"/>
    </row>
    <row r="1080" spans="1:18" s="164" customFormat="1" ht="34.5" hidden="1" outlineLevel="2" x14ac:dyDescent="0.2">
      <c r="A1080" s="516"/>
      <c r="B1080" s="153"/>
      <c r="C1080" s="508" t="s">
        <v>1166</v>
      </c>
      <c r="D1080" s="508" t="s">
        <v>1167</v>
      </c>
      <c r="E1080" s="508" t="s">
        <v>1168</v>
      </c>
      <c r="F1080" s="131"/>
      <c r="G1080" s="162"/>
      <c r="H1080" s="163"/>
      <c r="I1080" s="163"/>
      <c r="J1080" s="163"/>
      <c r="K1080" s="163"/>
      <c r="L1080" s="163"/>
      <c r="M1080" s="163"/>
      <c r="N1080" s="163"/>
      <c r="O1080" s="163"/>
      <c r="P1080" s="163"/>
    </row>
    <row r="1081" spans="1:18" s="134" customFormat="1" ht="34.5" hidden="1" outlineLevel="2" x14ac:dyDescent="0.2">
      <c r="A1081" s="516"/>
      <c r="B1081" s="167"/>
      <c r="C1081" s="508" t="s">
        <v>1169</v>
      </c>
      <c r="D1081" s="508" t="s">
        <v>1170</v>
      </c>
      <c r="E1081" s="508" t="s">
        <v>1171</v>
      </c>
      <c r="F1081" s="131"/>
      <c r="G1081" s="132"/>
      <c r="H1081" s="133"/>
      <c r="I1081" s="133"/>
      <c r="J1081" s="133"/>
      <c r="K1081" s="133"/>
      <c r="L1081" s="133"/>
      <c r="M1081" s="133"/>
      <c r="N1081" s="133"/>
      <c r="O1081" s="133"/>
      <c r="P1081" s="133"/>
    </row>
    <row r="1082" spans="1:18" s="164" customFormat="1" ht="34.5" hidden="1" outlineLevel="2" x14ac:dyDescent="0.2">
      <c r="A1082" s="516"/>
      <c r="B1082" s="153"/>
      <c r="C1082" s="508" t="s">
        <v>1172</v>
      </c>
      <c r="D1082" s="508" t="s">
        <v>1173</v>
      </c>
      <c r="E1082" s="508" t="s">
        <v>1174</v>
      </c>
      <c r="F1082" s="131"/>
      <c r="G1082" s="162"/>
      <c r="H1082" s="163"/>
      <c r="I1082" s="163"/>
      <c r="J1082" s="163"/>
      <c r="K1082" s="163"/>
      <c r="L1082" s="163"/>
      <c r="M1082" s="163"/>
      <c r="N1082" s="163"/>
      <c r="O1082" s="163"/>
      <c r="P1082" s="163"/>
    </row>
    <row r="1083" spans="1:18" s="164" customFormat="1" ht="34.5" hidden="1" outlineLevel="2" x14ac:dyDescent="0.2">
      <c r="A1083" s="516"/>
      <c r="B1083" s="153"/>
      <c r="C1083" s="508" t="s">
        <v>1175</v>
      </c>
      <c r="D1083" s="508" t="s">
        <v>1176</v>
      </c>
      <c r="E1083" s="508" t="s">
        <v>1177</v>
      </c>
      <c r="F1083" s="131"/>
      <c r="G1083" s="162"/>
      <c r="H1083" s="163"/>
      <c r="I1083" s="163"/>
      <c r="J1083" s="163"/>
      <c r="K1083" s="163"/>
      <c r="L1083" s="163"/>
      <c r="M1083" s="163"/>
      <c r="N1083" s="163"/>
      <c r="O1083" s="163"/>
      <c r="P1083" s="163"/>
    </row>
    <row r="1084" spans="1:18" s="164" customFormat="1" ht="34.5" hidden="1" outlineLevel="2" x14ac:dyDescent="0.2">
      <c r="A1084" s="516"/>
      <c r="B1084" s="153"/>
      <c r="C1084" s="508" t="s">
        <v>1178</v>
      </c>
      <c r="D1084" s="508" t="s">
        <v>1179</v>
      </c>
      <c r="E1084" s="91" t="s">
        <v>1180</v>
      </c>
      <c r="F1084" s="131"/>
      <c r="G1084" s="162"/>
      <c r="H1084" s="163"/>
      <c r="I1084" s="163"/>
      <c r="J1084" s="163"/>
      <c r="K1084" s="163"/>
      <c r="L1084" s="163"/>
      <c r="M1084" s="163"/>
      <c r="N1084" s="163"/>
      <c r="O1084" s="163"/>
      <c r="P1084" s="163"/>
    </row>
    <row r="1085" spans="1:18" s="164" customFormat="1" ht="17.25" hidden="1" outlineLevel="2" x14ac:dyDescent="0.2">
      <c r="A1085" s="516"/>
      <c r="B1085" s="153"/>
      <c r="C1085" s="508" t="s">
        <v>1181</v>
      </c>
      <c r="D1085" s="508" t="s">
        <v>1182</v>
      </c>
      <c r="E1085" s="508" t="s">
        <v>1183</v>
      </c>
      <c r="F1085" s="131"/>
      <c r="G1085" s="162"/>
      <c r="H1085" s="163"/>
      <c r="I1085" s="163"/>
      <c r="J1085" s="163"/>
      <c r="K1085" s="163"/>
      <c r="L1085" s="163"/>
      <c r="M1085" s="163"/>
      <c r="N1085" s="163"/>
      <c r="O1085" s="163"/>
      <c r="P1085" s="163"/>
    </row>
    <row r="1086" spans="1:18" s="134" customFormat="1" ht="17.25" hidden="1" outlineLevel="2" x14ac:dyDescent="0.2">
      <c r="A1086" s="516"/>
      <c r="B1086" s="166"/>
      <c r="C1086" s="508" t="s">
        <v>1184</v>
      </c>
      <c r="D1086" s="508" t="s">
        <v>1185</v>
      </c>
      <c r="E1086" s="508"/>
      <c r="F1086" s="131"/>
      <c r="G1086" s="132"/>
      <c r="H1086" s="133"/>
      <c r="I1086" s="133"/>
      <c r="J1086" s="133"/>
      <c r="K1086" s="133"/>
      <c r="L1086" s="133"/>
      <c r="M1086" s="133"/>
      <c r="N1086" s="133"/>
      <c r="O1086" s="133"/>
      <c r="P1086" s="133"/>
    </row>
    <row r="1087" spans="1:18" s="134" customFormat="1" ht="17.25" hidden="1" outlineLevel="2" x14ac:dyDescent="0.2">
      <c r="A1087" s="516"/>
      <c r="B1087" s="166"/>
      <c r="C1087" s="508" t="s">
        <v>1186</v>
      </c>
      <c r="D1087" s="508" t="s">
        <v>1187</v>
      </c>
      <c r="E1087" s="508"/>
      <c r="F1087" s="131"/>
      <c r="G1087" s="132"/>
      <c r="H1087" s="133"/>
      <c r="I1087" s="133"/>
      <c r="J1087" s="133"/>
      <c r="K1087" s="133"/>
      <c r="L1087" s="133"/>
      <c r="M1087" s="133"/>
      <c r="N1087" s="133"/>
      <c r="O1087" s="133"/>
      <c r="P1087" s="133"/>
    </row>
    <row r="1088" spans="1:18" s="134" customFormat="1" ht="17.25" hidden="1" outlineLevel="2" x14ac:dyDescent="0.2">
      <c r="A1088" s="516"/>
      <c r="B1088" s="166"/>
      <c r="C1088" s="508" t="s">
        <v>1188</v>
      </c>
      <c r="D1088" s="508" t="s">
        <v>1189</v>
      </c>
      <c r="E1088" s="508"/>
      <c r="F1088" s="131"/>
      <c r="G1088" s="132"/>
      <c r="H1088" s="133"/>
      <c r="I1088" s="133"/>
      <c r="J1088" s="133"/>
      <c r="K1088" s="133"/>
      <c r="L1088" s="133"/>
      <c r="M1088" s="133"/>
      <c r="N1088" s="133"/>
      <c r="O1088" s="133"/>
      <c r="P1088" s="133"/>
    </row>
    <row r="1089" spans="1:16" s="134" customFormat="1" ht="17.25" hidden="1" outlineLevel="2" x14ac:dyDescent="0.2">
      <c r="A1089" s="516"/>
      <c r="B1089" s="167"/>
      <c r="C1089" s="508" t="s">
        <v>1190</v>
      </c>
      <c r="D1089" s="508" t="s">
        <v>1191</v>
      </c>
      <c r="E1089" s="508"/>
      <c r="F1089" s="131"/>
      <c r="G1089" s="132"/>
      <c r="H1089" s="133"/>
      <c r="I1089" s="133"/>
      <c r="J1089" s="133"/>
      <c r="K1089" s="133"/>
      <c r="L1089" s="133"/>
      <c r="M1089" s="133"/>
      <c r="N1089" s="133"/>
      <c r="O1089" s="133"/>
      <c r="P1089" s="133"/>
    </row>
    <row r="1090" spans="1:16" s="134" customFormat="1" ht="34.5" hidden="1" outlineLevel="2" x14ac:dyDescent="0.2">
      <c r="A1090" s="516"/>
      <c r="B1090" s="166"/>
      <c r="C1090" s="508" t="s">
        <v>1192</v>
      </c>
      <c r="D1090" s="508" t="s">
        <v>1193</v>
      </c>
      <c r="E1090" s="508"/>
      <c r="F1090" s="131"/>
      <c r="G1090" s="132"/>
      <c r="H1090" s="133"/>
      <c r="I1090" s="133"/>
      <c r="J1090" s="133"/>
      <c r="K1090" s="133"/>
      <c r="L1090" s="133"/>
      <c r="M1090" s="133"/>
      <c r="N1090" s="133"/>
      <c r="O1090" s="133"/>
      <c r="P1090" s="133"/>
    </row>
    <row r="1091" spans="1:16" s="134" customFormat="1" ht="34.5" hidden="1" outlineLevel="2" x14ac:dyDescent="0.2">
      <c r="A1091" s="516"/>
      <c r="B1091" s="166"/>
      <c r="C1091" s="508" t="s">
        <v>1194</v>
      </c>
      <c r="D1091" s="508" t="s">
        <v>1195</v>
      </c>
      <c r="E1091" s="508" t="s">
        <v>953</v>
      </c>
      <c r="F1091" s="131"/>
      <c r="G1091" s="132"/>
      <c r="H1091" s="133"/>
      <c r="I1091" s="133"/>
      <c r="J1091" s="133"/>
      <c r="K1091" s="133"/>
      <c r="L1091" s="133"/>
      <c r="M1091" s="133"/>
      <c r="N1091" s="133"/>
      <c r="O1091" s="133"/>
      <c r="P1091" s="133"/>
    </row>
    <row r="1092" spans="1:16" s="134" customFormat="1" ht="34.5" hidden="1" outlineLevel="2" x14ac:dyDescent="0.2">
      <c r="A1092" s="516"/>
      <c r="B1092" s="166"/>
      <c r="C1092" s="508" t="s">
        <v>1196</v>
      </c>
      <c r="D1092" s="508" t="s">
        <v>1197</v>
      </c>
      <c r="E1092" s="508" t="s">
        <v>953</v>
      </c>
      <c r="F1092" s="131"/>
      <c r="G1092" s="132"/>
      <c r="H1092" s="133"/>
      <c r="I1092" s="133"/>
      <c r="J1092" s="133"/>
      <c r="K1092" s="133"/>
      <c r="L1092" s="133"/>
      <c r="M1092" s="133"/>
      <c r="N1092" s="133"/>
      <c r="O1092" s="133"/>
      <c r="P1092" s="133"/>
    </row>
    <row r="1093" spans="1:16" s="134" customFormat="1" ht="34.5" hidden="1" outlineLevel="2" x14ac:dyDescent="0.2">
      <c r="A1093" s="516"/>
      <c r="B1093" s="110" t="str">
        <f>IF(B1080&lt;&gt;0,1,"")</f>
        <v/>
      </c>
      <c r="C1093" s="508" t="s">
        <v>1198</v>
      </c>
      <c r="D1093" s="508" t="s">
        <v>1199</v>
      </c>
      <c r="E1093" s="508" t="s">
        <v>1200</v>
      </c>
      <c r="F1093" s="131"/>
      <c r="G1093" s="132"/>
      <c r="H1093" s="133"/>
      <c r="I1093" s="133"/>
      <c r="J1093" s="133"/>
      <c r="K1093" s="133"/>
      <c r="L1093" s="133"/>
      <c r="M1093" s="133"/>
      <c r="N1093" s="133"/>
      <c r="O1093" s="133"/>
      <c r="P1093" s="133"/>
    </row>
    <row r="1094" spans="1:16" s="134" customFormat="1" ht="17.25" hidden="1" outlineLevel="2" x14ac:dyDescent="0.2">
      <c r="A1094" s="516"/>
      <c r="B1094" s="109"/>
      <c r="C1094" s="508" t="s">
        <v>1201</v>
      </c>
      <c r="D1094" s="508" t="s">
        <v>1202</v>
      </c>
      <c r="E1094" s="508" t="s">
        <v>953</v>
      </c>
      <c r="F1094" s="176"/>
      <c r="G1094" s="132"/>
      <c r="H1094" s="133"/>
      <c r="I1094" s="133"/>
      <c r="J1094" s="133"/>
      <c r="K1094" s="133"/>
      <c r="L1094" s="133"/>
      <c r="M1094" s="133"/>
      <c r="N1094" s="133"/>
      <c r="O1094" s="133"/>
      <c r="P1094" s="133"/>
    </row>
    <row r="1095" spans="1:16" s="134" customFormat="1" ht="34.5" hidden="1" outlineLevel="2" x14ac:dyDescent="0.2">
      <c r="A1095" s="516"/>
      <c r="B1095" s="166"/>
      <c r="C1095" s="508" t="s">
        <v>1203</v>
      </c>
      <c r="D1095" s="508" t="s">
        <v>1204</v>
      </c>
      <c r="E1095" s="508" t="s">
        <v>1205</v>
      </c>
      <c r="F1095" s="131"/>
      <c r="G1095" s="132"/>
      <c r="H1095" s="133"/>
      <c r="I1095" s="133"/>
      <c r="J1095" s="133"/>
      <c r="K1095" s="133"/>
      <c r="L1095" s="133"/>
      <c r="M1095" s="133"/>
      <c r="N1095" s="133"/>
      <c r="O1095" s="133"/>
      <c r="P1095" s="133"/>
    </row>
    <row r="1096" spans="1:16" s="164" customFormat="1" ht="12.75" hidden="1" outlineLevel="2" x14ac:dyDescent="0.2">
      <c r="A1096" s="518"/>
      <c r="B1096" s="522"/>
      <c r="C1096" s="522"/>
      <c r="D1096" s="522"/>
      <c r="E1096" s="523"/>
      <c r="F1096" s="131"/>
      <c r="G1096" s="162"/>
      <c r="H1096" s="163"/>
      <c r="I1096" s="163"/>
      <c r="J1096" s="163"/>
      <c r="K1096" s="163"/>
      <c r="L1096" s="163"/>
      <c r="M1096" s="163"/>
      <c r="N1096" s="163"/>
      <c r="O1096" s="163"/>
      <c r="P1096" s="163"/>
    </row>
    <row r="1097" spans="1:16" s="134" customFormat="1" ht="17.25" hidden="1" outlineLevel="2" x14ac:dyDescent="0.2">
      <c r="A1097" s="516"/>
      <c r="B1097" s="166"/>
      <c r="C1097" s="517" t="s">
        <v>1040</v>
      </c>
      <c r="D1097" s="508" t="s">
        <v>1041</v>
      </c>
      <c r="E1097" s="508" t="s">
        <v>1042</v>
      </c>
      <c r="F1097" s="131"/>
      <c r="G1097" s="132"/>
      <c r="H1097" s="133"/>
      <c r="I1097" s="133"/>
      <c r="J1097" s="133"/>
      <c r="K1097" s="133"/>
      <c r="L1097" s="133"/>
      <c r="M1097" s="133"/>
      <c r="N1097" s="133"/>
      <c r="O1097" s="133"/>
      <c r="P1097" s="133"/>
    </row>
    <row r="1098" spans="1:16" s="134" customFormat="1" ht="17.25" hidden="1" outlineLevel="2" x14ac:dyDescent="0.2">
      <c r="A1098" s="516"/>
      <c r="B1098" s="166"/>
      <c r="C1098" s="508" t="s">
        <v>1043</v>
      </c>
      <c r="D1098" s="508" t="s">
        <v>1057</v>
      </c>
      <c r="E1098" s="508" t="s">
        <v>1042</v>
      </c>
      <c r="F1098" s="131"/>
      <c r="G1098" s="132"/>
      <c r="H1098" s="133"/>
      <c r="I1098" s="133"/>
      <c r="J1098" s="133"/>
      <c r="K1098" s="133"/>
      <c r="L1098" s="133"/>
      <c r="M1098" s="133"/>
      <c r="N1098" s="133"/>
      <c r="O1098" s="133"/>
      <c r="P1098" s="133"/>
    </row>
    <row r="1099" spans="1:16" s="134" customFormat="1" ht="17.25" hidden="1" outlineLevel="2" x14ac:dyDescent="0.2">
      <c r="A1099" s="516"/>
      <c r="B1099" s="166"/>
      <c r="C1099" s="508" t="s">
        <v>1045</v>
      </c>
      <c r="D1099" s="508" t="s">
        <v>1046</v>
      </c>
      <c r="E1099" s="508"/>
      <c r="F1099" s="131"/>
      <c r="G1099" s="132"/>
      <c r="H1099" s="133"/>
      <c r="I1099" s="133"/>
      <c r="J1099" s="133"/>
      <c r="K1099" s="133"/>
      <c r="L1099" s="133"/>
      <c r="M1099" s="133"/>
      <c r="N1099" s="133"/>
      <c r="O1099" s="133"/>
      <c r="P1099" s="133"/>
    </row>
    <row r="1100" spans="1:16" s="134" customFormat="1" ht="17.25" hidden="1" outlineLevel="2" x14ac:dyDescent="0.2">
      <c r="A1100" s="516"/>
      <c r="B1100" s="166"/>
      <c r="C1100" s="508" t="s">
        <v>1122</v>
      </c>
      <c r="D1100" s="508" t="s">
        <v>1123</v>
      </c>
      <c r="E1100" s="508" t="s">
        <v>1124</v>
      </c>
      <c r="F1100" s="131"/>
      <c r="G1100" s="132"/>
      <c r="H1100" s="133"/>
      <c r="I1100" s="133"/>
      <c r="J1100" s="133"/>
      <c r="K1100" s="133"/>
      <c r="L1100" s="133"/>
      <c r="M1100" s="133"/>
      <c r="N1100" s="133"/>
      <c r="O1100" s="133"/>
      <c r="P1100" s="133"/>
    </row>
    <row r="1101" spans="1:16" s="164" customFormat="1" ht="12.75" hidden="1" outlineLevel="2" x14ac:dyDescent="0.2">
      <c r="A1101" s="518"/>
      <c r="B1101" s="522"/>
      <c r="C1101" s="522"/>
      <c r="D1101" s="522"/>
      <c r="E1101" s="523"/>
      <c r="F1101" s="131"/>
      <c r="G1101" s="162"/>
      <c r="H1101" s="163"/>
      <c r="I1101" s="163"/>
      <c r="J1101" s="163"/>
      <c r="K1101" s="163"/>
      <c r="L1101" s="163"/>
      <c r="M1101" s="163"/>
      <c r="N1101" s="163"/>
      <c r="O1101" s="163"/>
      <c r="P1101" s="163"/>
    </row>
    <row r="1102" spans="1:16" s="134" customFormat="1" ht="17.25" hidden="1" outlineLevel="2" x14ac:dyDescent="0.2">
      <c r="A1102" s="516"/>
      <c r="B1102" s="166"/>
      <c r="C1102" s="508" t="s">
        <v>406</v>
      </c>
      <c r="D1102" s="508" t="s">
        <v>875</v>
      </c>
      <c r="E1102" s="508" t="s">
        <v>876</v>
      </c>
      <c r="F1102" s="131"/>
      <c r="G1102" s="132"/>
      <c r="H1102" s="133"/>
      <c r="I1102" s="133"/>
      <c r="J1102" s="133"/>
      <c r="K1102" s="133"/>
      <c r="L1102" s="133"/>
      <c r="M1102" s="133"/>
      <c r="N1102" s="133"/>
      <c r="O1102" s="133"/>
      <c r="P1102" s="133"/>
    </row>
    <row r="1103" spans="1:16" s="134" customFormat="1" ht="17.25" hidden="1" outlineLevel="2" x14ac:dyDescent="0.2">
      <c r="A1103" s="516"/>
      <c r="B1103" s="166"/>
      <c r="C1103" s="508" t="s">
        <v>408</v>
      </c>
      <c r="D1103" s="508" t="s">
        <v>738</v>
      </c>
      <c r="E1103" s="508" t="s">
        <v>877</v>
      </c>
      <c r="F1103" s="131"/>
      <c r="G1103" s="132"/>
      <c r="H1103" s="133"/>
      <c r="I1103" s="133"/>
      <c r="J1103" s="133"/>
      <c r="K1103" s="133"/>
      <c r="L1103" s="133"/>
      <c r="M1103" s="133"/>
      <c r="N1103" s="133"/>
      <c r="O1103" s="133"/>
      <c r="P1103" s="133"/>
    </row>
    <row r="1104" spans="1:16" s="134" customFormat="1" ht="34.5" hidden="1" outlineLevel="2" x14ac:dyDescent="0.2">
      <c r="A1104" s="516"/>
      <c r="B1104" s="166"/>
      <c r="C1104" s="508" t="s">
        <v>1125</v>
      </c>
      <c r="D1104" s="508" t="s">
        <v>411</v>
      </c>
      <c r="E1104" s="508" t="s">
        <v>1126</v>
      </c>
      <c r="F1104" s="131"/>
      <c r="G1104" s="132"/>
      <c r="H1104" s="133"/>
      <c r="I1104" s="133"/>
      <c r="J1104" s="133"/>
      <c r="K1104" s="133"/>
      <c r="L1104" s="133"/>
      <c r="M1104" s="133"/>
      <c r="N1104" s="133"/>
      <c r="O1104" s="133"/>
      <c r="P1104" s="133"/>
    </row>
    <row r="1105" spans="1:16" s="164" customFormat="1" ht="17.25" hidden="1" outlineLevel="2" x14ac:dyDescent="0.2">
      <c r="A1105" s="516"/>
      <c r="B1105" s="153"/>
      <c r="C1105" s="508" t="s">
        <v>393</v>
      </c>
      <c r="D1105" s="508" t="s">
        <v>621</v>
      </c>
      <c r="E1105" s="508"/>
      <c r="F1105" s="131"/>
      <c r="G1105" s="162"/>
      <c r="H1105" s="163"/>
      <c r="I1105" s="163"/>
      <c r="J1105" s="163"/>
      <c r="K1105" s="163"/>
      <c r="L1105" s="163"/>
      <c r="M1105" s="163"/>
      <c r="N1105" s="163"/>
      <c r="O1105" s="163"/>
      <c r="P1105" s="163"/>
    </row>
    <row r="1106" spans="1:16" s="164" customFormat="1" ht="17.25" hidden="1" outlineLevel="2" x14ac:dyDescent="0.2">
      <c r="A1106" s="516"/>
      <c r="B1106" s="153"/>
      <c r="C1106" s="508" t="s">
        <v>396</v>
      </c>
      <c r="D1106" s="508" t="s">
        <v>690</v>
      </c>
      <c r="E1106" s="508"/>
      <c r="F1106" s="131"/>
      <c r="G1106" s="162"/>
      <c r="H1106" s="163"/>
      <c r="I1106" s="163"/>
      <c r="J1106" s="163"/>
      <c r="K1106" s="163"/>
      <c r="L1106" s="163"/>
      <c r="M1106" s="163"/>
      <c r="N1106" s="163"/>
      <c r="O1106" s="163"/>
      <c r="P1106" s="163"/>
    </row>
    <row r="1107" spans="1:16" s="164" customFormat="1" ht="17.25" hidden="1" outlineLevel="2" x14ac:dyDescent="0.2">
      <c r="A1107" s="516"/>
      <c r="B1107" s="153"/>
      <c r="C1107" s="508" t="s">
        <v>398</v>
      </c>
      <c r="D1107" s="508" t="s">
        <v>1128</v>
      </c>
      <c r="E1107" s="508" t="s">
        <v>1048</v>
      </c>
      <c r="F1107" s="131"/>
      <c r="G1107" s="162"/>
      <c r="H1107" s="163"/>
      <c r="I1107" s="163"/>
      <c r="J1107" s="163"/>
      <c r="K1107" s="163"/>
      <c r="L1107" s="163"/>
      <c r="M1107" s="163"/>
      <c r="N1107" s="163"/>
      <c r="O1107" s="163"/>
      <c r="P1107" s="163"/>
    </row>
    <row r="1108" spans="1:16" s="164" customFormat="1" ht="17.25" hidden="1" outlineLevel="2" x14ac:dyDescent="0.2">
      <c r="A1108" s="516"/>
      <c r="B1108" s="153"/>
      <c r="C1108" s="508" t="s">
        <v>400</v>
      </c>
      <c r="D1108" s="508" t="s">
        <v>1129</v>
      </c>
      <c r="E1108" s="508"/>
      <c r="F1108" s="131"/>
      <c r="G1108" s="162"/>
      <c r="H1108" s="163"/>
      <c r="I1108" s="163"/>
      <c r="J1108" s="163"/>
      <c r="K1108" s="163"/>
      <c r="L1108" s="163"/>
      <c r="M1108" s="163"/>
      <c r="N1108" s="163"/>
      <c r="O1108" s="163"/>
      <c r="P1108" s="163"/>
    </row>
    <row r="1109" spans="1:16" s="164" customFormat="1" ht="12.75" hidden="1" outlineLevel="2" x14ac:dyDescent="0.2">
      <c r="A1109" s="518"/>
      <c r="B1109" s="522"/>
      <c r="C1109" s="522"/>
      <c r="D1109" s="522"/>
      <c r="E1109" s="523"/>
      <c r="F1109" s="131"/>
      <c r="G1109" s="162"/>
      <c r="H1109" s="163"/>
      <c r="I1109" s="163"/>
      <c r="J1109" s="163"/>
      <c r="K1109" s="163"/>
      <c r="L1109" s="163"/>
      <c r="M1109" s="163"/>
      <c r="N1109" s="163"/>
      <c r="O1109" s="163"/>
      <c r="P1109" s="163"/>
    </row>
    <row r="1110" spans="1:16" s="134" customFormat="1" ht="34.5" hidden="1" outlineLevel="2" x14ac:dyDescent="0.2">
      <c r="A1110" s="516"/>
      <c r="B1110" s="166"/>
      <c r="C1110" s="508" t="s">
        <v>789</v>
      </c>
      <c r="D1110" s="508" t="s">
        <v>608</v>
      </c>
      <c r="E1110" s="508"/>
      <c r="F1110" s="131"/>
      <c r="G1110" s="132"/>
      <c r="H1110" s="133"/>
      <c r="I1110" s="133"/>
      <c r="J1110" s="133"/>
      <c r="K1110" s="133"/>
      <c r="L1110" s="133"/>
      <c r="M1110" s="133"/>
      <c r="N1110" s="133"/>
      <c r="O1110" s="133"/>
      <c r="P1110" s="133"/>
    </row>
    <row r="1111" spans="1:16" s="134" customFormat="1" ht="17.25" hidden="1" outlineLevel="2" x14ac:dyDescent="0.2">
      <c r="A1111" s="516"/>
      <c r="B1111" s="166"/>
      <c r="C1111" s="508" t="s">
        <v>791</v>
      </c>
      <c r="D1111" s="508" t="s">
        <v>611</v>
      </c>
      <c r="E1111" s="508"/>
      <c r="F1111" s="131"/>
      <c r="G1111" s="132"/>
      <c r="H1111" s="133"/>
      <c r="I1111" s="133"/>
      <c r="J1111" s="133"/>
      <c r="K1111" s="133"/>
      <c r="L1111" s="133"/>
      <c r="M1111" s="133"/>
      <c r="N1111" s="133"/>
      <c r="O1111" s="133"/>
      <c r="P1111" s="133"/>
    </row>
    <row r="1112" spans="1:16" s="134" customFormat="1" ht="34.5" hidden="1" outlineLevel="2" x14ac:dyDescent="0.2">
      <c r="A1112" s="516"/>
      <c r="B1112" s="166"/>
      <c r="C1112" s="508" t="s">
        <v>830</v>
      </c>
      <c r="D1112" s="508" t="s">
        <v>1051</v>
      </c>
      <c r="E1112" s="508"/>
      <c r="F1112" s="131"/>
      <c r="G1112" s="132"/>
      <c r="H1112" s="133"/>
      <c r="I1112" s="133"/>
      <c r="J1112" s="133"/>
      <c r="K1112" s="133"/>
      <c r="L1112" s="133"/>
      <c r="M1112" s="133"/>
      <c r="N1112" s="133"/>
      <c r="O1112" s="133"/>
      <c r="P1112" s="133"/>
    </row>
    <row r="1113" spans="1:16" s="134" customFormat="1" ht="34.5" hidden="1" outlineLevel="2" x14ac:dyDescent="0.2">
      <c r="A1113" s="442"/>
      <c r="B1113" s="92"/>
      <c r="C1113" s="707" t="s">
        <v>920</v>
      </c>
      <c r="D1113" s="443" t="s">
        <v>614</v>
      </c>
      <c r="E1113" s="443" t="s">
        <v>1206</v>
      </c>
      <c r="F1113" s="131"/>
      <c r="G1113" s="132"/>
      <c r="H1113" s="133"/>
      <c r="I1113" s="133"/>
      <c r="J1113" s="133"/>
      <c r="K1113" s="133"/>
      <c r="L1113" s="133"/>
      <c r="M1113" s="133"/>
      <c r="N1113" s="133"/>
      <c r="O1113" s="133"/>
      <c r="P1113" s="133"/>
    </row>
    <row r="1114" spans="1:16" s="134" customFormat="1" ht="51.75" hidden="1" outlineLevel="2" x14ac:dyDescent="0.2">
      <c r="A1114" s="442"/>
      <c r="B1114" s="92"/>
      <c r="C1114" s="707" t="s">
        <v>844</v>
      </c>
      <c r="D1114" s="443" t="s">
        <v>616</v>
      </c>
      <c r="E1114" s="443" t="s">
        <v>1207</v>
      </c>
      <c r="F1114" s="131"/>
      <c r="G1114" s="132"/>
      <c r="H1114" s="133"/>
      <c r="I1114" s="133"/>
      <c r="J1114" s="133"/>
      <c r="K1114" s="133"/>
      <c r="L1114" s="133"/>
      <c r="M1114" s="133"/>
      <c r="N1114" s="133"/>
      <c r="O1114" s="133"/>
      <c r="P1114" s="133"/>
    </row>
    <row r="1115" spans="1:16" s="134" customFormat="1" ht="34.5" hidden="1" outlineLevel="2" x14ac:dyDescent="0.2">
      <c r="A1115" s="442"/>
      <c r="B1115" s="92"/>
      <c r="C1115" s="707" t="s">
        <v>975</v>
      </c>
      <c r="D1115" s="443" t="s">
        <v>1132</v>
      </c>
      <c r="E1115" s="443" t="s">
        <v>1208</v>
      </c>
      <c r="F1115" s="131"/>
      <c r="G1115" s="132"/>
      <c r="H1115" s="133"/>
      <c r="I1115" s="133"/>
      <c r="J1115" s="133"/>
      <c r="K1115" s="133"/>
      <c r="L1115" s="133"/>
      <c r="M1115" s="133"/>
      <c r="N1115" s="133"/>
      <c r="O1115" s="133"/>
      <c r="P1115" s="133"/>
    </row>
    <row r="1116" spans="1:16" s="134" customFormat="1" ht="12.75" hidden="1" outlineLevel="2" x14ac:dyDescent="0.2">
      <c r="A1116" s="518"/>
      <c r="B1116" s="522"/>
      <c r="C1116" s="522"/>
      <c r="D1116" s="522"/>
      <c r="E1116" s="523"/>
      <c r="F1116" s="131"/>
      <c r="G1116" s="132"/>
      <c r="H1116" s="133"/>
      <c r="I1116" s="133"/>
      <c r="J1116" s="133"/>
      <c r="K1116" s="133"/>
      <c r="L1116" s="133"/>
      <c r="M1116" s="133"/>
      <c r="N1116" s="133"/>
      <c r="O1116" s="133"/>
      <c r="P1116" s="133"/>
    </row>
    <row r="1117" spans="1:16" s="134" customFormat="1" ht="17.25" hidden="1" outlineLevel="2" x14ac:dyDescent="0.2">
      <c r="A1117" s="516"/>
      <c r="B1117" s="166"/>
      <c r="C1117" s="508" t="s">
        <v>943</v>
      </c>
      <c r="D1117" s="508" t="s">
        <v>1029</v>
      </c>
      <c r="E1117" s="508" t="s">
        <v>1209</v>
      </c>
      <c r="F1117" s="131"/>
      <c r="G1117" s="132"/>
      <c r="H1117" s="133"/>
      <c r="I1117" s="133"/>
      <c r="J1117" s="133"/>
      <c r="K1117" s="133"/>
      <c r="L1117" s="133"/>
      <c r="M1117" s="133"/>
      <c r="N1117" s="133"/>
      <c r="O1117" s="133"/>
      <c r="P1117" s="133"/>
    </row>
    <row r="1118" spans="1:16" s="134" customFormat="1" ht="17.25" hidden="1" outlineLevel="2" x14ac:dyDescent="0.2">
      <c r="A1118" s="516"/>
      <c r="B1118" s="166"/>
      <c r="C1118" s="508" t="s">
        <v>946</v>
      </c>
      <c r="D1118" s="508" t="s">
        <v>1031</v>
      </c>
      <c r="E1118" s="508" t="s">
        <v>1032</v>
      </c>
      <c r="F1118" s="131"/>
      <c r="G1118" s="132"/>
      <c r="H1118" s="133"/>
      <c r="I1118" s="133"/>
      <c r="J1118" s="133"/>
      <c r="K1118" s="133"/>
      <c r="L1118" s="133"/>
      <c r="M1118" s="133"/>
      <c r="N1118" s="133"/>
      <c r="O1118" s="133"/>
      <c r="P1118" s="133"/>
    </row>
    <row r="1119" spans="1:16" s="134" customFormat="1" ht="17.25" hidden="1" outlineLevel="2" x14ac:dyDescent="0.2">
      <c r="A1119" s="516"/>
      <c r="B1119" s="166"/>
      <c r="C1119" s="508" t="s">
        <v>949</v>
      </c>
      <c r="D1119" s="508" t="s">
        <v>1033</v>
      </c>
      <c r="E1119" s="508" t="s">
        <v>1032</v>
      </c>
      <c r="F1119" s="131"/>
      <c r="G1119" s="132"/>
      <c r="H1119" s="133"/>
      <c r="I1119" s="133"/>
      <c r="J1119" s="133"/>
      <c r="K1119" s="133"/>
      <c r="L1119" s="133"/>
      <c r="M1119" s="133"/>
      <c r="N1119" s="133"/>
      <c r="O1119" s="133"/>
      <c r="P1119" s="133"/>
    </row>
    <row r="1120" spans="1:16" s="134" customFormat="1" ht="12.75" hidden="1" outlineLevel="2" x14ac:dyDescent="0.2">
      <c r="A1120" s="518"/>
      <c r="B1120" s="522"/>
      <c r="C1120" s="522"/>
      <c r="D1120" s="522"/>
      <c r="E1120" s="523"/>
      <c r="F1120" s="131"/>
      <c r="G1120" s="132"/>
      <c r="H1120" s="133"/>
      <c r="I1120" s="133"/>
      <c r="J1120" s="133"/>
      <c r="K1120" s="133"/>
      <c r="L1120" s="133"/>
      <c r="M1120" s="133"/>
      <c r="N1120" s="133"/>
      <c r="O1120" s="133"/>
      <c r="P1120" s="133"/>
    </row>
    <row r="1121" spans="1:18" s="134" customFormat="1" ht="17.25" hidden="1" outlineLevel="2" x14ac:dyDescent="0.2">
      <c r="A1121" s="516"/>
      <c r="B1121" s="166"/>
      <c r="C1121" s="508"/>
      <c r="D1121" s="508"/>
      <c r="E1121" s="508"/>
      <c r="F1121" s="131"/>
      <c r="G1121" s="132"/>
      <c r="H1121" s="133"/>
      <c r="I1121" s="133"/>
      <c r="J1121" s="133"/>
      <c r="K1121" s="133"/>
      <c r="L1121" s="133"/>
      <c r="M1121" s="133"/>
      <c r="N1121" s="133"/>
      <c r="O1121" s="133"/>
      <c r="P1121" s="133"/>
    </row>
    <row r="1122" spans="1:18" s="134" customFormat="1" ht="12.75" hidden="1" outlineLevel="2" x14ac:dyDescent="0.2">
      <c r="A1122" s="518"/>
      <c r="B1122" s="522"/>
      <c r="C1122" s="522"/>
      <c r="D1122" s="522"/>
      <c r="E1122" s="523"/>
      <c r="F1122" s="131"/>
      <c r="G1122" s="132"/>
      <c r="H1122" s="133"/>
      <c r="I1122" s="133"/>
      <c r="J1122" s="133"/>
      <c r="K1122" s="133"/>
      <c r="L1122" s="133"/>
      <c r="M1122" s="133"/>
      <c r="N1122" s="133"/>
      <c r="O1122" s="133"/>
      <c r="P1122" s="133"/>
    </row>
    <row r="1123" spans="1:18" s="134" customFormat="1" ht="17.25" hidden="1" outlineLevel="2" x14ac:dyDescent="0.2">
      <c r="A1123" s="516"/>
      <c r="B1123" s="166"/>
      <c r="C1123" s="508" t="s">
        <v>91</v>
      </c>
      <c r="D1123" s="508" t="s">
        <v>1134</v>
      </c>
      <c r="E1123" s="508" t="s">
        <v>884</v>
      </c>
      <c r="F1123" s="131"/>
      <c r="G1123" s="132"/>
      <c r="H1123" s="133"/>
      <c r="I1123" s="133"/>
      <c r="J1123" s="133"/>
      <c r="K1123" s="133"/>
      <c r="L1123" s="133"/>
      <c r="M1123" s="133"/>
      <c r="N1123" s="133"/>
      <c r="O1123" s="133"/>
      <c r="P1123" s="133"/>
    </row>
    <row r="1124" spans="1:18" s="134" customFormat="1" ht="17.25" hidden="1" outlineLevel="2" x14ac:dyDescent="0.2">
      <c r="A1124" s="516"/>
      <c r="B1124" s="166"/>
      <c r="C1124" s="508" t="s">
        <v>91</v>
      </c>
      <c r="D1124" s="508" t="s">
        <v>1135</v>
      </c>
      <c r="E1124" s="508" t="s">
        <v>884</v>
      </c>
      <c r="F1124" s="131"/>
      <c r="G1124" s="132"/>
      <c r="H1124" s="133"/>
      <c r="I1124" s="133"/>
      <c r="J1124" s="133"/>
      <c r="K1124" s="133"/>
      <c r="L1124" s="133"/>
      <c r="M1124" s="133"/>
      <c r="N1124" s="133"/>
      <c r="O1124" s="133"/>
      <c r="P1124" s="133"/>
    </row>
    <row r="1125" spans="1:18" s="134" customFormat="1" ht="17.25" hidden="1" outlineLevel="2" x14ac:dyDescent="0.2">
      <c r="A1125" s="516"/>
      <c r="B1125" s="166"/>
      <c r="C1125" s="508" t="s">
        <v>91</v>
      </c>
      <c r="D1125" s="508" t="s">
        <v>875</v>
      </c>
      <c r="E1125" s="508" t="s">
        <v>884</v>
      </c>
      <c r="F1125" s="131"/>
      <c r="G1125" s="132"/>
      <c r="H1125" s="133"/>
      <c r="I1125" s="133"/>
      <c r="J1125" s="133"/>
      <c r="K1125" s="133"/>
      <c r="L1125" s="133"/>
      <c r="M1125" s="133"/>
      <c r="N1125" s="133"/>
      <c r="O1125" s="133"/>
      <c r="P1125" s="133"/>
    </row>
    <row r="1126" spans="1:18" s="134" customFormat="1" ht="17.25" hidden="1" outlineLevel="2" x14ac:dyDescent="0.2">
      <c r="A1126" s="516"/>
      <c r="B1126" s="166"/>
      <c r="C1126" s="508" t="s">
        <v>91</v>
      </c>
      <c r="D1126" s="508" t="s">
        <v>738</v>
      </c>
      <c r="E1126" s="508" t="s">
        <v>884</v>
      </c>
      <c r="F1126" s="131"/>
      <c r="G1126" s="132"/>
      <c r="H1126" s="133"/>
      <c r="I1126" s="133"/>
      <c r="J1126" s="133"/>
      <c r="K1126" s="133"/>
      <c r="L1126" s="133"/>
      <c r="M1126" s="133"/>
      <c r="N1126" s="133"/>
      <c r="O1126" s="133"/>
      <c r="P1126" s="133"/>
    </row>
    <row r="1127" spans="1:18" s="134" customFormat="1" ht="17.25" hidden="1" outlineLevel="2" x14ac:dyDescent="0.2">
      <c r="A1127" s="516"/>
      <c r="B1127" s="166"/>
      <c r="C1127" s="508" t="s">
        <v>91</v>
      </c>
      <c r="D1127" s="508" t="s">
        <v>879</v>
      </c>
      <c r="E1127" s="508" t="s">
        <v>884</v>
      </c>
      <c r="F1127" s="131"/>
      <c r="G1127" s="132"/>
      <c r="H1127" s="133"/>
      <c r="I1127" s="133"/>
      <c r="J1127" s="133"/>
      <c r="K1127" s="133"/>
      <c r="L1127" s="133"/>
      <c r="M1127" s="133"/>
      <c r="N1127" s="133"/>
      <c r="O1127" s="133"/>
      <c r="P1127" s="133"/>
    </row>
    <row r="1128" spans="1:18" s="134" customFormat="1" ht="17.25" hidden="1" outlineLevel="2" x14ac:dyDescent="0.2">
      <c r="A1128" s="516"/>
      <c r="B1128" s="166"/>
      <c r="C1128" s="508" t="s">
        <v>91</v>
      </c>
      <c r="D1128" s="508" t="s">
        <v>424</v>
      </c>
      <c r="E1128" s="508" t="s">
        <v>884</v>
      </c>
      <c r="F1128" s="131"/>
      <c r="G1128" s="132"/>
      <c r="H1128" s="133"/>
      <c r="I1128" s="133"/>
      <c r="J1128" s="133"/>
      <c r="K1128" s="133"/>
      <c r="L1128" s="133"/>
      <c r="M1128" s="133"/>
      <c r="N1128" s="133"/>
      <c r="O1128" s="133"/>
      <c r="P1128" s="133"/>
    </row>
    <row r="1129" spans="1:18" s="134" customFormat="1" ht="17.25" hidden="1" outlineLevel="2" x14ac:dyDescent="0.2">
      <c r="A1129" s="516"/>
      <c r="B1129" s="166"/>
      <c r="C1129" s="508" t="s">
        <v>91</v>
      </c>
      <c r="D1129" s="508" t="s">
        <v>1128</v>
      </c>
      <c r="E1129" s="508" t="s">
        <v>884</v>
      </c>
      <c r="F1129" s="131"/>
      <c r="G1129" s="132"/>
      <c r="H1129" s="133"/>
      <c r="I1129" s="133"/>
      <c r="J1129" s="133"/>
      <c r="K1129" s="133"/>
      <c r="L1129" s="133"/>
      <c r="M1129" s="133"/>
      <c r="N1129" s="133"/>
      <c r="O1129" s="133"/>
      <c r="P1129" s="133"/>
    </row>
    <row r="1130" spans="1:18" s="134" customFormat="1" ht="17.25" hidden="1" outlineLevel="2" x14ac:dyDescent="0.2">
      <c r="A1130" s="516"/>
      <c r="B1130" s="166"/>
      <c r="C1130" s="508" t="s">
        <v>91</v>
      </c>
      <c r="D1130" s="508" t="s">
        <v>1129</v>
      </c>
      <c r="E1130" s="508" t="s">
        <v>884</v>
      </c>
      <c r="F1130" s="131"/>
      <c r="G1130" s="132"/>
      <c r="H1130" s="133"/>
      <c r="I1130" s="133"/>
      <c r="J1130" s="133"/>
      <c r="K1130" s="133"/>
      <c r="L1130" s="133"/>
      <c r="M1130" s="133"/>
      <c r="N1130" s="133"/>
      <c r="O1130" s="133"/>
      <c r="P1130" s="133"/>
    </row>
    <row r="1131" spans="1:18" s="134" customFormat="1" ht="17.25" hidden="1" outlineLevel="1" x14ac:dyDescent="0.2">
      <c r="A1131" s="444"/>
      <c r="B1131" s="451"/>
      <c r="C1131" s="451"/>
      <c r="D1131" s="451"/>
      <c r="E1131" s="452"/>
      <c r="F1131" s="131"/>
      <c r="G1131" s="132"/>
      <c r="H1131" s="133"/>
      <c r="I1131" s="133"/>
      <c r="J1131" s="133"/>
      <c r="K1131" s="133"/>
      <c r="L1131" s="133"/>
      <c r="M1131" s="133"/>
      <c r="N1131" s="133"/>
      <c r="O1131" s="133"/>
      <c r="P1131" s="133"/>
    </row>
    <row r="1132" spans="1:18" s="86" customFormat="1" ht="17.25" hidden="1" outlineLevel="1" x14ac:dyDescent="0.3">
      <c r="A1132" s="155"/>
      <c r="B1132" s="152">
        <f>SUM(B1133:B1174)</f>
        <v>0</v>
      </c>
      <c r="C1132" s="437" t="s">
        <v>139</v>
      </c>
      <c r="D1132" s="81" t="s">
        <v>1210</v>
      </c>
      <c r="E1132" s="157" t="s">
        <v>1147</v>
      </c>
      <c r="F1132" s="83"/>
      <c r="G1132" s="83"/>
      <c r="H1132" s="101"/>
      <c r="I1132" s="83"/>
      <c r="J1132" s="85"/>
      <c r="K1132" s="85"/>
      <c r="L1132" s="85"/>
      <c r="M1132" s="85"/>
      <c r="N1132" s="85"/>
      <c r="O1132" s="85"/>
      <c r="P1132" s="85"/>
      <c r="Q1132" s="85"/>
      <c r="R1132" s="85"/>
    </row>
    <row r="1133" spans="1:18" s="86" customFormat="1" ht="34.5" hidden="1" outlineLevel="2" x14ac:dyDescent="0.3">
      <c r="A1133" s="516"/>
      <c r="B1133" s="156"/>
      <c r="C1133" s="508" t="s">
        <v>1211</v>
      </c>
      <c r="D1133" s="508" t="s">
        <v>1212</v>
      </c>
      <c r="E1133" s="91" t="s">
        <v>1150</v>
      </c>
      <c r="F1133" s="83"/>
      <c r="G1133" s="83"/>
      <c r="H1133" s="101"/>
      <c r="I1133" s="83"/>
      <c r="J1133" s="85"/>
      <c r="K1133" s="85"/>
      <c r="L1133" s="85"/>
      <c r="M1133" s="85"/>
      <c r="N1133" s="85"/>
      <c r="O1133" s="85"/>
      <c r="P1133" s="85"/>
      <c r="Q1133" s="85"/>
      <c r="R1133" s="85"/>
    </row>
    <row r="1134" spans="1:18" s="86" customFormat="1" ht="34.5" hidden="1" outlineLevel="2" x14ac:dyDescent="0.3">
      <c r="A1134" s="516"/>
      <c r="B1134" s="156"/>
      <c r="C1134" s="508" t="s">
        <v>1169</v>
      </c>
      <c r="D1134" s="508" t="s">
        <v>1170</v>
      </c>
      <c r="E1134" s="91"/>
      <c r="F1134" s="83"/>
      <c r="G1134" s="83"/>
      <c r="H1134" s="101"/>
      <c r="I1134" s="83"/>
      <c r="J1134" s="85"/>
      <c r="K1134" s="85"/>
      <c r="L1134" s="85"/>
      <c r="M1134" s="85"/>
      <c r="N1134" s="85"/>
      <c r="O1134" s="85"/>
      <c r="P1134" s="85"/>
      <c r="Q1134" s="85"/>
      <c r="R1134" s="85"/>
    </row>
    <row r="1135" spans="1:18" s="86" customFormat="1" ht="34.5" hidden="1" outlineLevel="2" x14ac:dyDescent="0.3">
      <c r="A1135" s="516"/>
      <c r="B1135" s="156"/>
      <c r="C1135" s="508" t="s">
        <v>1172</v>
      </c>
      <c r="D1135" s="508" t="s">
        <v>1173</v>
      </c>
      <c r="E1135" s="91"/>
      <c r="F1135" s="83"/>
      <c r="G1135" s="83"/>
      <c r="H1135" s="101"/>
      <c r="I1135" s="83"/>
      <c r="J1135" s="85"/>
      <c r="K1135" s="85"/>
      <c r="L1135" s="85"/>
      <c r="M1135" s="85"/>
      <c r="N1135" s="85"/>
      <c r="O1135" s="85"/>
      <c r="P1135" s="85"/>
      <c r="Q1135" s="85"/>
      <c r="R1135" s="85"/>
    </row>
    <row r="1136" spans="1:18" s="86" customFormat="1" ht="34.5" hidden="1" outlineLevel="2" x14ac:dyDescent="0.3">
      <c r="A1136" s="516"/>
      <c r="B1136" s="156"/>
      <c r="C1136" s="508" t="s">
        <v>1175</v>
      </c>
      <c r="D1136" s="508" t="s">
        <v>1176</v>
      </c>
      <c r="E1136" s="91"/>
      <c r="F1136" s="83"/>
      <c r="G1136" s="83"/>
      <c r="H1136" s="101"/>
      <c r="I1136" s="83"/>
      <c r="J1136" s="85"/>
      <c r="K1136" s="85"/>
      <c r="L1136" s="85"/>
      <c r="M1136" s="85"/>
      <c r="N1136" s="85"/>
      <c r="O1136" s="85"/>
      <c r="P1136" s="85"/>
      <c r="Q1136" s="85"/>
      <c r="R1136" s="85"/>
    </row>
    <row r="1137" spans="1:18" s="86" customFormat="1" ht="17.25" hidden="1" outlineLevel="2" x14ac:dyDescent="0.3">
      <c r="A1137" s="516"/>
      <c r="B1137" s="156"/>
      <c r="C1137" s="508" t="s">
        <v>1178</v>
      </c>
      <c r="D1137" s="508" t="s">
        <v>1179</v>
      </c>
      <c r="E1137" s="91" t="s">
        <v>1156</v>
      </c>
      <c r="F1137" s="83"/>
      <c r="G1137" s="83"/>
      <c r="H1137" s="101"/>
      <c r="I1137" s="83"/>
      <c r="J1137" s="85"/>
      <c r="K1137" s="85"/>
      <c r="L1137" s="85"/>
      <c r="M1137" s="85"/>
      <c r="N1137" s="85"/>
      <c r="O1137" s="85"/>
      <c r="P1137" s="85"/>
      <c r="Q1137" s="85"/>
      <c r="R1137" s="85"/>
    </row>
    <row r="1138" spans="1:18" s="86" customFormat="1" ht="17.25" hidden="1" outlineLevel="2" x14ac:dyDescent="0.3">
      <c r="A1138" s="516"/>
      <c r="B1138" s="156"/>
      <c r="C1138" s="508" t="s">
        <v>1181</v>
      </c>
      <c r="D1138" s="508" t="s">
        <v>1213</v>
      </c>
      <c r="E1138" s="91" t="s">
        <v>1156</v>
      </c>
      <c r="F1138" s="83"/>
      <c r="G1138" s="83"/>
      <c r="H1138" s="101"/>
      <c r="I1138" s="83"/>
      <c r="J1138" s="85"/>
      <c r="K1138" s="85"/>
      <c r="L1138" s="85"/>
      <c r="M1138" s="85"/>
      <c r="N1138" s="85"/>
      <c r="O1138" s="85"/>
      <c r="P1138" s="85"/>
      <c r="Q1138" s="85"/>
      <c r="R1138" s="85"/>
    </row>
    <row r="1139" spans="1:18" s="86" customFormat="1" ht="17.25" hidden="1" outlineLevel="2" x14ac:dyDescent="0.3">
      <c r="A1139" s="516"/>
      <c r="B1139" s="156"/>
      <c r="C1139" s="508" t="s">
        <v>1184</v>
      </c>
      <c r="D1139" s="508" t="s">
        <v>1185</v>
      </c>
      <c r="E1139" s="91"/>
      <c r="F1139" s="83"/>
      <c r="G1139" s="83"/>
      <c r="H1139" s="101"/>
      <c r="I1139" s="83"/>
      <c r="J1139" s="85"/>
      <c r="K1139" s="85"/>
      <c r="L1139" s="85"/>
      <c r="M1139" s="85"/>
      <c r="N1139" s="85"/>
      <c r="O1139" s="85"/>
      <c r="P1139" s="85"/>
      <c r="Q1139" s="85"/>
      <c r="R1139" s="85"/>
    </row>
    <row r="1140" spans="1:18" s="86" customFormat="1" ht="17.25" hidden="1" outlineLevel="2" x14ac:dyDescent="0.3">
      <c r="A1140" s="516"/>
      <c r="B1140" s="156"/>
      <c r="C1140" s="508" t="s">
        <v>1186</v>
      </c>
      <c r="D1140" s="508" t="s">
        <v>1187</v>
      </c>
      <c r="E1140" s="91"/>
      <c r="F1140" s="83"/>
      <c r="G1140" s="83"/>
      <c r="H1140" s="101"/>
      <c r="I1140" s="83"/>
      <c r="J1140" s="85"/>
      <c r="K1140" s="85"/>
      <c r="L1140" s="85"/>
      <c r="M1140" s="85"/>
      <c r="N1140" s="85"/>
      <c r="O1140" s="85"/>
      <c r="P1140" s="85"/>
      <c r="Q1140" s="85"/>
      <c r="R1140" s="85"/>
    </row>
    <row r="1141" spans="1:18" s="86" customFormat="1" ht="17.25" hidden="1" outlineLevel="2" x14ac:dyDescent="0.3">
      <c r="A1141" s="516"/>
      <c r="B1141" s="156"/>
      <c r="C1141" s="508" t="s">
        <v>1188</v>
      </c>
      <c r="D1141" s="508" t="s">
        <v>1189</v>
      </c>
      <c r="E1141" s="91"/>
      <c r="F1141" s="83"/>
      <c r="G1141" s="83"/>
      <c r="H1141" s="101"/>
      <c r="I1141" s="83"/>
      <c r="J1141" s="85"/>
      <c r="K1141" s="85"/>
      <c r="L1141" s="85"/>
      <c r="M1141" s="85"/>
      <c r="N1141" s="85"/>
      <c r="O1141" s="85"/>
      <c r="P1141" s="85"/>
      <c r="Q1141" s="85"/>
      <c r="R1141" s="85"/>
    </row>
    <row r="1142" spans="1:18" s="86" customFormat="1" ht="17.25" hidden="1" outlineLevel="2" x14ac:dyDescent="0.3">
      <c r="A1142" s="516"/>
      <c r="B1142" s="156"/>
      <c r="C1142" s="508" t="s">
        <v>1190</v>
      </c>
      <c r="D1142" s="508" t="s">
        <v>1191</v>
      </c>
      <c r="E1142" s="91"/>
      <c r="F1142" s="83"/>
      <c r="G1142" s="83"/>
      <c r="H1142" s="101"/>
      <c r="I1142" s="83"/>
      <c r="J1142" s="85"/>
      <c r="K1142" s="85"/>
      <c r="L1142" s="85"/>
      <c r="M1142" s="85"/>
      <c r="N1142" s="85"/>
      <c r="O1142" s="85"/>
      <c r="P1142" s="85"/>
      <c r="Q1142" s="85"/>
      <c r="R1142" s="85"/>
    </row>
    <row r="1143" spans="1:18" s="86" customFormat="1" ht="34.5" hidden="1" outlineLevel="2" x14ac:dyDescent="0.3">
      <c r="A1143" s="516"/>
      <c r="B1143" s="156"/>
      <c r="C1143" s="508" t="s">
        <v>1192</v>
      </c>
      <c r="D1143" s="508" t="s">
        <v>1193</v>
      </c>
      <c r="E1143" s="91"/>
      <c r="F1143" s="83"/>
      <c r="G1143" s="83"/>
      <c r="H1143" s="101"/>
      <c r="I1143" s="83"/>
      <c r="J1143" s="85"/>
      <c r="K1143" s="85"/>
      <c r="L1143" s="85"/>
      <c r="M1143" s="85"/>
      <c r="N1143" s="85"/>
      <c r="O1143" s="85"/>
      <c r="P1143" s="85"/>
      <c r="Q1143" s="85"/>
      <c r="R1143" s="85"/>
    </row>
    <row r="1144" spans="1:18" s="86" customFormat="1" ht="34.5" hidden="1" outlineLevel="2" x14ac:dyDescent="0.3">
      <c r="A1144" s="516"/>
      <c r="B1144" s="156"/>
      <c r="C1144" s="508" t="s">
        <v>1194</v>
      </c>
      <c r="D1144" s="508" t="s">
        <v>1214</v>
      </c>
      <c r="E1144" s="91"/>
      <c r="F1144" s="83"/>
      <c r="G1144" s="83"/>
      <c r="H1144" s="101"/>
      <c r="I1144" s="83"/>
      <c r="J1144" s="85"/>
      <c r="K1144" s="85"/>
      <c r="L1144" s="85"/>
      <c r="M1144" s="85"/>
      <c r="N1144" s="85"/>
      <c r="O1144" s="85"/>
      <c r="P1144" s="85"/>
      <c r="Q1144" s="85"/>
      <c r="R1144" s="85"/>
    </row>
    <row r="1145" spans="1:18" s="86" customFormat="1" ht="34.5" hidden="1" outlineLevel="2" x14ac:dyDescent="0.3">
      <c r="A1145" s="516"/>
      <c r="B1145" s="156"/>
      <c r="C1145" s="508" t="s">
        <v>1196</v>
      </c>
      <c r="D1145" s="508" t="s">
        <v>1215</v>
      </c>
      <c r="E1145" s="91"/>
      <c r="F1145" s="83"/>
      <c r="G1145" s="83"/>
      <c r="H1145" s="101"/>
      <c r="I1145" s="83"/>
      <c r="J1145" s="85"/>
      <c r="K1145" s="85"/>
      <c r="L1145" s="85"/>
      <c r="M1145" s="85"/>
      <c r="N1145" s="85"/>
      <c r="O1145" s="85"/>
      <c r="P1145" s="85"/>
      <c r="Q1145" s="85"/>
      <c r="R1145" s="85"/>
    </row>
    <row r="1146" spans="1:18" s="86" customFormat="1" ht="17.25" hidden="1" outlineLevel="2" x14ac:dyDescent="0.3">
      <c r="A1146" s="516"/>
      <c r="B1146" s="110" t="str">
        <f>IF(B1133&lt;&gt;0,1,"")</f>
        <v/>
      </c>
      <c r="C1146" s="508" t="s">
        <v>1198</v>
      </c>
      <c r="D1146" s="508" t="s">
        <v>1199</v>
      </c>
      <c r="E1146" s="91" t="s">
        <v>1216</v>
      </c>
      <c r="F1146" s="83"/>
      <c r="G1146" s="83"/>
      <c r="H1146" s="101"/>
      <c r="I1146" s="83"/>
      <c r="J1146" s="85"/>
      <c r="K1146" s="85"/>
      <c r="L1146" s="85"/>
      <c r="M1146" s="85"/>
      <c r="N1146" s="85"/>
      <c r="O1146" s="85"/>
      <c r="P1146" s="85"/>
      <c r="Q1146" s="85"/>
      <c r="R1146" s="85"/>
    </row>
    <row r="1147" spans="1:18" s="86" customFormat="1" ht="17.25" hidden="1" outlineLevel="2" x14ac:dyDescent="0.3">
      <c r="A1147" s="516"/>
      <c r="B1147" s="109"/>
      <c r="C1147" s="508" t="s">
        <v>1201</v>
      </c>
      <c r="D1147" s="508" t="s">
        <v>1202</v>
      </c>
      <c r="E1147" s="91" t="s">
        <v>953</v>
      </c>
      <c r="F1147" s="83"/>
      <c r="G1147" s="83"/>
      <c r="H1147" s="101"/>
      <c r="I1147" s="83"/>
      <c r="J1147" s="85"/>
      <c r="K1147" s="85"/>
      <c r="L1147" s="85"/>
      <c r="M1147" s="85"/>
      <c r="N1147" s="85"/>
      <c r="O1147" s="85"/>
      <c r="P1147" s="85"/>
      <c r="Q1147" s="85"/>
      <c r="R1147" s="85"/>
    </row>
    <row r="1148" spans="1:18" s="86" customFormat="1" ht="17.25" hidden="1" outlineLevel="2" x14ac:dyDescent="0.3">
      <c r="A1148" s="516"/>
      <c r="B1148" s="156"/>
      <c r="C1148" s="508" t="s">
        <v>1203</v>
      </c>
      <c r="D1148" s="508" t="s">
        <v>1204</v>
      </c>
      <c r="E1148" s="91"/>
      <c r="F1148" s="83"/>
      <c r="G1148" s="83"/>
      <c r="H1148" s="101"/>
      <c r="I1148" s="83"/>
      <c r="J1148" s="85"/>
      <c r="K1148" s="85"/>
      <c r="L1148" s="85"/>
      <c r="M1148" s="85"/>
      <c r="N1148" s="85"/>
      <c r="O1148" s="85"/>
      <c r="P1148" s="85"/>
      <c r="Q1148" s="85"/>
      <c r="R1148" s="85"/>
    </row>
    <row r="1149" spans="1:18" s="86" customFormat="1" ht="17.25" hidden="1" outlineLevel="2" x14ac:dyDescent="0.3">
      <c r="A1149" s="518"/>
      <c r="B1149" s="522"/>
      <c r="C1149" s="522"/>
      <c r="D1149" s="522"/>
      <c r="E1149" s="523"/>
      <c r="F1149" s="83"/>
      <c r="G1149" s="83"/>
      <c r="H1149" s="101"/>
      <c r="I1149" s="83"/>
      <c r="J1149" s="85"/>
      <c r="K1149" s="85"/>
      <c r="L1149" s="85"/>
      <c r="M1149" s="85"/>
      <c r="N1149" s="85"/>
      <c r="O1149" s="85"/>
      <c r="P1149" s="85"/>
      <c r="Q1149" s="85"/>
      <c r="R1149" s="85"/>
    </row>
    <row r="1150" spans="1:18" s="86" customFormat="1" ht="17.25" hidden="1" outlineLevel="2" x14ac:dyDescent="0.3">
      <c r="A1150" s="516"/>
      <c r="B1150" s="156"/>
      <c r="C1150" s="508" t="s">
        <v>1040</v>
      </c>
      <c r="D1150" s="508" t="s">
        <v>1158</v>
      </c>
      <c r="E1150" s="154"/>
      <c r="F1150" s="83"/>
      <c r="G1150" s="83"/>
      <c r="H1150" s="101"/>
      <c r="I1150" s="83"/>
      <c r="J1150" s="85"/>
      <c r="K1150" s="85"/>
      <c r="L1150" s="85"/>
      <c r="M1150" s="85"/>
      <c r="N1150" s="85"/>
      <c r="O1150" s="85"/>
      <c r="P1150" s="85"/>
      <c r="Q1150" s="85"/>
      <c r="R1150" s="85"/>
    </row>
    <row r="1151" spans="1:18" s="86" customFormat="1" ht="17.25" hidden="1" outlineLevel="2" x14ac:dyDescent="0.3">
      <c r="A1151" s="516"/>
      <c r="B1151" s="156"/>
      <c r="C1151" s="508" t="s">
        <v>1043</v>
      </c>
      <c r="D1151" s="508" t="s">
        <v>1044</v>
      </c>
      <c r="E1151" s="154"/>
      <c r="F1151" s="83"/>
      <c r="G1151" s="83"/>
      <c r="H1151" s="101"/>
      <c r="I1151" s="83"/>
      <c r="J1151" s="85"/>
      <c r="K1151" s="85"/>
      <c r="L1151" s="85"/>
      <c r="M1151" s="85"/>
      <c r="N1151" s="85"/>
      <c r="O1151" s="85"/>
      <c r="P1151" s="85"/>
      <c r="Q1151" s="85"/>
      <c r="R1151" s="85"/>
    </row>
    <row r="1152" spans="1:18" s="86" customFormat="1" ht="17.25" hidden="1" outlineLevel="2" x14ac:dyDescent="0.3">
      <c r="A1152" s="516"/>
      <c r="B1152" s="156"/>
      <c r="C1152" s="508" t="s">
        <v>1045</v>
      </c>
      <c r="D1152" s="508" t="s">
        <v>1058</v>
      </c>
      <c r="E1152" s="154"/>
      <c r="F1152" s="83"/>
      <c r="G1152" s="83"/>
      <c r="H1152" s="101"/>
      <c r="I1152" s="83"/>
      <c r="J1152" s="85"/>
      <c r="K1152" s="85"/>
      <c r="L1152" s="85"/>
      <c r="M1152" s="85"/>
      <c r="N1152" s="85"/>
      <c r="O1152" s="85"/>
      <c r="P1152" s="85"/>
      <c r="Q1152" s="85"/>
      <c r="R1152" s="85"/>
    </row>
    <row r="1153" spans="1:18" s="86" customFormat="1" ht="17.25" hidden="1" outlineLevel="2" x14ac:dyDescent="0.3">
      <c r="A1153" s="518"/>
      <c r="B1153" s="522"/>
      <c r="C1153" s="522"/>
      <c r="D1153" s="522"/>
      <c r="E1153" s="523"/>
      <c r="F1153" s="83"/>
      <c r="G1153" s="83"/>
      <c r="H1153" s="101"/>
      <c r="I1153" s="83"/>
      <c r="J1153" s="85"/>
      <c r="K1153" s="85"/>
      <c r="L1153" s="85"/>
      <c r="M1153" s="85"/>
      <c r="N1153" s="85"/>
      <c r="O1153" s="85"/>
      <c r="P1153" s="85"/>
      <c r="Q1153" s="85"/>
      <c r="R1153" s="85"/>
    </row>
    <row r="1154" spans="1:18" s="86" customFormat="1" ht="17.25" hidden="1" outlineLevel="2" x14ac:dyDescent="0.3">
      <c r="A1154" s="516"/>
      <c r="B1154" s="156" t="str">
        <f>IF(D1154&lt;&gt;"","1", "")</f>
        <v/>
      </c>
      <c r="C1154" s="508" t="s">
        <v>1159</v>
      </c>
      <c r="D1154" s="508"/>
      <c r="E1154" s="154" t="s">
        <v>1160</v>
      </c>
      <c r="F1154" s="83"/>
      <c r="G1154" s="83"/>
      <c r="H1154" s="101"/>
      <c r="I1154" s="83"/>
      <c r="J1154" s="85"/>
      <c r="K1154" s="85"/>
      <c r="L1154" s="85"/>
      <c r="M1154" s="85"/>
      <c r="N1154" s="85"/>
      <c r="O1154" s="85"/>
      <c r="P1154" s="85"/>
      <c r="Q1154" s="85"/>
      <c r="R1154" s="85"/>
    </row>
    <row r="1155" spans="1:18" s="86" customFormat="1" ht="17.25" hidden="1" outlineLevel="2" x14ac:dyDescent="0.3">
      <c r="A1155" s="516"/>
      <c r="B1155" s="156" t="str">
        <f>IF(D1155&lt;&gt;"","1", "")</f>
        <v/>
      </c>
      <c r="C1155" s="508" t="s">
        <v>1161</v>
      </c>
      <c r="D1155" s="508"/>
      <c r="E1155" s="154" t="s">
        <v>1160</v>
      </c>
      <c r="F1155" s="83"/>
      <c r="G1155" s="83"/>
      <c r="H1155" s="101"/>
      <c r="I1155" s="83"/>
      <c r="J1155" s="85"/>
      <c r="K1155" s="85"/>
      <c r="L1155" s="85"/>
      <c r="M1155" s="85"/>
      <c r="N1155" s="85"/>
      <c r="O1155" s="85"/>
      <c r="P1155" s="85"/>
      <c r="Q1155" s="85"/>
      <c r="R1155" s="85"/>
    </row>
    <row r="1156" spans="1:18" s="86" customFormat="1" ht="17.25" hidden="1" outlineLevel="2" x14ac:dyDescent="0.3">
      <c r="A1156" s="516"/>
      <c r="B1156" s="156"/>
      <c r="C1156" s="508"/>
      <c r="D1156" s="508"/>
      <c r="E1156" s="154"/>
      <c r="F1156" s="83"/>
      <c r="G1156" s="83"/>
      <c r="H1156" s="101"/>
      <c r="I1156" s="83"/>
      <c r="J1156" s="85"/>
      <c r="K1156" s="85"/>
      <c r="L1156" s="85"/>
      <c r="M1156" s="85"/>
      <c r="N1156" s="85"/>
      <c r="O1156" s="85"/>
      <c r="P1156" s="85"/>
      <c r="Q1156" s="85"/>
      <c r="R1156" s="85"/>
    </row>
    <row r="1157" spans="1:18" s="86" customFormat="1" ht="17.25" hidden="1" outlineLevel="2" x14ac:dyDescent="0.3">
      <c r="A1157" s="518"/>
      <c r="B1157" s="522"/>
      <c r="C1157" s="522"/>
      <c r="D1157" s="522"/>
      <c r="E1157" s="523"/>
      <c r="F1157" s="83"/>
      <c r="G1157" s="83"/>
      <c r="H1157" s="101"/>
      <c r="I1157" s="83"/>
      <c r="J1157" s="85"/>
      <c r="K1157" s="85"/>
      <c r="L1157" s="85"/>
      <c r="M1157" s="85"/>
      <c r="N1157" s="85"/>
      <c r="O1157" s="85"/>
      <c r="P1157" s="85"/>
      <c r="Q1157" s="85"/>
      <c r="R1157" s="85"/>
    </row>
    <row r="1158" spans="1:18" s="86" customFormat="1" ht="17.25" hidden="1" outlineLevel="2" x14ac:dyDescent="0.3">
      <c r="A1158" s="516"/>
      <c r="B1158" s="156"/>
      <c r="C1158" s="508" t="s">
        <v>404</v>
      </c>
      <c r="D1158" s="508" t="s">
        <v>405</v>
      </c>
      <c r="E1158" s="154"/>
      <c r="F1158" s="83"/>
      <c r="G1158" s="83"/>
      <c r="H1158" s="101"/>
      <c r="I1158" s="83"/>
      <c r="J1158" s="85"/>
      <c r="K1158" s="85"/>
      <c r="L1158" s="85"/>
      <c r="M1158" s="85"/>
      <c r="N1158" s="85"/>
      <c r="O1158" s="85"/>
      <c r="P1158" s="85"/>
      <c r="Q1158" s="85"/>
      <c r="R1158" s="85"/>
    </row>
    <row r="1159" spans="1:18" s="86" customFormat="1" ht="17.25" hidden="1" outlineLevel="2" x14ac:dyDescent="0.3">
      <c r="A1159" s="516"/>
      <c r="B1159" s="156"/>
      <c r="C1159" s="508" t="s">
        <v>406</v>
      </c>
      <c r="D1159" s="508" t="s">
        <v>626</v>
      </c>
      <c r="E1159" s="154"/>
      <c r="F1159" s="83"/>
      <c r="G1159" s="83"/>
      <c r="H1159" s="101"/>
      <c r="I1159" s="83"/>
      <c r="J1159" s="85"/>
      <c r="K1159" s="85"/>
      <c r="L1159" s="85"/>
      <c r="M1159" s="85"/>
      <c r="N1159" s="85"/>
      <c r="O1159" s="85"/>
      <c r="P1159" s="85"/>
      <c r="Q1159" s="85"/>
      <c r="R1159" s="85"/>
    </row>
    <row r="1160" spans="1:18" s="86" customFormat="1" ht="17.25" hidden="1" outlineLevel="2" x14ac:dyDescent="0.3">
      <c r="A1160" s="516"/>
      <c r="B1160" s="156"/>
      <c r="C1160" s="508" t="s">
        <v>408</v>
      </c>
      <c r="D1160" s="508" t="s">
        <v>693</v>
      </c>
      <c r="E1160" s="154"/>
      <c r="F1160" s="83"/>
      <c r="G1160" s="83"/>
      <c r="H1160" s="101"/>
      <c r="I1160" s="83"/>
      <c r="J1160" s="85"/>
      <c r="K1160" s="85"/>
      <c r="L1160" s="85"/>
      <c r="M1160" s="85"/>
      <c r="N1160" s="85"/>
      <c r="O1160" s="85"/>
      <c r="P1160" s="85"/>
      <c r="Q1160" s="85"/>
      <c r="R1160" s="85"/>
    </row>
    <row r="1161" spans="1:18" s="86" customFormat="1" ht="34.5" hidden="1" outlineLevel="2" x14ac:dyDescent="0.3">
      <c r="A1161" s="516"/>
      <c r="B1161" s="156"/>
      <c r="C1161" s="508" t="s">
        <v>410</v>
      </c>
      <c r="D1161" s="508" t="s">
        <v>628</v>
      </c>
      <c r="E1161" s="154"/>
      <c r="F1161" s="83"/>
      <c r="G1161" s="83"/>
      <c r="H1161" s="101"/>
      <c r="I1161" s="83"/>
      <c r="J1161" s="85"/>
      <c r="K1161" s="85"/>
      <c r="L1161" s="85"/>
      <c r="M1161" s="85"/>
      <c r="N1161" s="85"/>
      <c r="O1161" s="85"/>
      <c r="P1161" s="85"/>
      <c r="Q1161" s="85"/>
      <c r="R1161" s="85"/>
    </row>
    <row r="1162" spans="1:18" s="86" customFormat="1" ht="17.25" hidden="1" outlineLevel="2" x14ac:dyDescent="0.3">
      <c r="A1162" s="516"/>
      <c r="B1162" s="156"/>
      <c r="C1162" s="508" t="s">
        <v>396</v>
      </c>
      <c r="D1162" s="508" t="s">
        <v>690</v>
      </c>
      <c r="E1162" s="154"/>
      <c r="F1162" s="83"/>
      <c r="G1162" s="83"/>
      <c r="H1162" s="101"/>
      <c r="I1162" s="83"/>
      <c r="J1162" s="85"/>
      <c r="K1162" s="85"/>
      <c r="L1162" s="85"/>
      <c r="M1162" s="85"/>
      <c r="N1162" s="85"/>
      <c r="O1162" s="85"/>
      <c r="P1162" s="85"/>
      <c r="Q1162" s="85"/>
      <c r="R1162" s="85"/>
    </row>
    <row r="1163" spans="1:18" s="86" customFormat="1" ht="17.25" hidden="1" outlineLevel="2" x14ac:dyDescent="0.3">
      <c r="A1163" s="516"/>
      <c r="B1163" s="156"/>
      <c r="C1163" s="508" t="s">
        <v>398</v>
      </c>
      <c r="D1163" s="508" t="s">
        <v>691</v>
      </c>
      <c r="E1163" s="154"/>
      <c r="F1163" s="83"/>
      <c r="G1163" s="83"/>
      <c r="H1163" s="101"/>
      <c r="I1163" s="83"/>
      <c r="J1163" s="85"/>
      <c r="K1163" s="85"/>
      <c r="L1163" s="85"/>
      <c r="M1163" s="85"/>
      <c r="N1163" s="85"/>
      <c r="O1163" s="85"/>
      <c r="P1163" s="85"/>
      <c r="Q1163" s="85"/>
      <c r="R1163" s="85"/>
    </row>
    <row r="1164" spans="1:18" s="86" customFormat="1" ht="17.25" hidden="1" outlineLevel="2" x14ac:dyDescent="0.3">
      <c r="A1164" s="516"/>
      <c r="B1164" s="156"/>
      <c r="C1164" s="508" t="s">
        <v>400</v>
      </c>
      <c r="D1164" s="508" t="s">
        <v>692</v>
      </c>
      <c r="E1164" s="154"/>
      <c r="F1164" s="83"/>
      <c r="G1164" s="83"/>
      <c r="H1164" s="101"/>
      <c r="I1164" s="83"/>
      <c r="J1164" s="85"/>
      <c r="K1164" s="85"/>
      <c r="L1164" s="85"/>
      <c r="M1164" s="85"/>
      <c r="N1164" s="85"/>
      <c r="O1164" s="85"/>
      <c r="P1164" s="85"/>
      <c r="Q1164" s="85"/>
      <c r="R1164" s="85"/>
    </row>
    <row r="1165" spans="1:18" s="86" customFormat="1" ht="17.25" hidden="1" outlineLevel="2" x14ac:dyDescent="0.3">
      <c r="A1165" s="518"/>
      <c r="B1165" s="522"/>
      <c r="C1165" s="522"/>
      <c r="D1165" s="522"/>
      <c r="E1165" s="523"/>
      <c r="F1165" s="83"/>
      <c r="G1165" s="83"/>
      <c r="H1165" s="101"/>
      <c r="I1165" s="83"/>
      <c r="J1165" s="85"/>
      <c r="K1165" s="85"/>
      <c r="L1165" s="85"/>
      <c r="M1165" s="85"/>
      <c r="N1165" s="85"/>
      <c r="O1165" s="85"/>
      <c r="P1165" s="85"/>
      <c r="Q1165" s="85"/>
      <c r="R1165" s="85"/>
    </row>
    <row r="1166" spans="1:18" s="86" customFormat="1" ht="34.5" hidden="1" outlineLevel="2" x14ac:dyDescent="0.3">
      <c r="A1166" s="516"/>
      <c r="B1166" s="156"/>
      <c r="C1166" s="508" t="s">
        <v>783</v>
      </c>
      <c r="D1166" s="508" t="s">
        <v>608</v>
      </c>
      <c r="E1166" s="154"/>
      <c r="F1166" s="83"/>
      <c r="G1166" s="83"/>
      <c r="H1166" s="101"/>
      <c r="I1166" s="83"/>
      <c r="J1166" s="85"/>
      <c r="K1166" s="85"/>
      <c r="L1166" s="85"/>
      <c r="M1166" s="85"/>
      <c r="N1166" s="85"/>
      <c r="O1166" s="85"/>
      <c r="P1166" s="85"/>
      <c r="Q1166" s="85"/>
      <c r="R1166" s="85"/>
    </row>
    <row r="1167" spans="1:18" s="86" customFormat="1" ht="34.5" hidden="1" outlineLevel="2" x14ac:dyDescent="0.3">
      <c r="A1167" s="516"/>
      <c r="B1167" s="156"/>
      <c r="C1167" s="508" t="s">
        <v>786</v>
      </c>
      <c r="D1167" s="508" t="s">
        <v>1051</v>
      </c>
      <c r="E1167" s="154"/>
      <c r="F1167" s="83"/>
      <c r="G1167" s="83"/>
      <c r="H1167" s="101"/>
      <c r="I1167" s="83"/>
      <c r="J1167" s="85"/>
      <c r="K1167" s="85"/>
      <c r="L1167" s="85"/>
      <c r="M1167" s="85"/>
      <c r="N1167" s="85"/>
      <c r="O1167" s="85"/>
      <c r="P1167" s="85"/>
      <c r="Q1167" s="85"/>
      <c r="R1167" s="85"/>
    </row>
    <row r="1168" spans="1:18" s="86" customFormat="1" ht="17.25" hidden="1" outlineLevel="2" x14ac:dyDescent="0.3">
      <c r="A1168" s="516"/>
      <c r="B1168" s="156"/>
      <c r="C1168" s="508" t="s">
        <v>610</v>
      </c>
      <c r="D1168" s="508" t="s">
        <v>611</v>
      </c>
      <c r="E1168" s="154"/>
      <c r="F1168" s="83"/>
      <c r="G1168" s="83"/>
      <c r="H1168" s="101"/>
      <c r="I1168" s="83"/>
      <c r="J1168" s="85"/>
      <c r="K1168" s="85"/>
      <c r="L1168" s="85"/>
      <c r="M1168" s="85"/>
      <c r="N1168" s="85"/>
      <c r="O1168" s="85"/>
      <c r="P1168" s="85"/>
      <c r="Q1168" s="85"/>
      <c r="R1168" s="85"/>
    </row>
    <row r="1169" spans="1:18" s="86" customFormat="1" ht="17.25" hidden="1" outlineLevel="2" x14ac:dyDescent="0.3">
      <c r="A1169" s="518"/>
      <c r="B1169" s="522"/>
      <c r="C1169" s="522"/>
      <c r="D1169" s="522"/>
      <c r="E1169" s="523"/>
      <c r="F1169" s="83"/>
      <c r="G1169" s="83"/>
      <c r="H1169" s="101"/>
      <c r="I1169" s="83"/>
      <c r="J1169" s="85"/>
      <c r="K1169" s="85"/>
      <c r="L1169" s="85"/>
      <c r="M1169" s="85"/>
      <c r="N1169" s="85"/>
      <c r="O1169" s="85"/>
      <c r="P1169" s="85"/>
      <c r="Q1169" s="85"/>
      <c r="R1169" s="85"/>
    </row>
    <row r="1170" spans="1:18" s="86" customFormat="1" ht="17.25" hidden="1" outlineLevel="2" x14ac:dyDescent="0.3">
      <c r="A1170" s="516"/>
      <c r="B1170" s="156"/>
      <c r="C1170" s="508" t="s">
        <v>943</v>
      </c>
      <c r="D1170" s="508" t="s">
        <v>1029</v>
      </c>
      <c r="E1170" s="154"/>
      <c r="F1170" s="83"/>
      <c r="G1170" s="83"/>
      <c r="H1170" s="101"/>
      <c r="I1170" s="83"/>
      <c r="J1170" s="85"/>
      <c r="K1170" s="85"/>
      <c r="L1170" s="85"/>
      <c r="M1170" s="85"/>
      <c r="N1170" s="85"/>
      <c r="O1170" s="85"/>
      <c r="P1170" s="85"/>
      <c r="Q1170" s="85"/>
      <c r="R1170" s="85"/>
    </row>
    <row r="1171" spans="1:18" s="86" customFormat="1" ht="17.25" hidden="1" outlineLevel="2" x14ac:dyDescent="0.3">
      <c r="A1171" s="516"/>
      <c r="B1171" s="156"/>
      <c r="C1171" s="508" t="s">
        <v>946</v>
      </c>
      <c r="D1171" s="508" t="s">
        <v>1031</v>
      </c>
      <c r="E1171" s="154"/>
      <c r="F1171" s="83"/>
      <c r="G1171" s="83"/>
      <c r="H1171" s="101"/>
      <c r="I1171" s="83"/>
      <c r="J1171" s="85"/>
      <c r="K1171" s="85"/>
      <c r="L1171" s="85"/>
      <c r="M1171" s="85"/>
      <c r="N1171" s="85"/>
      <c r="O1171" s="85"/>
      <c r="P1171" s="85"/>
      <c r="Q1171" s="85"/>
      <c r="R1171" s="85"/>
    </row>
    <row r="1172" spans="1:18" s="86" customFormat="1" ht="17.25" hidden="1" outlineLevel="2" x14ac:dyDescent="0.3">
      <c r="A1172" s="516"/>
      <c r="B1172" s="156"/>
      <c r="C1172" s="508" t="s">
        <v>949</v>
      </c>
      <c r="D1172" s="508" t="s">
        <v>1033</v>
      </c>
      <c r="E1172" s="154"/>
      <c r="F1172" s="83"/>
      <c r="G1172" s="83"/>
      <c r="H1172" s="101"/>
      <c r="I1172" s="83"/>
      <c r="J1172" s="85"/>
      <c r="K1172" s="85"/>
      <c r="L1172" s="85"/>
      <c r="M1172" s="85"/>
      <c r="N1172" s="85"/>
      <c r="O1172" s="85"/>
      <c r="P1172" s="85"/>
      <c r="Q1172" s="85"/>
      <c r="R1172" s="85"/>
    </row>
    <row r="1173" spans="1:18" s="86" customFormat="1" ht="17.25" hidden="1" outlineLevel="2" x14ac:dyDescent="0.3">
      <c r="A1173" s="516"/>
      <c r="B1173" s="156"/>
      <c r="C1173" s="508"/>
      <c r="D1173" s="508"/>
      <c r="E1173" s="154"/>
      <c r="F1173" s="83"/>
      <c r="G1173" s="83"/>
      <c r="H1173" s="101"/>
      <c r="I1173" s="83"/>
      <c r="J1173" s="85"/>
      <c r="K1173" s="85"/>
      <c r="L1173" s="85"/>
      <c r="M1173" s="85"/>
      <c r="N1173" s="85"/>
      <c r="O1173" s="85"/>
      <c r="P1173" s="85"/>
      <c r="Q1173" s="85"/>
      <c r="R1173" s="85"/>
    </row>
    <row r="1174" spans="1:18" s="134" customFormat="1" ht="17.25" hidden="1" outlineLevel="1" x14ac:dyDescent="0.2">
      <c r="A1174" s="444"/>
      <c r="B1174" s="451"/>
      <c r="C1174" s="451"/>
      <c r="D1174" s="451"/>
      <c r="E1174" s="452"/>
      <c r="F1174" s="131"/>
      <c r="G1174" s="132"/>
      <c r="H1174" s="133"/>
      <c r="I1174" s="133"/>
      <c r="J1174" s="133"/>
      <c r="K1174" s="133"/>
      <c r="L1174" s="133"/>
      <c r="M1174" s="133"/>
      <c r="N1174" s="133"/>
      <c r="O1174" s="133"/>
      <c r="P1174" s="133"/>
    </row>
    <row r="1175" spans="1:18" s="161" customFormat="1" ht="69" hidden="1" outlineLevel="1" x14ac:dyDescent="0.2">
      <c r="A1175" s="155"/>
      <c r="B1175" s="152">
        <f>SUM(B1176:B1199)</f>
        <v>0</v>
      </c>
      <c r="C1175" s="437" t="s">
        <v>563</v>
      </c>
      <c r="D1175" s="81" t="s">
        <v>1217</v>
      </c>
      <c r="E1175" s="177" t="s">
        <v>1218</v>
      </c>
      <c r="F1175" s="158"/>
      <c r="G1175" s="159"/>
      <c r="H1175" s="160"/>
      <c r="I1175" s="160"/>
      <c r="J1175" s="160"/>
      <c r="K1175" s="160"/>
      <c r="L1175" s="160"/>
      <c r="M1175" s="160"/>
      <c r="N1175" s="160"/>
      <c r="O1175" s="160"/>
      <c r="P1175" s="160"/>
    </row>
    <row r="1176" spans="1:18" s="86" customFormat="1" ht="155.25" hidden="1" outlineLevel="2" x14ac:dyDescent="0.3">
      <c r="A1176" s="516"/>
      <c r="B1176" s="153"/>
      <c r="C1176" s="517" t="s">
        <v>1064</v>
      </c>
      <c r="D1176" s="508" t="s">
        <v>1065</v>
      </c>
      <c r="E1176" s="154" t="s">
        <v>1219</v>
      </c>
      <c r="F1176" s="83"/>
      <c r="G1176" s="83"/>
      <c r="H1176" s="101"/>
      <c r="I1176" s="83"/>
      <c r="J1176" s="85"/>
      <c r="K1176" s="85"/>
      <c r="L1176" s="85"/>
      <c r="M1176" s="85"/>
      <c r="N1176" s="85"/>
      <c r="O1176" s="85"/>
      <c r="P1176" s="85"/>
      <c r="Q1176" s="85"/>
      <c r="R1176" s="85"/>
    </row>
    <row r="1177" spans="1:18" s="86" customFormat="1" ht="34.5" hidden="1" outlineLevel="2" x14ac:dyDescent="0.3">
      <c r="A1177" s="442"/>
      <c r="B1177" s="92"/>
      <c r="C1177" s="707" t="s">
        <v>1067</v>
      </c>
      <c r="D1177" s="443" t="s">
        <v>1068</v>
      </c>
      <c r="E1177" s="443" t="s">
        <v>1069</v>
      </c>
      <c r="F1177" s="83"/>
      <c r="G1177" s="83"/>
      <c r="H1177" s="101"/>
      <c r="I1177" s="83"/>
      <c r="J1177" s="85"/>
      <c r="K1177" s="85"/>
      <c r="L1177" s="85"/>
      <c r="M1177" s="85"/>
      <c r="N1177" s="85"/>
      <c r="O1177" s="85"/>
      <c r="P1177" s="85"/>
      <c r="Q1177" s="85"/>
      <c r="R1177" s="85"/>
    </row>
    <row r="1178" spans="1:18" s="86" customFormat="1" ht="34.5" hidden="1" outlineLevel="2" x14ac:dyDescent="0.3">
      <c r="A1178" s="516"/>
      <c r="B1178" s="156"/>
      <c r="C1178" s="508" t="s">
        <v>1070</v>
      </c>
      <c r="D1178" s="508" t="s">
        <v>1071</v>
      </c>
      <c r="E1178" s="154"/>
      <c r="F1178" s="83"/>
      <c r="G1178" s="83"/>
      <c r="H1178" s="101"/>
      <c r="I1178" s="83"/>
      <c r="J1178" s="85"/>
      <c r="K1178" s="85"/>
      <c r="L1178" s="85"/>
      <c r="M1178" s="85"/>
      <c r="N1178" s="85"/>
      <c r="O1178" s="85"/>
      <c r="P1178" s="85"/>
      <c r="Q1178" s="85"/>
      <c r="R1178" s="85"/>
    </row>
    <row r="1179" spans="1:18" s="86" customFormat="1" ht="34.5" hidden="1" outlineLevel="2" x14ac:dyDescent="0.3">
      <c r="A1179" s="516"/>
      <c r="B1179" s="156"/>
      <c r="C1179" s="508" t="s">
        <v>1220</v>
      </c>
      <c r="D1179" s="508" t="s">
        <v>1221</v>
      </c>
      <c r="E1179" s="154"/>
      <c r="F1179" s="83"/>
      <c r="G1179" s="83"/>
      <c r="H1179" s="101"/>
      <c r="I1179" s="83"/>
      <c r="J1179" s="85"/>
      <c r="K1179" s="85"/>
      <c r="L1179" s="85"/>
      <c r="M1179" s="85"/>
      <c r="N1179" s="85"/>
      <c r="O1179" s="85"/>
      <c r="P1179" s="85"/>
      <c r="Q1179" s="85"/>
      <c r="R1179" s="85"/>
    </row>
    <row r="1180" spans="1:18" s="86" customFormat="1" ht="34.5" hidden="1" outlineLevel="2" x14ac:dyDescent="0.3">
      <c r="A1180" s="516"/>
      <c r="B1180" s="156"/>
      <c r="C1180" s="508" t="s">
        <v>1222</v>
      </c>
      <c r="D1180" s="508" t="s">
        <v>1223</v>
      </c>
      <c r="E1180" s="154"/>
      <c r="F1180" s="83"/>
      <c r="G1180" s="83"/>
      <c r="H1180" s="101"/>
      <c r="I1180" s="83"/>
      <c r="J1180" s="85"/>
      <c r="K1180" s="85"/>
      <c r="L1180" s="85"/>
      <c r="M1180" s="85"/>
      <c r="N1180" s="85"/>
      <c r="O1180" s="85"/>
      <c r="P1180" s="85"/>
      <c r="Q1180" s="85"/>
      <c r="R1180" s="85"/>
    </row>
    <row r="1181" spans="1:18" s="164" customFormat="1" ht="12.75" hidden="1" outlineLevel="2" x14ac:dyDescent="0.2">
      <c r="A1181" s="518"/>
      <c r="B1181" s="522"/>
      <c r="C1181" s="522"/>
      <c r="D1181" s="522"/>
      <c r="E1181" s="523"/>
      <c r="F1181" s="131"/>
      <c r="G1181" s="162"/>
      <c r="H1181" s="163"/>
      <c r="I1181" s="163"/>
      <c r="J1181" s="163"/>
      <c r="K1181" s="163"/>
      <c r="L1181" s="163"/>
      <c r="M1181" s="163"/>
      <c r="N1181" s="163"/>
      <c r="O1181" s="163"/>
      <c r="P1181" s="163"/>
    </row>
    <row r="1182" spans="1:18" s="86" customFormat="1" ht="34.5" hidden="1" outlineLevel="2" x14ac:dyDescent="0.3">
      <c r="A1182" s="516"/>
      <c r="B1182" s="156"/>
      <c r="C1182" s="508" t="s">
        <v>1224</v>
      </c>
      <c r="D1182" s="508" t="s">
        <v>1225</v>
      </c>
      <c r="E1182" s="91" t="s">
        <v>1226</v>
      </c>
      <c r="F1182" s="83"/>
      <c r="G1182" s="83"/>
      <c r="H1182" s="101"/>
      <c r="I1182" s="83"/>
      <c r="J1182" s="85"/>
      <c r="K1182" s="85"/>
      <c r="L1182" s="85"/>
      <c r="M1182" s="85"/>
      <c r="N1182" s="85"/>
      <c r="O1182" s="85"/>
      <c r="P1182" s="85"/>
      <c r="Q1182" s="85"/>
      <c r="R1182" s="85"/>
    </row>
    <row r="1183" spans="1:18" s="164" customFormat="1" ht="12.75" hidden="1" outlineLevel="2" x14ac:dyDescent="0.2">
      <c r="A1183" s="518"/>
      <c r="B1183" s="522"/>
      <c r="C1183" s="522"/>
      <c r="D1183" s="522"/>
      <c r="E1183" s="523"/>
      <c r="F1183" s="131"/>
      <c r="G1183" s="162"/>
      <c r="H1183" s="163"/>
      <c r="I1183" s="163"/>
      <c r="J1183" s="163"/>
      <c r="K1183" s="163"/>
      <c r="L1183" s="163"/>
      <c r="M1183" s="163"/>
      <c r="N1183" s="163"/>
      <c r="O1183" s="163"/>
      <c r="P1183" s="163"/>
    </row>
    <row r="1184" spans="1:18" s="86" customFormat="1" ht="17.25" hidden="1" outlineLevel="2" x14ac:dyDescent="0.3">
      <c r="A1184" s="516"/>
      <c r="B1184" s="156"/>
      <c r="C1184" s="508" t="s">
        <v>943</v>
      </c>
      <c r="D1184" s="508" t="s">
        <v>1029</v>
      </c>
      <c r="E1184" s="91" t="s">
        <v>1030</v>
      </c>
      <c r="F1184" s="83"/>
      <c r="G1184" s="83"/>
      <c r="H1184" s="101"/>
      <c r="I1184" s="83"/>
      <c r="J1184" s="85"/>
      <c r="K1184" s="85"/>
      <c r="L1184" s="85"/>
      <c r="M1184" s="85"/>
      <c r="N1184" s="85"/>
      <c r="O1184" s="85"/>
      <c r="P1184" s="85"/>
      <c r="Q1184" s="85"/>
      <c r="R1184" s="85"/>
    </row>
    <row r="1185" spans="1:18" s="86" customFormat="1" ht="17.25" hidden="1" outlineLevel="2" x14ac:dyDescent="0.3">
      <c r="A1185" s="516"/>
      <c r="B1185" s="156"/>
      <c r="C1185" s="508" t="s">
        <v>946</v>
      </c>
      <c r="D1185" s="508" t="s">
        <v>1031</v>
      </c>
      <c r="E1185" s="91" t="s">
        <v>1227</v>
      </c>
      <c r="F1185" s="83"/>
      <c r="G1185" s="83"/>
      <c r="H1185" s="101"/>
      <c r="I1185" s="83"/>
      <c r="J1185" s="85"/>
      <c r="K1185" s="85"/>
      <c r="L1185" s="85"/>
      <c r="M1185" s="85"/>
      <c r="N1185" s="85"/>
      <c r="O1185" s="85"/>
      <c r="P1185" s="85"/>
      <c r="Q1185" s="85"/>
      <c r="R1185" s="85"/>
    </row>
    <row r="1186" spans="1:18" s="86" customFormat="1" ht="17.25" hidden="1" outlineLevel="2" x14ac:dyDescent="0.3">
      <c r="A1186" s="516"/>
      <c r="B1186" s="156"/>
      <c r="C1186" s="508" t="s">
        <v>949</v>
      </c>
      <c r="D1186" s="508" t="s">
        <v>1033</v>
      </c>
      <c r="E1186" s="91" t="s">
        <v>1227</v>
      </c>
      <c r="F1186" s="83"/>
      <c r="G1186" s="83"/>
      <c r="H1186" s="101"/>
      <c r="I1186" s="83"/>
      <c r="J1186" s="85"/>
      <c r="K1186" s="85"/>
      <c r="L1186" s="85"/>
      <c r="M1186" s="85"/>
      <c r="N1186" s="85"/>
      <c r="O1186" s="85"/>
      <c r="P1186" s="85"/>
      <c r="Q1186" s="85"/>
      <c r="R1186" s="85"/>
    </row>
    <row r="1187" spans="1:18" s="164" customFormat="1" ht="12.75" hidden="1" outlineLevel="2" x14ac:dyDescent="0.2">
      <c r="A1187" s="518"/>
      <c r="B1187" s="522"/>
      <c r="C1187" s="522"/>
      <c r="D1187" s="522"/>
      <c r="E1187" s="523"/>
      <c r="F1187" s="131"/>
      <c r="G1187" s="162"/>
      <c r="H1187" s="163"/>
      <c r="I1187" s="163"/>
      <c r="J1187" s="163"/>
      <c r="K1187" s="163"/>
      <c r="L1187" s="163"/>
      <c r="M1187" s="163"/>
      <c r="N1187" s="163"/>
      <c r="O1187" s="163"/>
      <c r="P1187" s="163"/>
    </row>
    <row r="1188" spans="1:18" s="86" customFormat="1" ht="17.25" hidden="1" outlineLevel="2" x14ac:dyDescent="0.3">
      <c r="A1188" s="516"/>
      <c r="B1188" s="156"/>
      <c r="C1188" s="508" t="s">
        <v>393</v>
      </c>
      <c r="D1188" s="508" t="s">
        <v>621</v>
      </c>
      <c r="E1188" s="91" t="s">
        <v>1228</v>
      </c>
      <c r="F1188" s="83"/>
      <c r="G1188" s="83"/>
      <c r="H1188" s="101"/>
      <c r="I1188" s="83"/>
      <c r="J1188" s="85"/>
      <c r="K1188" s="85"/>
      <c r="L1188" s="85"/>
      <c r="M1188" s="85"/>
      <c r="N1188" s="85"/>
      <c r="O1188" s="85"/>
      <c r="P1188" s="85"/>
      <c r="Q1188" s="85"/>
      <c r="R1188" s="85"/>
    </row>
    <row r="1189" spans="1:18" s="86" customFormat="1" ht="17.25" hidden="1" outlineLevel="2" x14ac:dyDescent="0.3">
      <c r="A1189" s="516"/>
      <c r="B1189" s="156"/>
      <c r="C1189" s="508" t="s">
        <v>396</v>
      </c>
      <c r="D1189" s="508" t="s">
        <v>690</v>
      </c>
      <c r="E1189" s="154"/>
      <c r="F1189" s="83"/>
      <c r="G1189" s="83"/>
      <c r="H1189" s="101"/>
      <c r="I1189" s="83"/>
      <c r="J1189" s="85"/>
      <c r="K1189" s="85"/>
      <c r="L1189" s="85"/>
      <c r="M1189" s="85"/>
      <c r="N1189" s="85"/>
      <c r="O1189" s="85"/>
      <c r="P1189" s="85"/>
      <c r="Q1189" s="85"/>
      <c r="R1189" s="85"/>
    </row>
    <row r="1190" spans="1:18" s="86" customFormat="1" ht="17.25" hidden="1" outlineLevel="2" x14ac:dyDescent="0.3">
      <c r="A1190" s="516"/>
      <c r="B1190" s="156"/>
      <c r="C1190" s="508" t="s">
        <v>398</v>
      </c>
      <c r="D1190" s="508" t="s">
        <v>1128</v>
      </c>
      <c r="E1190" s="154"/>
      <c r="F1190" s="83"/>
      <c r="G1190" s="83"/>
      <c r="H1190" s="101"/>
      <c r="I1190" s="83"/>
      <c r="J1190" s="85"/>
      <c r="K1190" s="85"/>
      <c r="L1190" s="85"/>
      <c r="M1190" s="85"/>
      <c r="N1190" s="85"/>
      <c r="O1190" s="85"/>
      <c r="P1190" s="85"/>
      <c r="Q1190" s="85"/>
      <c r="R1190" s="85"/>
    </row>
    <row r="1191" spans="1:18" s="86" customFormat="1" ht="17.25" hidden="1" outlineLevel="2" x14ac:dyDescent="0.3">
      <c r="A1191" s="516"/>
      <c r="B1191" s="156"/>
      <c r="C1191" s="508" t="s">
        <v>400</v>
      </c>
      <c r="D1191" s="508" t="s">
        <v>1129</v>
      </c>
      <c r="E1191" s="154"/>
      <c r="F1191" s="83"/>
      <c r="G1191" s="83"/>
      <c r="H1191" s="101"/>
      <c r="I1191" s="83"/>
      <c r="J1191" s="85"/>
      <c r="K1191" s="85"/>
      <c r="L1191" s="85"/>
      <c r="M1191" s="85"/>
      <c r="N1191" s="85"/>
      <c r="O1191" s="85"/>
      <c r="P1191" s="85"/>
      <c r="Q1191" s="85"/>
      <c r="R1191" s="85"/>
    </row>
    <row r="1192" spans="1:18" s="164" customFormat="1" ht="12.75" hidden="1" outlineLevel="2" x14ac:dyDescent="0.2">
      <c r="A1192" s="518"/>
      <c r="B1192" s="522"/>
      <c r="C1192" s="522"/>
      <c r="D1192" s="522"/>
      <c r="E1192" s="523"/>
      <c r="F1192" s="131"/>
      <c r="G1192" s="162"/>
      <c r="H1192" s="163"/>
      <c r="I1192" s="163"/>
      <c r="J1192" s="163"/>
      <c r="K1192" s="163"/>
      <c r="L1192" s="163"/>
      <c r="M1192" s="163"/>
      <c r="N1192" s="163"/>
      <c r="O1192" s="163"/>
      <c r="P1192" s="163"/>
    </row>
    <row r="1193" spans="1:18" s="86" customFormat="1" ht="17.25" hidden="1" outlineLevel="2" x14ac:dyDescent="0.3">
      <c r="A1193" s="516"/>
      <c r="B1193" s="156"/>
      <c r="C1193" s="508"/>
      <c r="D1193" s="508"/>
      <c r="E1193" s="154"/>
      <c r="F1193" s="83"/>
      <c r="G1193" s="83"/>
      <c r="H1193" s="101"/>
      <c r="I1193" s="83"/>
      <c r="J1193" s="85"/>
      <c r="K1193" s="85"/>
      <c r="L1193" s="85"/>
      <c r="M1193" s="85"/>
      <c r="N1193" s="85"/>
      <c r="O1193" s="85"/>
      <c r="P1193" s="85"/>
      <c r="Q1193" s="85"/>
      <c r="R1193" s="85"/>
    </row>
    <row r="1194" spans="1:18" s="86" customFormat="1" ht="17.25" hidden="1" outlineLevel="2" x14ac:dyDescent="0.3">
      <c r="A1194" s="516"/>
      <c r="B1194" s="156"/>
      <c r="C1194" s="508"/>
      <c r="D1194" s="508"/>
      <c r="E1194" s="154"/>
      <c r="F1194" s="83"/>
      <c r="G1194" s="83"/>
      <c r="H1194" s="101"/>
      <c r="I1194" s="83"/>
      <c r="J1194" s="85"/>
      <c r="K1194" s="85"/>
      <c r="L1194" s="85"/>
      <c r="M1194" s="85"/>
      <c r="N1194" s="85"/>
      <c r="O1194" s="85"/>
      <c r="P1194" s="85"/>
      <c r="Q1194" s="85"/>
      <c r="R1194" s="85"/>
    </row>
    <row r="1195" spans="1:18" s="134" customFormat="1" ht="12.75" hidden="1" outlineLevel="2" x14ac:dyDescent="0.2">
      <c r="A1195" s="534"/>
      <c r="B1195" s="535"/>
      <c r="C1195" s="535"/>
      <c r="D1195" s="535"/>
      <c r="E1195" s="536"/>
      <c r="F1195" s="131"/>
      <c r="G1195" s="132"/>
      <c r="H1195" s="133"/>
      <c r="I1195" s="133"/>
      <c r="J1195" s="133"/>
      <c r="K1195" s="133"/>
      <c r="L1195" s="133"/>
      <c r="M1195" s="133"/>
      <c r="N1195" s="133"/>
      <c r="O1195" s="133"/>
      <c r="P1195" s="133"/>
    </row>
    <row r="1196" spans="1:18" s="86" customFormat="1" ht="17.25" hidden="1" outlineLevel="2" x14ac:dyDescent="0.3">
      <c r="A1196" s="516"/>
      <c r="B1196" s="156"/>
      <c r="C1196" s="508" t="s">
        <v>91</v>
      </c>
      <c r="D1196" s="508" t="s">
        <v>1136</v>
      </c>
      <c r="E1196" s="91" t="s">
        <v>884</v>
      </c>
      <c r="F1196" s="83"/>
      <c r="G1196" s="83"/>
      <c r="H1196" s="101"/>
      <c r="I1196" s="83"/>
      <c r="J1196" s="85"/>
      <c r="K1196" s="85"/>
      <c r="L1196" s="85"/>
      <c r="M1196" s="85"/>
      <c r="N1196" s="85"/>
      <c r="O1196" s="85"/>
      <c r="P1196" s="85"/>
      <c r="Q1196" s="85"/>
      <c r="R1196" s="85"/>
    </row>
    <row r="1197" spans="1:18" s="86" customFormat="1" ht="17.25" hidden="1" outlineLevel="2" x14ac:dyDescent="0.3">
      <c r="A1197" s="516"/>
      <c r="B1197" s="156"/>
      <c r="C1197" s="508" t="s">
        <v>91</v>
      </c>
      <c r="D1197" s="508" t="s">
        <v>424</v>
      </c>
      <c r="E1197" s="91" t="s">
        <v>884</v>
      </c>
      <c r="F1197" s="83"/>
      <c r="G1197" s="83"/>
      <c r="H1197" s="101"/>
      <c r="I1197" s="83"/>
      <c r="J1197" s="85"/>
      <c r="K1197" s="85"/>
      <c r="L1197" s="85"/>
      <c r="M1197" s="85"/>
      <c r="N1197" s="85"/>
      <c r="O1197" s="85"/>
      <c r="P1197" s="85"/>
      <c r="Q1197" s="85"/>
      <c r="R1197" s="85"/>
    </row>
    <row r="1198" spans="1:18" s="86" customFormat="1" ht="17.25" hidden="1" outlineLevel="2" x14ac:dyDescent="0.3">
      <c r="A1198" s="516"/>
      <c r="B1198" s="156"/>
      <c r="C1198" s="508" t="s">
        <v>91</v>
      </c>
      <c r="D1198" s="508" t="s">
        <v>1128</v>
      </c>
      <c r="E1198" s="91" t="s">
        <v>884</v>
      </c>
      <c r="F1198" s="83"/>
      <c r="G1198" s="83"/>
      <c r="H1198" s="101"/>
      <c r="I1198" s="83"/>
      <c r="J1198" s="85"/>
      <c r="K1198" s="85"/>
      <c r="L1198" s="85"/>
      <c r="M1198" s="85"/>
      <c r="N1198" s="85"/>
      <c r="O1198" s="85"/>
      <c r="P1198" s="85"/>
      <c r="Q1198" s="85"/>
      <c r="R1198" s="85"/>
    </row>
    <row r="1199" spans="1:18" s="86" customFormat="1" ht="17.25" hidden="1" outlineLevel="2" x14ac:dyDescent="0.3">
      <c r="A1199" s="516"/>
      <c r="B1199" s="156"/>
      <c r="C1199" s="508" t="s">
        <v>91</v>
      </c>
      <c r="D1199" s="508" t="s">
        <v>1129</v>
      </c>
      <c r="E1199" s="91" t="s">
        <v>884</v>
      </c>
      <c r="F1199" s="83"/>
      <c r="G1199" s="83"/>
      <c r="H1199" s="101"/>
      <c r="I1199" s="83"/>
      <c r="J1199" s="85"/>
      <c r="K1199" s="85"/>
      <c r="L1199" s="85"/>
      <c r="M1199" s="85"/>
      <c r="N1199" s="85"/>
      <c r="O1199" s="85"/>
      <c r="P1199" s="85"/>
      <c r="Q1199" s="85"/>
      <c r="R1199" s="85"/>
    </row>
    <row r="1200" spans="1:18" s="134" customFormat="1" ht="17.25" hidden="1" outlineLevel="1" x14ac:dyDescent="0.2">
      <c r="A1200" s="444"/>
      <c r="B1200" s="451"/>
      <c r="C1200" s="451"/>
      <c r="D1200" s="451"/>
      <c r="E1200" s="452"/>
      <c r="F1200" s="131"/>
      <c r="G1200" s="132"/>
      <c r="H1200" s="133"/>
      <c r="I1200" s="133"/>
      <c r="J1200" s="133"/>
      <c r="K1200" s="133"/>
      <c r="L1200" s="133"/>
      <c r="M1200" s="133"/>
      <c r="N1200" s="133"/>
      <c r="O1200" s="133"/>
      <c r="P1200" s="133"/>
    </row>
    <row r="1201" spans="1:18" s="86" customFormat="1" ht="103.5" hidden="1" outlineLevel="1" x14ac:dyDescent="0.3">
      <c r="A1201" s="79"/>
      <c r="B1201" s="80">
        <f>SUM(B1202:B1212)</f>
        <v>0</v>
      </c>
      <c r="C1201" s="437" t="s">
        <v>139</v>
      </c>
      <c r="D1201" s="81" t="s">
        <v>1229</v>
      </c>
      <c r="E1201" s="82" t="s">
        <v>1230</v>
      </c>
      <c r="F1201" s="83"/>
      <c r="G1201" s="83"/>
      <c r="H1201" s="101"/>
      <c r="I1201" s="83"/>
      <c r="J1201" s="85"/>
      <c r="K1201" s="85"/>
      <c r="L1201" s="85"/>
      <c r="M1201" s="85"/>
      <c r="N1201" s="85"/>
      <c r="O1201" s="85"/>
      <c r="P1201" s="85"/>
      <c r="Q1201" s="85"/>
      <c r="R1201" s="85"/>
    </row>
    <row r="1202" spans="1:18" s="86" customFormat="1" ht="103.5" hidden="1" outlineLevel="2" x14ac:dyDescent="0.3">
      <c r="A1202" s="516"/>
      <c r="B1202" s="156"/>
      <c r="C1202" s="517" t="s">
        <v>1064</v>
      </c>
      <c r="D1202" s="508" t="s">
        <v>1065</v>
      </c>
      <c r="E1202" s="154" t="s">
        <v>1231</v>
      </c>
      <c r="F1202" s="83"/>
      <c r="G1202" s="83"/>
      <c r="H1202" s="101"/>
      <c r="I1202" s="83"/>
      <c r="J1202" s="85"/>
      <c r="K1202" s="85"/>
      <c r="L1202" s="85"/>
      <c r="M1202" s="85"/>
      <c r="N1202" s="85"/>
      <c r="O1202" s="85"/>
      <c r="P1202" s="85"/>
      <c r="Q1202" s="85"/>
      <c r="R1202" s="85"/>
    </row>
    <row r="1203" spans="1:18" s="86" customFormat="1" ht="34.5" hidden="1" outlineLevel="2" x14ac:dyDescent="0.3">
      <c r="A1203" s="442"/>
      <c r="B1203" s="92"/>
      <c r="C1203" s="707" t="s">
        <v>1067</v>
      </c>
      <c r="D1203" s="443" t="s">
        <v>1068</v>
      </c>
      <c r="E1203" s="443" t="s">
        <v>1069</v>
      </c>
      <c r="F1203" s="83"/>
      <c r="G1203" s="83"/>
      <c r="H1203" s="101"/>
      <c r="I1203" s="83"/>
      <c r="J1203" s="85"/>
      <c r="K1203" s="85"/>
      <c r="L1203" s="85"/>
      <c r="M1203" s="85"/>
      <c r="N1203" s="85"/>
      <c r="O1203" s="85"/>
      <c r="P1203" s="85"/>
      <c r="Q1203" s="85"/>
      <c r="R1203" s="85"/>
    </row>
    <row r="1204" spans="1:18" s="86" customFormat="1" ht="34.5" hidden="1" outlineLevel="2" x14ac:dyDescent="0.3">
      <c r="A1204" s="516"/>
      <c r="B1204" s="156"/>
      <c r="C1204" s="508" t="s">
        <v>1070</v>
      </c>
      <c r="D1204" s="508" t="s">
        <v>1071</v>
      </c>
      <c r="E1204" s="154" t="s">
        <v>1232</v>
      </c>
      <c r="F1204" s="83"/>
      <c r="G1204" s="83"/>
      <c r="H1204" s="101"/>
      <c r="I1204" s="83"/>
      <c r="J1204" s="85"/>
      <c r="K1204" s="85"/>
      <c r="L1204" s="85"/>
      <c r="M1204" s="85"/>
      <c r="N1204" s="85"/>
      <c r="O1204" s="85"/>
      <c r="P1204" s="85"/>
      <c r="Q1204" s="85"/>
      <c r="R1204" s="85"/>
    </row>
    <row r="1205" spans="1:18" s="86" customFormat="1" ht="34.5" hidden="1" outlineLevel="2" x14ac:dyDescent="0.3">
      <c r="A1205" s="516"/>
      <c r="B1205" s="156"/>
      <c r="C1205" s="508" t="s">
        <v>1220</v>
      </c>
      <c r="D1205" s="508" t="s">
        <v>1233</v>
      </c>
      <c r="E1205" s="154" t="s">
        <v>1234</v>
      </c>
      <c r="F1205" s="83"/>
      <c r="G1205" s="83"/>
      <c r="H1205" s="101"/>
      <c r="I1205" s="83"/>
      <c r="J1205" s="85"/>
      <c r="K1205" s="85"/>
      <c r="L1205" s="85"/>
      <c r="M1205" s="85"/>
      <c r="N1205" s="85"/>
      <c r="O1205" s="85"/>
      <c r="P1205" s="85"/>
      <c r="Q1205" s="85"/>
      <c r="R1205" s="85"/>
    </row>
    <row r="1206" spans="1:18" s="86" customFormat="1" ht="34.5" hidden="1" outlineLevel="2" x14ac:dyDescent="0.3">
      <c r="A1206" s="516"/>
      <c r="B1206" s="156"/>
      <c r="C1206" s="508" t="s">
        <v>1222</v>
      </c>
      <c r="D1206" s="508" t="s">
        <v>1223</v>
      </c>
      <c r="E1206" s="154" t="s">
        <v>1234</v>
      </c>
      <c r="F1206" s="83"/>
      <c r="G1206" s="83"/>
      <c r="H1206" s="101"/>
      <c r="I1206" s="83"/>
      <c r="J1206" s="85"/>
      <c r="K1206" s="85"/>
      <c r="L1206" s="85"/>
      <c r="M1206" s="85"/>
      <c r="N1206" s="85"/>
      <c r="O1206" s="85"/>
      <c r="P1206" s="85"/>
      <c r="Q1206" s="85"/>
      <c r="R1206" s="85"/>
    </row>
    <row r="1207" spans="1:18" s="134" customFormat="1" ht="12.75" hidden="1" outlineLevel="2" x14ac:dyDescent="0.2">
      <c r="A1207" s="534"/>
      <c r="B1207" s="535"/>
      <c r="C1207" s="535"/>
      <c r="D1207" s="535"/>
      <c r="E1207" s="536"/>
      <c r="F1207" s="131"/>
      <c r="G1207" s="132"/>
      <c r="H1207" s="133"/>
      <c r="I1207" s="133"/>
      <c r="J1207" s="133"/>
      <c r="K1207" s="133"/>
      <c r="L1207" s="133"/>
      <c r="M1207" s="133"/>
      <c r="N1207" s="133"/>
      <c r="O1207" s="133"/>
      <c r="P1207" s="133"/>
    </row>
    <row r="1208" spans="1:18" s="86" customFormat="1" ht="17.25" hidden="1" outlineLevel="2" x14ac:dyDescent="0.3">
      <c r="A1208" s="516"/>
      <c r="B1208" s="156"/>
      <c r="C1208" s="508" t="s">
        <v>398</v>
      </c>
      <c r="D1208" s="508" t="s">
        <v>691</v>
      </c>
      <c r="E1208" s="154"/>
      <c r="F1208" s="83"/>
      <c r="G1208" s="83"/>
      <c r="H1208" s="101"/>
      <c r="I1208" s="83"/>
      <c r="J1208" s="85"/>
      <c r="K1208" s="85"/>
      <c r="L1208" s="85"/>
      <c r="M1208" s="85"/>
      <c r="N1208" s="85"/>
      <c r="O1208" s="85"/>
      <c r="P1208" s="85"/>
      <c r="Q1208" s="85"/>
      <c r="R1208" s="85"/>
    </row>
    <row r="1209" spans="1:18" s="86" customFormat="1" ht="17.25" hidden="1" outlineLevel="2" x14ac:dyDescent="0.3">
      <c r="A1209" s="516"/>
      <c r="B1209" s="156"/>
      <c r="C1209" s="508" t="s">
        <v>400</v>
      </c>
      <c r="D1209" s="508" t="s">
        <v>692</v>
      </c>
      <c r="E1209" s="154" t="s">
        <v>1228</v>
      </c>
      <c r="F1209" s="83"/>
      <c r="G1209" s="83"/>
      <c r="H1209" s="101"/>
      <c r="I1209" s="83"/>
      <c r="J1209" s="85"/>
      <c r="K1209" s="85"/>
      <c r="L1209" s="85"/>
      <c r="M1209" s="85"/>
      <c r="N1209" s="85"/>
      <c r="O1209" s="85"/>
      <c r="P1209" s="85"/>
      <c r="Q1209" s="85"/>
      <c r="R1209" s="85"/>
    </row>
    <row r="1210" spans="1:18" s="134" customFormat="1" ht="12.75" hidden="1" outlineLevel="2" x14ac:dyDescent="0.2">
      <c r="A1210" s="534"/>
      <c r="B1210" s="535"/>
      <c r="C1210" s="535"/>
      <c r="D1210" s="535"/>
      <c r="E1210" s="536"/>
      <c r="F1210" s="131"/>
      <c r="G1210" s="132"/>
      <c r="H1210" s="133"/>
      <c r="I1210" s="133"/>
      <c r="J1210" s="133"/>
      <c r="K1210" s="133"/>
      <c r="L1210" s="133"/>
      <c r="M1210" s="133"/>
      <c r="N1210" s="133"/>
      <c r="O1210" s="133"/>
      <c r="P1210" s="133"/>
    </row>
    <row r="1211" spans="1:18" s="86" customFormat="1" ht="17.25" hidden="1" outlineLevel="2" x14ac:dyDescent="0.3">
      <c r="A1211" s="516"/>
      <c r="B1211" s="156"/>
      <c r="C1211" s="508"/>
      <c r="D1211" s="508"/>
      <c r="E1211" s="154"/>
      <c r="F1211" s="83"/>
      <c r="G1211" s="83"/>
      <c r="H1211" s="101"/>
      <c r="I1211" s="83"/>
      <c r="J1211" s="85"/>
      <c r="K1211" s="85"/>
      <c r="L1211" s="85"/>
      <c r="M1211" s="85"/>
      <c r="N1211" s="85"/>
      <c r="O1211" s="85"/>
      <c r="P1211" s="85"/>
      <c r="Q1211" s="85"/>
      <c r="R1211" s="85"/>
    </row>
    <row r="1212" spans="1:18" s="86" customFormat="1" ht="17.25" hidden="1" outlineLevel="2" x14ac:dyDescent="0.3">
      <c r="A1212" s="516"/>
      <c r="B1212" s="156"/>
      <c r="C1212" s="508"/>
      <c r="D1212" s="508"/>
      <c r="E1212" s="154"/>
      <c r="F1212" s="83"/>
      <c r="G1212" s="83"/>
      <c r="H1212" s="101"/>
      <c r="I1212" s="83"/>
      <c r="J1212" s="85"/>
      <c r="K1212" s="85"/>
      <c r="L1212" s="85"/>
      <c r="M1212" s="85"/>
      <c r="N1212" s="85"/>
      <c r="O1212" s="85"/>
      <c r="P1212" s="85"/>
      <c r="Q1212" s="85"/>
      <c r="R1212" s="85"/>
    </row>
    <row r="1213" spans="1:18" s="134" customFormat="1" ht="17.25" hidden="1" outlineLevel="1" x14ac:dyDescent="0.2">
      <c r="A1213" s="444"/>
      <c r="B1213" s="451"/>
      <c r="C1213" s="451"/>
      <c r="D1213" s="451"/>
      <c r="E1213" s="452"/>
      <c r="F1213" s="131"/>
      <c r="G1213" s="132"/>
      <c r="H1213" s="133"/>
      <c r="I1213" s="133"/>
      <c r="J1213" s="133"/>
      <c r="K1213" s="133"/>
      <c r="L1213" s="133"/>
      <c r="M1213" s="133"/>
      <c r="N1213" s="133"/>
      <c r="O1213" s="133"/>
      <c r="P1213" s="133"/>
    </row>
    <row r="1214" spans="1:18" s="86" customFormat="1" ht="17.25" hidden="1" outlineLevel="2" x14ac:dyDescent="0.3">
      <c r="A1214" s="178"/>
      <c r="B1214" s="179">
        <f>SUM(B1215:B1315)</f>
        <v>0</v>
      </c>
      <c r="C1214" s="537" t="s">
        <v>139</v>
      </c>
      <c r="D1214" s="180" t="s">
        <v>1235</v>
      </c>
      <c r="E1214" s="181" t="s">
        <v>361</v>
      </c>
      <c r="F1214" s="83"/>
      <c r="G1214" s="84"/>
      <c r="H1214" s="85"/>
      <c r="I1214" s="85"/>
      <c r="J1214" s="85"/>
      <c r="K1214" s="85"/>
      <c r="L1214" s="85"/>
      <c r="M1214" s="85"/>
      <c r="N1214" s="85"/>
      <c r="O1214" s="85"/>
      <c r="P1214" s="85"/>
    </row>
    <row r="1215" spans="1:18" s="86" customFormat="1" ht="17.25" hidden="1" outlineLevel="2" x14ac:dyDescent="0.3">
      <c r="A1215" s="438"/>
      <c r="B1215" s="93"/>
      <c r="C1215" s="707" t="s">
        <v>1236</v>
      </c>
      <c r="D1215" s="443" t="s">
        <v>1237</v>
      </c>
      <c r="E1215" s="443" t="s">
        <v>361</v>
      </c>
      <c r="F1215" s="95"/>
      <c r="G1215" s="84"/>
      <c r="H1215" s="85"/>
      <c r="I1215" s="85"/>
      <c r="J1215" s="85"/>
      <c r="K1215" s="85"/>
      <c r="L1215" s="85"/>
      <c r="M1215" s="85"/>
      <c r="N1215" s="85"/>
      <c r="O1215" s="85"/>
      <c r="P1215" s="85"/>
    </row>
    <row r="1216" spans="1:18" s="98" customFormat="1" ht="17.25" hidden="1" outlineLevel="2" x14ac:dyDescent="0.3">
      <c r="A1216" s="438"/>
      <c r="B1216" s="126"/>
      <c r="C1216" s="707" t="s">
        <v>1238</v>
      </c>
      <c r="D1216" s="443" t="s">
        <v>1239</v>
      </c>
      <c r="E1216" s="443" t="s">
        <v>361</v>
      </c>
      <c r="F1216" s="95"/>
      <c r="G1216" s="96"/>
      <c r="H1216" s="97"/>
      <c r="I1216" s="97"/>
      <c r="J1216" s="97"/>
      <c r="K1216" s="97"/>
      <c r="L1216" s="97"/>
      <c r="M1216" s="97"/>
      <c r="N1216" s="97"/>
      <c r="O1216" s="97"/>
      <c r="P1216" s="97"/>
    </row>
    <row r="1217" spans="1:16" s="98" customFormat="1" ht="17.25" hidden="1" outlineLevel="2" x14ac:dyDescent="0.3">
      <c r="A1217" s="438"/>
      <c r="B1217" s="126"/>
      <c r="C1217" s="707" t="s">
        <v>1240</v>
      </c>
      <c r="D1217" s="443" t="s">
        <v>1241</v>
      </c>
      <c r="E1217" s="443" t="s">
        <v>361</v>
      </c>
      <c r="F1217" s="95"/>
      <c r="G1217" s="96"/>
      <c r="H1217" s="97"/>
      <c r="I1217" s="97"/>
      <c r="J1217" s="97"/>
      <c r="K1217" s="97"/>
      <c r="L1217" s="97"/>
      <c r="M1217" s="97"/>
      <c r="N1217" s="97"/>
      <c r="O1217" s="97"/>
      <c r="P1217" s="97"/>
    </row>
    <row r="1218" spans="1:16" s="98" customFormat="1" ht="17.25" hidden="1" outlineLevel="2" x14ac:dyDescent="0.3">
      <c r="A1218" s="438"/>
      <c r="B1218" s="87"/>
      <c r="C1218" s="707" t="s">
        <v>1003</v>
      </c>
      <c r="D1218" s="443" t="s">
        <v>1242</v>
      </c>
      <c r="E1218" s="443" t="s">
        <v>361</v>
      </c>
      <c r="F1218" s="95"/>
      <c r="G1218" s="96"/>
      <c r="H1218" s="97"/>
      <c r="I1218" s="97"/>
      <c r="J1218" s="97"/>
      <c r="K1218" s="97"/>
      <c r="L1218" s="97"/>
      <c r="M1218" s="97"/>
      <c r="N1218" s="97"/>
      <c r="O1218" s="97"/>
      <c r="P1218" s="97"/>
    </row>
    <row r="1219" spans="1:16" s="98" customFormat="1" ht="17.25" hidden="1" outlineLevel="2" x14ac:dyDescent="0.3">
      <c r="A1219" s="438"/>
      <c r="B1219" s="126"/>
      <c r="C1219" s="707" t="s">
        <v>1243</v>
      </c>
      <c r="D1219" s="443" t="s">
        <v>1244</v>
      </c>
      <c r="E1219" s="443" t="s">
        <v>361</v>
      </c>
      <c r="F1219" s="95"/>
      <c r="G1219" s="96"/>
      <c r="H1219" s="97"/>
      <c r="I1219" s="97"/>
      <c r="J1219" s="97"/>
      <c r="K1219" s="97"/>
      <c r="L1219" s="97"/>
      <c r="M1219" s="97"/>
      <c r="N1219" s="97"/>
      <c r="O1219" s="97"/>
      <c r="P1219" s="97"/>
    </row>
    <row r="1220" spans="1:16" s="98" customFormat="1" ht="17.25" hidden="1" outlineLevel="2" x14ac:dyDescent="0.3">
      <c r="A1220" s="438"/>
      <c r="B1220" s="126"/>
      <c r="C1220" s="707" t="s">
        <v>1245</v>
      </c>
      <c r="D1220" s="443" t="s">
        <v>1246</v>
      </c>
      <c r="E1220" s="443" t="s">
        <v>361</v>
      </c>
      <c r="F1220" s="95"/>
      <c r="G1220" s="96"/>
      <c r="H1220" s="97"/>
      <c r="I1220" s="97"/>
      <c r="J1220" s="97"/>
      <c r="K1220" s="97"/>
      <c r="L1220" s="97"/>
      <c r="M1220" s="97"/>
      <c r="N1220" s="97"/>
      <c r="O1220" s="97"/>
      <c r="P1220" s="97"/>
    </row>
    <row r="1221" spans="1:16" s="98" customFormat="1" ht="17.25" hidden="1" outlineLevel="2" x14ac:dyDescent="0.3">
      <c r="A1221" s="438"/>
      <c r="B1221" s="126"/>
      <c r="C1221" s="707" t="s">
        <v>1247</v>
      </c>
      <c r="D1221" s="443" t="s">
        <v>992</v>
      </c>
      <c r="E1221" s="443" t="s">
        <v>361</v>
      </c>
      <c r="F1221" s="95"/>
      <c r="G1221" s="96"/>
      <c r="H1221" s="97"/>
      <c r="I1221" s="97"/>
      <c r="J1221" s="97"/>
      <c r="K1221" s="97"/>
      <c r="L1221" s="97"/>
      <c r="M1221" s="97"/>
      <c r="N1221" s="97"/>
      <c r="O1221" s="97"/>
      <c r="P1221" s="97"/>
    </row>
    <row r="1222" spans="1:16" s="98" customFormat="1" ht="17.25" hidden="1" outlineLevel="2" x14ac:dyDescent="0.3">
      <c r="A1222" s="438"/>
      <c r="B1222" s="126"/>
      <c r="C1222" s="707" t="s">
        <v>1248</v>
      </c>
      <c r="D1222" s="443" t="s">
        <v>1249</v>
      </c>
      <c r="E1222" s="443" t="s">
        <v>361</v>
      </c>
      <c r="F1222" s="95"/>
      <c r="G1222" s="96"/>
      <c r="H1222" s="97"/>
      <c r="I1222" s="97"/>
      <c r="J1222" s="97"/>
      <c r="K1222" s="97"/>
      <c r="L1222" s="97"/>
      <c r="M1222" s="97"/>
      <c r="N1222" s="97"/>
      <c r="O1222" s="97"/>
      <c r="P1222" s="97"/>
    </row>
    <row r="1223" spans="1:16" s="86" customFormat="1" ht="17.25" hidden="1" outlineLevel="2" x14ac:dyDescent="0.3">
      <c r="A1223" s="438"/>
      <c r="B1223" s="93"/>
      <c r="C1223" s="707" t="s">
        <v>1250</v>
      </c>
      <c r="D1223" s="443" t="s">
        <v>1251</v>
      </c>
      <c r="E1223" s="443" t="s">
        <v>361</v>
      </c>
      <c r="F1223" s="95"/>
      <c r="G1223" s="84"/>
      <c r="H1223" s="85"/>
      <c r="I1223" s="85"/>
      <c r="J1223" s="85"/>
      <c r="K1223" s="85"/>
      <c r="L1223" s="85"/>
      <c r="M1223" s="85"/>
      <c r="N1223" s="85"/>
      <c r="O1223" s="85"/>
      <c r="P1223" s="85"/>
    </row>
    <row r="1224" spans="1:16" s="86" customFormat="1" ht="17.25" hidden="1" outlineLevel="2" x14ac:dyDescent="0.3">
      <c r="A1224" s="442"/>
      <c r="B1224" s="92"/>
      <c r="C1224" s="707" t="s">
        <v>1252</v>
      </c>
      <c r="D1224" s="443" t="s">
        <v>1253</v>
      </c>
      <c r="E1224" s="443" t="s">
        <v>1254</v>
      </c>
      <c r="F1224" s="95"/>
      <c r="G1224" s="84"/>
      <c r="H1224" s="85"/>
      <c r="I1224" s="85"/>
      <c r="J1224" s="85"/>
      <c r="K1224" s="85"/>
      <c r="L1224" s="85"/>
      <c r="M1224" s="85"/>
      <c r="N1224" s="85"/>
      <c r="O1224" s="85"/>
      <c r="P1224" s="85"/>
    </row>
    <row r="1225" spans="1:16" s="86" customFormat="1" ht="17.25" hidden="1" outlineLevel="2" x14ac:dyDescent="0.3">
      <c r="A1225" s="442"/>
      <c r="B1225" s="92"/>
      <c r="C1225" s="707" t="s">
        <v>1255</v>
      </c>
      <c r="D1225" s="443" t="s">
        <v>1253</v>
      </c>
      <c r="E1225" s="443" t="s">
        <v>361</v>
      </c>
      <c r="F1225" s="95"/>
      <c r="G1225" s="84"/>
      <c r="H1225" s="85"/>
      <c r="I1225" s="85"/>
      <c r="J1225" s="85"/>
      <c r="K1225" s="85"/>
      <c r="L1225" s="85"/>
      <c r="M1225" s="85"/>
      <c r="N1225" s="85"/>
      <c r="O1225" s="85"/>
      <c r="P1225" s="85"/>
    </row>
    <row r="1226" spans="1:16" s="98" customFormat="1" ht="17.25" hidden="1" outlineLevel="2" x14ac:dyDescent="0.3">
      <c r="A1226" s="442"/>
      <c r="B1226" s="92"/>
      <c r="C1226" s="707" t="s">
        <v>1256</v>
      </c>
      <c r="D1226" s="443" t="s">
        <v>1257</v>
      </c>
      <c r="E1226" s="443" t="s">
        <v>361</v>
      </c>
      <c r="F1226" s="95"/>
      <c r="G1226" s="96"/>
      <c r="H1226" s="97"/>
      <c r="I1226" s="97"/>
      <c r="J1226" s="97"/>
      <c r="K1226" s="97"/>
      <c r="L1226" s="97"/>
      <c r="M1226" s="97"/>
      <c r="N1226" s="97"/>
      <c r="O1226" s="97"/>
      <c r="P1226" s="97"/>
    </row>
    <row r="1227" spans="1:16" s="86" customFormat="1" ht="17.25" hidden="1" outlineLevel="2" x14ac:dyDescent="0.3">
      <c r="A1227" s="442"/>
      <c r="B1227" s="92"/>
      <c r="C1227" s="707" t="s">
        <v>1258</v>
      </c>
      <c r="D1227" s="443" t="s">
        <v>1259</v>
      </c>
      <c r="E1227" s="443" t="s">
        <v>361</v>
      </c>
      <c r="F1227" s="95"/>
      <c r="G1227" s="84"/>
      <c r="H1227" s="85"/>
      <c r="I1227" s="85"/>
      <c r="J1227" s="85"/>
      <c r="K1227" s="85"/>
      <c r="L1227" s="85"/>
      <c r="M1227" s="85"/>
      <c r="N1227" s="85"/>
      <c r="O1227" s="85"/>
      <c r="P1227" s="85"/>
    </row>
    <row r="1228" spans="1:16" s="86" customFormat="1" ht="17.25" hidden="1" outlineLevel="2" x14ac:dyDescent="0.3">
      <c r="A1228" s="442"/>
      <c r="B1228" s="92"/>
      <c r="C1228" s="707" t="s">
        <v>1260</v>
      </c>
      <c r="D1228" s="443" t="s">
        <v>1261</v>
      </c>
      <c r="E1228" s="443" t="s">
        <v>361</v>
      </c>
      <c r="F1228" s="95"/>
      <c r="G1228" s="84"/>
      <c r="H1228" s="85"/>
      <c r="I1228" s="85"/>
      <c r="J1228" s="85"/>
      <c r="K1228" s="85"/>
      <c r="L1228" s="85"/>
      <c r="M1228" s="85"/>
      <c r="N1228" s="85"/>
      <c r="O1228" s="85"/>
      <c r="P1228" s="85"/>
    </row>
    <row r="1229" spans="1:16" s="86" customFormat="1" ht="17.25" hidden="1" outlineLevel="2" x14ac:dyDescent="0.3">
      <c r="A1229" s="442"/>
      <c r="B1229" s="92"/>
      <c r="C1229" s="707" t="s">
        <v>1262</v>
      </c>
      <c r="D1229" s="443" t="s">
        <v>1237</v>
      </c>
      <c r="E1229" s="443" t="s">
        <v>361</v>
      </c>
      <c r="F1229" s="95"/>
      <c r="G1229" s="84"/>
      <c r="H1229" s="85"/>
      <c r="I1229" s="85"/>
      <c r="J1229" s="85"/>
      <c r="K1229" s="85"/>
      <c r="L1229" s="85"/>
      <c r="M1229" s="85"/>
      <c r="N1229" s="85"/>
      <c r="O1229" s="85"/>
      <c r="P1229" s="85"/>
    </row>
    <row r="1230" spans="1:16" s="98" customFormat="1" ht="17.25" hidden="1" outlineLevel="2" x14ac:dyDescent="0.3">
      <c r="A1230" s="442"/>
      <c r="B1230" s="92"/>
      <c r="C1230" s="707" t="s">
        <v>1263</v>
      </c>
      <c r="D1230" s="443" t="s">
        <v>1264</v>
      </c>
      <c r="E1230" s="443" t="s">
        <v>361</v>
      </c>
      <c r="F1230" s="95"/>
      <c r="G1230" s="96"/>
      <c r="H1230" s="97"/>
      <c r="I1230" s="97"/>
      <c r="J1230" s="97"/>
      <c r="K1230" s="97"/>
      <c r="L1230" s="97"/>
      <c r="M1230" s="97"/>
      <c r="N1230" s="97"/>
      <c r="O1230" s="97"/>
      <c r="P1230" s="97"/>
    </row>
    <row r="1231" spans="1:16" s="98" customFormat="1" ht="17.25" hidden="1" outlineLevel="2" x14ac:dyDescent="0.3">
      <c r="A1231" s="442"/>
      <c r="B1231" s="92"/>
      <c r="C1231" s="707" t="s">
        <v>1265</v>
      </c>
      <c r="D1231" s="443" t="s">
        <v>1264</v>
      </c>
      <c r="E1231" s="443" t="s">
        <v>361</v>
      </c>
      <c r="F1231" s="95"/>
      <c r="G1231" s="96"/>
      <c r="H1231" s="97"/>
      <c r="I1231" s="97"/>
      <c r="J1231" s="97"/>
      <c r="K1231" s="97"/>
      <c r="L1231" s="97"/>
      <c r="M1231" s="97"/>
      <c r="N1231" s="97"/>
      <c r="O1231" s="97"/>
      <c r="P1231" s="97"/>
    </row>
    <row r="1232" spans="1:16" s="98" customFormat="1" ht="17.25" hidden="1" outlineLevel="2" x14ac:dyDescent="0.3">
      <c r="A1232" s="442"/>
      <c r="B1232" s="92"/>
      <c r="C1232" s="707" t="s">
        <v>1266</v>
      </c>
      <c r="D1232" s="443" t="s">
        <v>1239</v>
      </c>
      <c r="E1232" s="443" t="s">
        <v>361</v>
      </c>
      <c r="F1232" s="95"/>
      <c r="G1232" s="96"/>
      <c r="H1232" s="97"/>
      <c r="I1232" s="97"/>
      <c r="J1232" s="97"/>
      <c r="K1232" s="97"/>
      <c r="L1232" s="97"/>
      <c r="M1232" s="97"/>
      <c r="N1232" s="97"/>
      <c r="O1232" s="97"/>
      <c r="P1232" s="97"/>
    </row>
    <row r="1233" spans="1:16" s="98" customFormat="1" ht="17.25" hidden="1" outlineLevel="2" x14ac:dyDescent="0.3">
      <c r="A1233" s="442"/>
      <c r="B1233" s="92"/>
      <c r="C1233" s="707" t="s">
        <v>1267</v>
      </c>
      <c r="D1233" s="443" t="s">
        <v>984</v>
      </c>
      <c r="E1233" s="443" t="s">
        <v>361</v>
      </c>
      <c r="F1233" s="95"/>
      <c r="G1233" s="96"/>
      <c r="H1233" s="97"/>
      <c r="I1233" s="97"/>
      <c r="J1233" s="97"/>
      <c r="K1233" s="97"/>
      <c r="L1233" s="97"/>
      <c r="M1233" s="97"/>
      <c r="N1233" s="97"/>
      <c r="O1233" s="97"/>
      <c r="P1233" s="97"/>
    </row>
    <row r="1234" spans="1:16" s="98" customFormat="1" ht="17.25" hidden="1" outlineLevel="2" x14ac:dyDescent="0.3">
      <c r="A1234" s="442"/>
      <c r="B1234" s="92"/>
      <c r="C1234" s="707" t="s">
        <v>1268</v>
      </c>
      <c r="D1234" s="443" t="s">
        <v>1002</v>
      </c>
      <c r="E1234" s="443" t="s">
        <v>361</v>
      </c>
      <c r="F1234" s="95"/>
      <c r="G1234" s="96"/>
      <c r="H1234" s="97"/>
      <c r="I1234" s="97"/>
      <c r="J1234" s="97"/>
      <c r="K1234" s="97"/>
      <c r="L1234" s="97"/>
      <c r="M1234" s="97"/>
      <c r="N1234" s="97"/>
      <c r="O1234" s="97"/>
      <c r="P1234" s="97"/>
    </row>
    <row r="1235" spans="1:16" s="98" customFormat="1" ht="17.25" hidden="1" outlineLevel="2" x14ac:dyDescent="0.3">
      <c r="A1235" s="442"/>
      <c r="B1235" s="92"/>
      <c r="C1235" s="707" t="s">
        <v>1269</v>
      </c>
      <c r="D1235" s="443" t="s">
        <v>1270</v>
      </c>
      <c r="E1235" s="443" t="s">
        <v>361</v>
      </c>
      <c r="F1235" s="95"/>
      <c r="G1235" s="96"/>
      <c r="H1235" s="97"/>
      <c r="I1235" s="97"/>
      <c r="J1235" s="97"/>
      <c r="K1235" s="97"/>
      <c r="L1235" s="97"/>
      <c r="M1235" s="97"/>
      <c r="N1235" s="97"/>
      <c r="O1235" s="97"/>
      <c r="P1235" s="97"/>
    </row>
    <row r="1236" spans="1:16" s="98" customFormat="1" ht="17.25" hidden="1" outlineLevel="2" x14ac:dyDescent="0.3">
      <c r="A1236" s="442"/>
      <c r="B1236" s="92"/>
      <c r="C1236" s="707" t="s">
        <v>1271</v>
      </c>
      <c r="D1236" s="443" t="s">
        <v>994</v>
      </c>
      <c r="E1236" s="443" t="s">
        <v>361</v>
      </c>
      <c r="F1236" s="95"/>
      <c r="G1236" s="96"/>
      <c r="H1236" s="97"/>
      <c r="I1236" s="97"/>
      <c r="J1236" s="97"/>
      <c r="K1236" s="97"/>
      <c r="L1236" s="97"/>
      <c r="M1236" s="97"/>
      <c r="N1236" s="97"/>
      <c r="O1236" s="97"/>
      <c r="P1236" s="97"/>
    </row>
    <row r="1237" spans="1:16" s="98" customFormat="1" ht="17.25" hidden="1" outlineLevel="2" x14ac:dyDescent="0.3">
      <c r="A1237" s="442"/>
      <c r="B1237" s="92"/>
      <c r="C1237" s="707" t="s">
        <v>1272</v>
      </c>
      <c r="D1237" s="443" t="s">
        <v>998</v>
      </c>
      <c r="E1237" s="443" t="s">
        <v>361</v>
      </c>
      <c r="F1237" s="95"/>
      <c r="G1237" s="96"/>
      <c r="H1237" s="97"/>
      <c r="I1237" s="97"/>
      <c r="J1237" s="97"/>
      <c r="K1237" s="97"/>
      <c r="L1237" s="97"/>
      <c r="M1237" s="97"/>
      <c r="N1237" s="97"/>
      <c r="O1237" s="97"/>
      <c r="P1237" s="97"/>
    </row>
    <row r="1238" spans="1:16" s="98" customFormat="1" ht="17.25" hidden="1" outlineLevel="2" x14ac:dyDescent="0.3">
      <c r="A1238" s="442"/>
      <c r="B1238" s="92"/>
      <c r="C1238" s="707" t="s">
        <v>1273</v>
      </c>
      <c r="D1238" s="443" t="s">
        <v>1274</v>
      </c>
      <c r="E1238" s="443" t="s">
        <v>361</v>
      </c>
      <c r="F1238" s="95"/>
      <c r="G1238" s="96"/>
      <c r="H1238" s="97"/>
      <c r="I1238" s="97"/>
      <c r="J1238" s="97"/>
      <c r="K1238" s="97"/>
      <c r="L1238" s="97"/>
      <c r="M1238" s="97"/>
      <c r="N1238" s="97"/>
      <c r="O1238" s="97"/>
      <c r="P1238" s="97"/>
    </row>
    <row r="1239" spans="1:16" s="98" customFormat="1" ht="17.25" hidden="1" outlineLevel="2" x14ac:dyDescent="0.3">
      <c r="A1239" s="442"/>
      <c r="B1239" s="92"/>
      <c r="C1239" s="707" t="s">
        <v>1275</v>
      </c>
      <c r="D1239" s="443" t="s">
        <v>1276</v>
      </c>
      <c r="E1239" s="443" t="s">
        <v>361</v>
      </c>
      <c r="F1239" s="95"/>
      <c r="G1239" s="96"/>
      <c r="H1239" s="97"/>
      <c r="I1239" s="97"/>
      <c r="J1239" s="97"/>
      <c r="K1239" s="97"/>
      <c r="L1239" s="97"/>
      <c r="M1239" s="97"/>
      <c r="N1239" s="97"/>
      <c r="O1239" s="97"/>
      <c r="P1239" s="97"/>
    </row>
    <row r="1240" spans="1:16" s="86" customFormat="1" ht="17.25" hidden="1" outlineLevel="2" x14ac:dyDescent="0.3">
      <c r="A1240" s="442"/>
      <c r="B1240" s="92"/>
      <c r="C1240" s="707" t="s">
        <v>1277</v>
      </c>
      <c r="D1240" s="443" t="s">
        <v>1278</v>
      </c>
      <c r="E1240" s="443" t="s">
        <v>361</v>
      </c>
      <c r="F1240" s="95"/>
      <c r="G1240" s="84"/>
      <c r="H1240" s="85"/>
      <c r="I1240" s="85"/>
      <c r="J1240" s="85"/>
      <c r="K1240" s="85"/>
      <c r="L1240" s="85"/>
      <c r="M1240" s="85"/>
      <c r="N1240" s="85"/>
      <c r="O1240" s="85"/>
      <c r="P1240" s="85"/>
    </row>
    <row r="1241" spans="1:16" s="86" customFormat="1" ht="17.25" hidden="1" outlineLevel="2" x14ac:dyDescent="0.3">
      <c r="A1241" s="442"/>
      <c r="B1241" s="92"/>
      <c r="C1241" s="707" t="s">
        <v>1279</v>
      </c>
      <c r="D1241" s="443" t="s">
        <v>1280</v>
      </c>
      <c r="E1241" s="443" t="s">
        <v>361</v>
      </c>
      <c r="F1241" s="95"/>
      <c r="G1241" s="84"/>
      <c r="H1241" s="85"/>
      <c r="I1241" s="85"/>
      <c r="J1241" s="85"/>
      <c r="K1241" s="85"/>
      <c r="L1241" s="85"/>
      <c r="M1241" s="85"/>
      <c r="N1241" s="85"/>
      <c r="O1241" s="85"/>
      <c r="P1241" s="85"/>
    </row>
    <row r="1242" spans="1:16" s="86" customFormat="1" ht="17.25" hidden="1" outlineLevel="2" x14ac:dyDescent="0.3">
      <c r="A1242" s="444"/>
      <c r="B1242" s="451"/>
      <c r="C1242" s="451"/>
      <c r="D1242" s="451"/>
      <c r="E1242" s="452"/>
      <c r="F1242" s="95"/>
      <c r="G1242" s="84"/>
      <c r="H1242" s="85"/>
      <c r="I1242" s="85"/>
      <c r="J1242" s="85"/>
      <c r="K1242" s="85"/>
      <c r="L1242" s="85"/>
      <c r="M1242" s="85"/>
      <c r="N1242" s="85"/>
      <c r="O1242" s="85"/>
      <c r="P1242" s="85"/>
    </row>
    <row r="1243" spans="1:16" s="98" customFormat="1" ht="17.25" hidden="1" outlineLevel="2" x14ac:dyDescent="0.3">
      <c r="A1243" s="438"/>
      <c r="B1243" s="126"/>
      <c r="C1243" s="439" t="s">
        <v>1043</v>
      </c>
      <c r="D1243" s="440" t="s">
        <v>1281</v>
      </c>
      <c r="E1243" s="120"/>
      <c r="F1243" s="95"/>
      <c r="G1243" s="96"/>
      <c r="H1243" s="97"/>
      <c r="I1243" s="97"/>
      <c r="J1243" s="97"/>
      <c r="K1243" s="97"/>
      <c r="L1243" s="97"/>
      <c r="M1243" s="97"/>
      <c r="N1243" s="97"/>
      <c r="O1243" s="97"/>
      <c r="P1243" s="97"/>
    </row>
    <row r="1244" spans="1:16" s="98" customFormat="1" ht="17.25" hidden="1" outlineLevel="2" x14ac:dyDescent="0.3">
      <c r="A1244" s="438"/>
      <c r="B1244" s="126"/>
      <c r="C1244" s="439" t="s">
        <v>1045</v>
      </c>
      <c r="D1244" s="168" t="s">
        <v>1046</v>
      </c>
      <c r="E1244" s="91" t="s">
        <v>1047</v>
      </c>
      <c r="F1244" s="95"/>
      <c r="G1244" s="96"/>
      <c r="H1244" s="97"/>
      <c r="I1244" s="97"/>
      <c r="J1244" s="97"/>
      <c r="K1244" s="97"/>
      <c r="L1244" s="97"/>
      <c r="M1244" s="97"/>
      <c r="N1244" s="97"/>
      <c r="O1244" s="97"/>
      <c r="P1244" s="97"/>
    </row>
    <row r="1245" spans="1:16" s="98" customFormat="1" ht="17.25" hidden="1" outlineLevel="2" x14ac:dyDescent="0.3">
      <c r="A1245" s="438"/>
      <c r="B1245" s="126"/>
      <c r="C1245" s="439" t="s">
        <v>1122</v>
      </c>
      <c r="D1245" s="440" t="s">
        <v>1282</v>
      </c>
      <c r="E1245" s="91" t="s">
        <v>1124</v>
      </c>
      <c r="F1245" s="95"/>
      <c r="G1245" s="96"/>
      <c r="H1245" s="97"/>
      <c r="I1245" s="97"/>
      <c r="J1245" s="97"/>
      <c r="K1245" s="97"/>
      <c r="L1245" s="97"/>
      <c r="M1245" s="97"/>
      <c r="N1245" s="97"/>
      <c r="O1245" s="97"/>
      <c r="P1245" s="97"/>
    </row>
    <row r="1246" spans="1:16" s="98" customFormat="1" ht="17.25" hidden="1" outlineLevel="2" x14ac:dyDescent="0.3">
      <c r="A1246" s="438"/>
      <c r="B1246" s="126"/>
      <c r="C1246" s="439" t="s">
        <v>1122</v>
      </c>
      <c r="D1246" s="440" t="s">
        <v>1283</v>
      </c>
      <c r="E1246" s="91" t="s">
        <v>1124</v>
      </c>
      <c r="F1246" s="95"/>
      <c r="G1246" s="96"/>
      <c r="H1246" s="97"/>
      <c r="I1246" s="97"/>
      <c r="J1246" s="97"/>
      <c r="K1246" s="97"/>
      <c r="L1246" s="97"/>
      <c r="M1246" s="97"/>
      <c r="N1246" s="97"/>
      <c r="O1246" s="97"/>
      <c r="P1246" s="97"/>
    </row>
    <row r="1247" spans="1:16" s="98" customFormat="1" ht="17.25" hidden="1" outlineLevel="2" x14ac:dyDescent="0.3">
      <c r="A1247" s="438"/>
      <c r="B1247" s="126"/>
      <c r="C1247" s="439" t="s">
        <v>1122</v>
      </c>
      <c r="D1247" s="440" t="s">
        <v>1284</v>
      </c>
      <c r="E1247" s="91" t="s">
        <v>1124</v>
      </c>
      <c r="F1247" s="95"/>
      <c r="G1247" s="96"/>
      <c r="H1247" s="97"/>
      <c r="I1247" s="97"/>
      <c r="J1247" s="97"/>
      <c r="K1247" s="97"/>
      <c r="L1247" s="97"/>
      <c r="M1247" s="97"/>
      <c r="N1247" s="97"/>
      <c r="O1247" s="97"/>
      <c r="P1247" s="97"/>
    </row>
    <row r="1248" spans="1:16" s="98" customFormat="1" ht="17.25" hidden="1" outlineLevel="2" x14ac:dyDescent="0.3">
      <c r="A1248" s="442"/>
      <c r="B1248" s="92"/>
      <c r="C1248" s="707" t="s">
        <v>1285</v>
      </c>
      <c r="D1248" s="443" t="s">
        <v>1286</v>
      </c>
      <c r="E1248" s="443" t="s">
        <v>361</v>
      </c>
      <c r="F1248" s="95"/>
      <c r="G1248" s="96"/>
      <c r="H1248" s="97"/>
      <c r="I1248" s="97"/>
      <c r="J1248" s="97"/>
      <c r="K1248" s="97"/>
      <c r="L1248" s="97"/>
      <c r="M1248" s="97"/>
      <c r="N1248" s="97"/>
      <c r="O1248" s="97"/>
      <c r="P1248" s="97"/>
    </row>
    <row r="1249" spans="1:16" s="98" customFormat="1" ht="17.25" hidden="1" outlineLevel="2" x14ac:dyDescent="0.3">
      <c r="A1249" s="538"/>
      <c r="B1249" s="182"/>
      <c r="C1249" s="91" t="s">
        <v>1287</v>
      </c>
      <c r="D1249" s="183" t="s">
        <v>1288</v>
      </c>
      <c r="E1249" s="183" t="s">
        <v>1042</v>
      </c>
      <c r="F1249" s="95"/>
      <c r="G1249" s="96"/>
      <c r="H1249" s="97"/>
      <c r="I1249" s="97"/>
      <c r="J1249" s="97"/>
      <c r="K1249" s="97"/>
      <c r="L1249" s="97"/>
      <c r="M1249" s="97"/>
      <c r="N1249" s="97"/>
      <c r="O1249" s="97"/>
      <c r="P1249" s="97"/>
    </row>
    <row r="1250" spans="1:16" s="98" customFormat="1" ht="17.25" hidden="1" outlineLevel="2" x14ac:dyDescent="0.3">
      <c r="A1250" s="444"/>
      <c r="B1250" s="451"/>
      <c r="C1250" s="451"/>
      <c r="D1250" s="451"/>
      <c r="E1250" s="452"/>
      <c r="F1250" s="95"/>
      <c r="G1250" s="96"/>
      <c r="H1250" s="97"/>
      <c r="I1250" s="97"/>
      <c r="J1250" s="97"/>
      <c r="K1250" s="97"/>
      <c r="L1250" s="97"/>
      <c r="M1250" s="97"/>
      <c r="N1250" s="97"/>
      <c r="O1250" s="97"/>
      <c r="P1250" s="97"/>
    </row>
    <row r="1251" spans="1:16" s="98" customFormat="1" ht="17.25" hidden="1" outlineLevel="2" x14ac:dyDescent="0.3">
      <c r="A1251" s="438"/>
      <c r="B1251" s="126"/>
      <c r="C1251" s="439" t="s">
        <v>404</v>
      </c>
      <c r="D1251" s="440" t="s">
        <v>1289</v>
      </c>
      <c r="E1251" s="91"/>
      <c r="F1251" s="95"/>
      <c r="G1251" s="96"/>
      <c r="H1251" s="97"/>
      <c r="I1251" s="97"/>
      <c r="J1251" s="97"/>
      <c r="K1251" s="97"/>
      <c r="L1251" s="97"/>
      <c r="M1251" s="97"/>
      <c r="N1251" s="97"/>
      <c r="O1251" s="97"/>
      <c r="P1251" s="97"/>
    </row>
    <row r="1252" spans="1:16" s="98" customFormat="1" ht="17.25" hidden="1" outlineLevel="2" x14ac:dyDescent="0.3">
      <c r="A1252" s="438"/>
      <c r="B1252" s="138"/>
      <c r="C1252" s="439" t="s">
        <v>406</v>
      </c>
      <c r="D1252" s="440" t="s">
        <v>875</v>
      </c>
      <c r="E1252" s="91" t="s">
        <v>876</v>
      </c>
      <c r="F1252" s="95"/>
      <c r="G1252" s="96"/>
      <c r="H1252" s="97"/>
      <c r="I1252" s="97"/>
      <c r="J1252" s="97"/>
      <c r="K1252" s="97"/>
      <c r="L1252" s="97"/>
      <c r="M1252" s="97"/>
      <c r="N1252" s="97"/>
      <c r="O1252" s="97"/>
      <c r="P1252" s="97"/>
    </row>
    <row r="1253" spans="1:16" s="98" customFormat="1" ht="17.25" hidden="1" outlineLevel="2" x14ac:dyDescent="0.3">
      <c r="A1253" s="438"/>
      <c r="B1253" s="138"/>
      <c r="C1253" s="439" t="s">
        <v>408</v>
      </c>
      <c r="D1253" s="440" t="s">
        <v>738</v>
      </c>
      <c r="E1253" s="91" t="s">
        <v>877</v>
      </c>
      <c r="F1253" s="95"/>
      <c r="G1253" s="96"/>
      <c r="H1253" s="97"/>
      <c r="I1253" s="97"/>
      <c r="J1253" s="97"/>
      <c r="K1253" s="97"/>
      <c r="L1253" s="97"/>
      <c r="M1253" s="97"/>
      <c r="N1253" s="97"/>
      <c r="O1253" s="97"/>
      <c r="P1253" s="97"/>
    </row>
    <row r="1254" spans="1:16" s="98" customFormat="1" ht="17.25" hidden="1" outlineLevel="2" x14ac:dyDescent="0.3">
      <c r="A1254" s="438"/>
      <c r="B1254" s="138"/>
      <c r="C1254" s="499" t="s">
        <v>878</v>
      </c>
      <c r="D1254" s="500" t="s">
        <v>879</v>
      </c>
      <c r="E1254" s="120" t="s">
        <v>1126</v>
      </c>
      <c r="F1254" s="95"/>
      <c r="G1254" s="96"/>
      <c r="H1254" s="97"/>
      <c r="I1254" s="97"/>
      <c r="J1254" s="97"/>
      <c r="K1254" s="97"/>
      <c r="L1254" s="97"/>
      <c r="M1254" s="97"/>
      <c r="N1254" s="97"/>
      <c r="O1254" s="97"/>
      <c r="P1254" s="97"/>
    </row>
    <row r="1255" spans="1:16" s="98" customFormat="1" ht="17.25" hidden="1" outlineLevel="2" x14ac:dyDescent="0.3">
      <c r="A1255" s="539"/>
      <c r="B1255" s="128"/>
      <c r="C1255" s="449" t="s">
        <v>398</v>
      </c>
      <c r="D1255" s="450" t="s">
        <v>871</v>
      </c>
      <c r="E1255" s="94" t="s">
        <v>1290</v>
      </c>
      <c r="F1255" s="95"/>
      <c r="G1255" s="96"/>
      <c r="H1255" s="97"/>
      <c r="I1255" s="97"/>
      <c r="J1255" s="97"/>
      <c r="K1255" s="97"/>
      <c r="L1255" s="97"/>
      <c r="M1255" s="97"/>
      <c r="N1255" s="97"/>
      <c r="O1255" s="97"/>
      <c r="P1255" s="97"/>
    </row>
    <row r="1256" spans="1:16" s="98" customFormat="1" ht="17.25" hidden="1" outlineLevel="2" x14ac:dyDescent="0.3">
      <c r="A1256" s="442"/>
      <c r="B1256" s="92"/>
      <c r="C1256" s="707" t="s">
        <v>882</v>
      </c>
      <c r="D1256" s="443" t="s">
        <v>1291</v>
      </c>
      <c r="E1256" s="443" t="s">
        <v>361</v>
      </c>
      <c r="F1256" s="95"/>
      <c r="G1256" s="96"/>
      <c r="H1256" s="97"/>
      <c r="I1256" s="97"/>
      <c r="J1256" s="97"/>
      <c r="K1256" s="97"/>
      <c r="L1256" s="97"/>
      <c r="M1256" s="97"/>
      <c r="N1256" s="97"/>
      <c r="O1256" s="97"/>
      <c r="P1256" s="97"/>
    </row>
    <row r="1257" spans="1:16" s="98" customFormat="1" ht="17.25" hidden="1" outlineLevel="2" x14ac:dyDescent="0.3">
      <c r="A1257" s="540"/>
      <c r="B1257" s="541"/>
      <c r="C1257" s="541"/>
      <c r="D1257" s="541"/>
      <c r="E1257" s="542"/>
      <c r="F1257" s="95"/>
      <c r="G1257" s="96"/>
      <c r="H1257" s="97"/>
      <c r="I1257" s="97"/>
      <c r="J1257" s="97"/>
      <c r="K1257" s="97"/>
      <c r="L1257" s="97"/>
      <c r="M1257" s="97"/>
      <c r="N1257" s="97"/>
      <c r="O1257" s="97"/>
      <c r="P1257" s="97"/>
    </row>
    <row r="1258" spans="1:16" s="98" customFormat="1" ht="17.25" hidden="1" outlineLevel="2" x14ac:dyDescent="0.3">
      <c r="A1258" s="543"/>
      <c r="B1258" s="184"/>
      <c r="C1258" s="532" t="s">
        <v>91</v>
      </c>
      <c r="D1258" s="533" t="s">
        <v>1134</v>
      </c>
      <c r="E1258" s="175" t="s">
        <v>884</v>
      </c>
      <c r="F1258" s="95"/>
      <c r="G1258" s="96"/>
      <c r="H1258" s="97"/>
      <c r="I1258" s="97"/>
      <c r="J1258" s="97"/>
      <c r="K1258" s="97"/>
      <c r="L1258" s="97"/>
      <c r="M1258" s="97"/>
      <c r="N1258" s="97"/>
      <c r="O1258" s="97"/>
      <c r="P1258" s="97"/>
    </row>
    <row r="1259" spans="1:16" s="98" customFormat="1" ht="17.25" hidden="1" outlineLevel="2" x14ac:dyDescent="0.3">
      <c r="A1259" s="543"/>
      <c r="B1259" s="184"/>
      <c r="C1259" s="532" t="s">
        <v>91</v>
      </c>
      <c r="D1259" s="533" t="s">
        <v>1135</v>
      </c>
      <c r="E1259" s="175" t="s">
        <v>884</v>
      </c>
      <c r="F1259" s="95"/>
      <c r="G1259" s="96"/>
      <c r="H1259" s="97"/>
      <c r="I1259" s="97"/>
      <c r="J1259" s="97"/>
      <c r="K1259" s="97"/>
      <c r="L1259" s="97"/>
      <c r="M1259" s="97"/>
      <c r="N1259" s="97"/>
      <c r="O1259" s="97"/>
      <c r="P1259" s="97"/>
    </row>
    <row r="1260" spans="1:16" s="98" customFormat="1" ht="17.25" hidden="1" outlineLevel="2" x14ac:dyDescent="0.3">
      <c r="A1260" s="543"/>
      <c r="B1260" s="185"/>
      <c r="C1260" s="532" t="s">
        <v>91</v>
      </c>
      <c r="D1260" s="533" t="s">
        <v>1136</v>
      </c>
      <c r="E1260" s="175" t="s">
        <v>884</v>
      </c>
      <c r="F1260" s="95"/>
      <c r="G1260" s="96"/>
      <c r="H1260" s="97"/>
      <c r="I1260" s="97"/>
      <c r="J1260" s="97"/>
      <c r="K1260" s="97"/>
      <c r="L1260" s="97"/>
      <c r="M1260" s="97"/>
      <c r="N1260" s="97"/>
      <c r="O1260" s="97"/>
      <c r="P1260" s="97"/>
    </row>
    <row r="1261" spans="1:16" s="98" customFormat="1" ht="17.25" hidden="1" outlineLevel="2" x14ac:dyDescent="0.3">
      <c r="A1261" s="438"/>
      <c r="B1261" s="126"/>
      <c r="C1261" s="532" t="s">
        <v>91</v>
      </c>
      <c r="D1261" s="440" t="s">
        <v>875</v>
      </c>
      <c r="E1261" s="175" t="s">
        <v>884</v>
      </c>
      <c r="F1261" s="95"/>
      <c r="G1261" s="96"/>
      <c r="H1261" s="97"/>
      <c r="I1261" s="97"/>
      <c r="J1261" s="97"/>
      <c r="K1261" s="97"/>
      <c r="L1261" s="97"/>
      <c r="M1261" s="97"/>
      <c r="N1261" s="97"/>
      <c r="O1261" s="97"/>
      <c r="P1261" s="97"/>
    </row>
    <row r="1262" spans="1:16" s="98" customFormat="1" ht="17.25" hidden="1" outlineLevel="2" x14ac:dyDescent="0.3">
      <c r="A1262" s="438"/>
      <c r="B1262" s="138"/>
      <c r="C1262" s="532" t="s">
        <v>91</v>
      </c>
      <c r="D1262" s="440" t="s">
        <v>738</v>
      </c>
      <c r="E1262" s="175" t="s">
        <v>884</v>
      </c>
      <c r="F1262" s="95"/>
      <c r="G1262" s="96"/>
      <c r="H1262" s="97"/>
      <c r="I1262" s="97"/>
      <c r="J1262" s="97"/>
      <c r="K1262" s="97"/>
      <c r="L1262" s="97"/>
      <c r="M1262" s="97"/>
      <c r="N1262" s="97"/>
      <c r="O1262" s="97"/>
      <c r="P1262" s="97"/>
    </row>
    <row r="1263" spans="1:16" s="98" customFormat="1" ht="17.25" hidden="1" outlineLevel="2" x14ac:dyDescent="0.3">
      <c r="A1263" s="438"/>
      <c r="B1263" s="138"/>
      <c r="C1263" s="532" t="s">
        <v>91</v>
      </c>
      <c r="D1263" s="495" t="s">
        <v>879</v>
      </c>
      <c r="E1263" s="175" t="s">
        <v>884</v>
      </c>
      <c r="F1263" s="95"/>
      <c r="G1263" s="96"/>
      <c r="H1263" s="97"/>
      <c r="I1263" s="97"/>
      <c r="J1263" s="97"/>
      <c r="K1263" s="97"/>
      <c r="L1263" s="97"/>
      <c r="M1263" s="97"/>
      <c r="N1263" s="97"/>
      <c r="O1263" s="97"/>
      <c r="P1263" s="97"/>
    </row>
    <row r="1264" spans="1:16" s="98" customFormat="1" ht="17.25" hidden="1" outlineLevel="2" x14ac:dyDescent="0.3">
      <c r="A1264" s="543"/>
      <c r="B1264" s="185"/>
      <c r="C1264" s="532"/>
      <c r="D1264" s="533"/>
      <c r="E1264" s="175"/>
      <c r="F1264" s="95"/>
      <c r="G1264" s="96"/>
      <c r="H1264" s="97"/>
      <c r="I1264" s="97"/>
      <c r="J1264" s="97"/>
      <c r="K1264" s="97"/>
      <c r="L1264" s="97"/>
      <c r="M1264" s="97"/>
      <c r="N1264" s="97"/>
      <c r="O1264" s="97"/>
      <c r="P1264" s="97"/>
    </row>
    <row r="1265" spans="1:16" s="98" customFormat="1" ht="17.25" hidden="1" outlineLevel="2" x14ac:dyDescent="0.3">
      <c r="A1265" s="444"/>
      <c r="B1265" s="451"/>
      <c r="C1265" s="451"/>
      <c r="D1265" s="451"/>
      <c r="E1265" s="452"/>
      <c r="F1265" s="95"/>
      <c r="G1265" s="96"/>
      <c r="H1265" s="97"/>
      <c r="I1265" s="97"/>
      <c r="J1265" s="97"/>
      <c r="K1265" s="97"/>
      <c r="L1265" s="97"/>
      <c r="M1265" s="97"/>
      <c r="N1265" s="97"/>
      <c r="O1265" s="97"/>
      <c r="P1265" s="97"/>
    </row>
    <row r="1266" spans="1:16" s="98" customFormat="1" ht="34.5" hidden="1" outlineLevel="1" x14ac:dyDescent="0.3">
      <c r="A1266" s="79"/>
      <c r="B1266" s="80">
        <f>SUM(B1267:B1361)</f>
        <v>0</v>
      </c>
      <c r="C1266" s="437" t="s">
        <v>1292</v>
      </c>
      <c r="D1266" s="81" t="s">
        <v>1293</v>
      </c>
      <c r="E1266" s="105" t="s">
        <v>1294</v>
      </c>
      <c r="F1266" s="95"/>
      <c r="G1266" s="96"/>
      <c r="H1266" s="97"/>
      <c r="I1266" s="97"/>
      <c r="J1266" s="97"/>
      <c r="K1266" s="97"/>
      <c r="L1266" s="97"/>
      <c r="M1266" s="97"/>
      <c r="N1266" s="97"/>
      <c r="O1266" s="97"/>
      <c r="P1266" s="97"/>
    </row>
    <row r="1267" spans="1:16" s="98" customFormat="1" ht="17.25" hidden="1" outlineLevel="2" x14ac:dyDescent="0.3">
      <c r="A1267" s="543"/>
      <c r="B1267" s="185"/>
      <c r="C1267" s="532"/>
      <c r="D1267" s="533"/>
      <c r="E1267" s="175"/>
      <c r="F1267" s="95"/>
      <c r="G1267" s="96"/>
      <c r="H1267" s="97"/>
      <c r="I1267" s="97"/>
      <c r="J1267" s="97"/>
      <c r="K1267" s="97"/>
      <c r="L1267" s="97"/>
      <c r="M1267" s="97"/>
      <c r="N1267" s="97"/>
      <c r="O1267" s="97"/>
      <c r="P1267" s="97"/>
    </row>
    <row r="1268" spans="1:16" s="98" customFormat="1" ht="51.75" hidden="1" outlineLevel="2" x14ac:dyDescent="0.3">
      <c r="A1268" s="543"/>
      <c r="B1268" s="185"/>
      <c r="C1268" s="532" t="s">
        <v>1295</v>
      </c>
      <c r="D1268" s="533" t="s">
        <v>1296</v>
      </c>
      <c r="E1268" s="175" t="s">
        <v>1297</v>
      </c>
      <c r="F1268" s="95"/>
      <c r="G1268" s="96"/>
      <c r="H1268" s="97"/>
      <c r="I1268" s="97"/>
      <c r="J1268" s="97"/>
      <c r="K1268" s="97"/>
      <c r="L1268" s="97"/>
      <c r="M1268" s="97"/>
      <c r="N1268" s="97"/>
      <c r="O1268" s="97"/>
      <c r="P1268" s="97"/>
    </row>
    <row r="1269" spans="1:16" s="98" customFormat="1" ht="17.25" hidden="1" outlineLevel="2" x14ac:dyDescent="0.3">
      <c r="A1269" s="543"/>
      <c r="B1269" s="185"/>
      <c r="C1269" s="532" t="s">
        <v>330</v>
      </c>
      <c r="D1269" s="533" t="s">
        <v>1298</v>
      </c>
      <c r="E1269" s="175" t="s">
        <v>1299</v>
      </c>
      <c r="F1269" s="95"/>
      <c r="G1269" s="96"/>
      <c r="H1269" s="97"/>
      <c r="I1269" s="97"/>
      <c r="J1269" s="97"/>
      <c r="K1269" s="97"/>
      <c r="L1269" s="97"/>
      <c r="M1269" s="97"/>
      <c r="N1269" s="97"/>
      <c r="O1269" s="97"/>
      <c r="P1269" s="97"/>
    </row>
    <row r="1270" spans="1:16" s="98" customFormat="1" ht="17.25" hidden="1" outlineLevel="2" x14ac:dyDescent="0.3">
      <c r="A1270" s="543"/>
      <c r="B1270" s="185"/>
      <c r="C1270" s="532" t="s">
        <v>333</v>
      </c>
      <c r="D1270" s="533" t="s">
        <v>1300</v>
      </c>
      <c r="E1270" s="175" t="s">
        <v>1301</v>
      </c>
      <c r="F1270" s="95"/>
      <c r="G1270" s="96"/>
      <c r="H1270" s="97"/>
      <c r="I1270" s="97"/>
      <c r="J1270" s="97"/>
      <c r="K1270" s="97"/>
      <c r="L1270" s="97"/>
      <c r="M1270" s="97"/>
      <c r="N1270" s="97"/>
      <c r="O1270" s="97"/>
      <c r="P1270" s="97"/>
    </row>
    <row r="1271" spans="1:16" s="98" customFormat="1" ht="17.25" hidden="1" outlineLevel="2" x14ac:dyDescent="0.3">
      <c r="A1271" s="543"/>
      <c r="B1271" s="185"/>
      <c r="C1271" s="532" t="s">
        <v>1302</v>
      </c>
      <c r="D1271" s="533" t="s">
        <v>1303</v>
      </c>
      <c r="E1271" s="175"/>
      <c r="F1271" s="95"/>
      <c r="G1271" s="96"/>
      <c r="H1271" s="97"/>
      <c r="I1271" s="97"/>
      <c r="J1271" s="97"/>
      <c r="K1271" s="97"/>
      <c r="L1271" s="97"/>
      <c r="M1271" s="97"/>
      <c r="N1271" s="97"/>
      <c r="O1271" s="97"/>
      <c r="P1271" s="97"/>
    </row>
    <row r="1272" spans="1:16" s="98" customFormat="1" ht="17.25" hidden="1" outlineLevel="2" x14ac:dyDescent="0.3">
      <c r="A1272" s="543"/>
      <c r="B1272" s="185"/>
      <c r="C1272" s="532" t="s">
        <v>571</v>
      </c>
      <c r="D1272" s="533" t="s">
        <v>1304</v>
      </c>
      <c r="E1272" s="175"/>
      <c r="F1272" s="95"/>
      <c r="G1272" s="96"/>
      <c r="H1272" s="97"/>
      <c r="I1272" s="97"/>
      <c r="J1272" s="97"/>
      <c r="K1272" s="97"/>
      <c r="L1272" s="97"/>
      <c r="M1272" s="97"/>
      <c r="N1272" s="97"/>
      <c r="O1272" s="97"/>
      <c r="P1272" s="97"/>
    </row>
    <row r="1273" spans="1:16" s="98" customFormat="1" ht="17.25" hidden="1" outlineLevel="2" x14ac:dyDescent="0.3">
      <c r="A1273" s="543"/>
      <c r="B1273" s="185"/>
      <c r="C1273" s="532" t="s">
        <v>728</v>
      </c>
      <c r="D1273" s="533" t="s">
        <v>1305</v>
      </c>
      <c r="E1273" s="175"/>
      <c r="F1273" s="95"/>
      <c r="G1273" s="96"/>
      <c r="H1273" s="97"/>
      <c r="I1273" s="97"/>
      <c r="J1273" s="97"/>
      <c r="K1273" s="97"/>
      <c r="L1273" s="97"/>
      <c r="M1273" s="97"/>
      <c r="N1273" s="97"/>
      <c r="O1273" s="97"/>
      <c r="P1273" s="97"/>
    </row>
    <row r="1274" spans="1:16" s="98" customFormat="1" ht="17.25" hidden="1" outlineLevel="2" x14ac:dyDescent="0.3">
      <c r="A1274" s="543"/>
      <c r="B1274" s="185"/>
      <c r="C1274" s="532" t="s">
        <v>730</v>
      </c>
      <c r="D1274" s="533" t="s">
        <v>1306</v>
      </c>
      <c r="E1274" s="175"/>
      <c r="F1274" s="95"/>
      <c r="G1274" s="96"/>
      <c r="H1274" s="97"/>
      <c r="I1274" s="97"/>
      <c r="J1274" s="97"/>
      <c r="K1274" s="97"/>
      <c r="L1274" s="97"/>
      <c r="M1274" s="97"/>
      <c r="N1274" s="97"/>
      <c r="O1274" s="97"/>
      <c r="P1274" s="97"/>
    </row>
    <row r="1275" spans="1:16" s="98" customFormat="1" ht="17.25" hidden="1" outlineLevel="2" x14ac:dyDescent="0.3">
      <c r="A1275" s="543"/>
      <c r="B1275" s="185"/>
      <c r="C1275" s="532" t="s">
        <v>578</v>
      </c>
      <c r="D1275" s="533" t="s">
        <v>1307</v>
      </c>
      <c r="E1275" s="175"/>
      <c r="F1275" s="95"/>
      <c r="G1275" s="96"/>
      <c r="H1275" s="97"/>
      <c r="I1275" s="97"/>
      <c r="J1275" s="97"/>
      <c r="K1275" s="97"/>
      <c r="L1275" s="97"/>
      <c r="M1275" s="97"/>
      <c r="N1275" s="97"/>
      <c r="O1275" s="97"/>
      <c r="P1275" s="97"/>
    </row>
    <row r="1276" spans="1:16" s="98" customFormat="1" ht="17.25" hidden="1" outlineLevel="2" x14ac:dyDescent="0.3">
      <c r="A1276" s="543"/>
      <c r="B1276" s="185"/>
      <c r="C1276" s="532"/>
      <c r="D1276" s="533"/>
      <c r="E1276" s="175"/>
      <c r="F1276" s="95"/>
      <c r="G1276" s="96"/>
      <c r="H1276" s="97"/>
      <c r="I1276" s="97"/>
      <c r="J1276" s="97"/>
      <c r="K1276" s="97"/>
      <c r="L1276" s="97"/>
      <c r="M1276" s="97"/>
      <c r="N1276" s="97"/>
      <c r="O1276" s="97"/>
      <c r="P1276" s="97"/>
    </row>
    <row r="1277" spans="1:16" s="98" customFormat="1" ht="17.25" hidden="1" outlineLevel="1" x14ac:dyDescent="0.3">
      <c r="A1277" s="444"/>
      <c r="B1277" s="451"/>
      <c r="C1277" s="451"/>
      <c r="D1277" s="451"/>
      <c r="E1277" s="452"/>
      <c r="F1277" s="95"/>
      <c r="G1277" s="96"/>
      <c r="H1277" s="97"/>
      <c r="I1277" s="97"/>
      <c r="J1277" s="97"/>
      <c r="K1277" s="97"/>
      <c r="L1277" s="97"/>
      <c r="M1277" s="97"/>
      <c r="N1277" s="97"/>
      <c r="O1277" s="97"/>
      <c r="P1277" s="97"/>
    </row>
    <row r="1278" spans="1:16" s="98" customFormat="1" ht="34.5" hidden="1" outlineLevel="1" x14ac:dyDescent="0.3">
      <c r="A1278" s="79"/>
      <c r="B1278" s="80">
        <f>SUM(B1279:B1369)</f>
        <v>0</v>
      </c>
      <c r="C1278" s="437" t="s">
        <v>1292</v>
      </c>
      <c r="D1278" s="81" t="s">
        <v>1308</v>
      </c>
      <c r="E1278" s="105" t="s">
        <v>1294</v>
      </c>
      <c r="F1278" s="95"/>
      <c r="G1278" s="96"/>
      <c r="H1278" s="97"/>
      <c r="I1278" s="97"/>
      <c r="J1278" s="97"/>
      <c r="K1278" s="97"/>
      <c r="L1278" s="97"/>
      <c r="M1278" s="97"/>
      <c r="N1278" s="97"/>
      <c r="O1278" s="97"/>
      <c r="P1278" s="97"/>
    </row>
    <row r="1279" spans="1:16" s="98" customFormat="1" ht="17.25" hidden="1" outlineLevel="2" x14ac:dyDescent="0.3">
      <c r="A1279" s="543"/>
      <c r="B1279" s="185"/>
      <c r="C1279" s="532"/>
      <c r="D1279" s="533"/>
      <c r="E1279" s="175"/>
      <c r="F1279" s="95"/>
      <c r="G1279" s="96"/>
      <c r="H1279" s="97"/>
      <c r="I1279" s="97"/>
      <c r="J1279" s="97"/>
      <c r="K1279" s="97"/>
      <c r="L1279" s="97"/>
      <c r="M1279" s="97"/>
      <c r="N1279" s="97"/>
      <c r="O1279" s="97"/>
      <c r="P1279" s="97"/>
    </row>
    <row r="1280" spans="1:16" s="98" customFormat="1" ht="34.5" hidden="1" outlineLevel="2" x14ac:dyDescent="0.3">
      <c r="A1280" s="543"/>
      <c r="B1280" s="185"/>
      <c r="C1280" s="532" t="s">
        <v>1295</v>
      </c>
      <c r="D1280" s="533" t="s">
        <v>1296</v>
      </c>
      <c r="E1280" s="175" t="s">
        <v>1309</v>
      </c>
      <c r="F1280" s="95"/>
      <c r="G1280" s="96"/>
      <c r="H1280" s="97"/>
      <c r="I1280" s="97"/>
      <c r="J1280" s="97"/>
      <c r="K1280" s="97"/>
      <c r="L1280" s="97"/>
      <c r="M1280" s="97"/>
      <c r="N1280" s="97"/>
      <c r="O1280" s="97"/>
      <c r="P1280" s="97"/>
    </row>
    <row r="1281" spans="1:16" s="98" customFormat="1" ht="17.25" hidden="1" outlineLevel="2" x14ac:dyDescent="0.3">
      <c r="A1281" s="543"/>
      <c r="B1281" s="185"/>
      <c r="C1281" s="532" t="s">
        <v>1310</v>
      </c>
      <c r="D1281" s="533" t="s">
        <v>1311</v>
      </c>
      <c r="E1281" s="175" t="s">
        <v>1312</v>
      </c>
      <c r="F1281" s="95"/>
      <c r="G1281" s="96"/>
      <c r="H1281" s="97"/>
      <c r="I1281" s="97"/>
      <c r="J1281" s="97"/>
      <c r="K1281" s="97"/>
      <c r="L1281" s="97"/>
      <c r="M1281" s="97"/>
      <c r="N1281" s="97"/>
      <c r="O1281" s="97"/>
      <c r="P1281" s="97"/>
    </row>
    <row r="1282" spans="1:16" s="98" customFormat="1" ht="17.25" hidden="1" outlineLevel="2" x14ac:dyDescent="0.3">
      <c r="A1282" s="543"/>
      <c r="B1282" s="185"/>
      <c r="C1282" s="532" t="s">
        <v>330</v>
      </c>
      <c r="D1282" s="533" t="s">
        <v>1298</v>
      </c>
      <c r="E1282" s="175" t="s">
        <v>1299</v>
      </c>
      <c r="F1282" s="95"/>
      <c r="G1282" s="96"/>
      <c r="H1282" s="97"/>
      <c r="I1282" s="97"/>
      <c r="J1282" s="97"/>
      <c r="K1282" s="97"/>
      <c r="L1282" s="97"/>
      <c r="M1282" s="97"/>
      <c r="N1282" s="97"/>
      <c r="O1282" s="97"/>
      <c r="P1282" s="97"/>
    </row>
    <row r="1283" spans="1:16" s="98" customFormat="1" ht="17.25" hidden="1" outlineLevel="2" x14ac:dyDescent="0.3">
      <c r="A1283" s="543"/>
      <c r="B1283" s="185"/>
      <c r="C1283" s="532" t="s">
        <v>333</v>
      </c>
      <c r="D1283" s="533" t="s">
        <v>1300</v>
      </c>
      <c r="E1283" s="175" t="s">
        <v>1301</v>
      </c>
      <c r="F1283" s="95"/>
      <c r="G1283" s="96"/>
      <c r="H1283" s="97"/>
      <c r="I1283" s="97"/>
      <c r="J1283" s="97"/>
      <c r="K1283" s="97"/>
      <c r="L1283" s="97"/>
      <c r="M1283" s="97"/>
      <c r="N1283" s="97"/>
      <c r="O1283" s="97"/>
      <c r="P1283" s="97"/>
    </row>
    <row r="1284" spans="1:16" s="98" customFormat="1" ht="17.25" hidden="1" outlineLevel="2" x14ac:dyDescent="0.3">
      <c r="A1284" s="543"/>
      <c r="B1284" s="185"/>
      <c r="C1284" s="532" t="s">
        <v>1302</v>
      </c>
      <c r="D1284" s="533" t="s">
        <v>1303</v>
      </c>
      <c r="E1284" s="175"/>
      <c r="F1284" s="95"/>
      <c r="G1284" s="96"/>
      <c r="H1284" s="97"/>
      <c r="I1284" s="97"/>
      <c r="J1284" s="97"/>
      <c r="K1284" s="97"/>
      <c r="L1284" s="97"/>
      <c r="M1284" s="97"/>
      <c r="N1284" s="97"/>
      <c r="O1284" s="97"/>
      <c r="P1284" s="97"/>
    </row>
    <row r="1285" spans="1:16" s="98" customFormat="1" ht="17.25" hidden="1" outlineLevel="2" x14ac:dyDescent="0.3">
      <c r="A1285" s="543"/>
      <c r="B1285" s="185"/>
      <c r="C1285" s="532" t="s">
        <v>571</v>
      </c>
      <c r="D1285" s="533" t="s">
        <v>1304</v>
      </c>
      <c r="E1285" s="175"/>
      <c r="F1285" s="95"/>
      <c r="G1285" s="96"/>
      <c r="H1285" s="97"/>
      <c r="I1285" s="97"/>
      <c r="J1285" s="97"/>
      <c r="K1285" s="97"/>
      <c r="L1285" s="97"/>
      <c r="M1285" s="97"/>
      <c r="N1285" s="97"/>
      <c r="O1285" s="97"/>
      <c r="P1285" s="97"/>
    </row>
    <row r="1286" spans="1:16" s="98" customFormat="1" ht="17.25" hidden="1" outlineLevel="2" x14ac:dyDescent="0.3">
      <c r="A1286" s="543"/>
      <c r="B1286" s="185"/>
      <c r="C1286" s="532" t="s">
        <v>728</v>
      </c>
      <c r="D1286" s="533" t="s">
        <v>1305</v>
      </c>
      <c r="E1286" s="175"/>
      <c r="F1286" s="95"/>
      <c r="G1286" s="96"/>
      <c r="H1286" s="97"/>
      <c r="I1286" s="97"/>
      <c r="J1286" s="97"/>
      <c r="K1286" s="97"/>
      <c r="L1286" s="97"/>
      <c r="M1286" s="97"/>
      <c r="N1286" s="97"/>
      <c r="O1286" s="97"/>
      <c r="P1286" s="97"/>
    </row>
    <row r="1287" spans="1:16" s="98" customFormat="1" ht="17.25" hidden="1" outlineLevel="2" x14ac:dyDescent="0.3">
      <c r="A1287" s="543"/>
      <c r="B1287" s="185"/>
      <c r="C1287" s="532" t="s">
        <v>730</v>
      </c>
      <c r="D1287" s="533" t="s">
        <v>1306</v>
      </c>
      <c r="E1287" s="175"/>
      <c r="F1287" s="95"/>
      <c r="G1287" s="96"/>
      <c r="H1287" s="97"/>
      <c r="I1287" s="97"/>
      <c r="J1287" s="97"/>
      <c r="K1287" s="97"/>
      <c r="L1287" s="97"/>
      <c r="M1287" s="97"/>
      <c r="N1287" s="97"/>
      <c r="O1287" s="97"/>
      <c r="P1287" s="97"/>
    </row>
    <row r="1288" spans="1:16" s="98" customFormat="1" ht="17.25" hidden="1" outlineLevel="2" x14ac:dyDescent="0.3">
      <c r="A1288" s="543"/>
      <c r="B1288" s="185"/>
      <c r="C1288" s="532" t="s">
        <v>578</v>
      </c>
      <c r="D1288" s="533" t="s">
        <v>1307</v>
      </c>
      <c r="E1288" s="175"/>
      <c r="F1288" s="95"/>
      <c r="G1288" s="96"/>
      <c r="H1288" s="97"/>
      <c r="I1288" s="97"/>
      <c r="J1288" s="97"/>
      <c r="K1288" s="97"/>
      <c r="L1288" s="97"/>
      <c r="M1288" s="97"/>
      <c r="N1288" s="97"/>
      <c r="O1288" s="97"/>
      <c r="P1288" s="97"/>
    </row>
    <row r="1289" spans="1:16" s="98" customFormat="1" ht="15" hidden="1" customHeight="1" outlineLevel="2" x14ac:dyDescent="0.3">
      <c r="A1289" s="543"/>
      <c r="B1289" s="185"/>
      <c r="E1289" s="175"/>
      <c r="F1289" s="95"/>
      <c r="G1289" s="96"/>
      <c r="H1289" s="97"/>
      <c r="I1289" s="97"/>
      <c r="J1289" s="97"/>
      <c r="K1289" s="97"/>
      <c r="L1289" s="97"/>
      <c r="M1289" s="97"/>
      <c r="N1289" s="97"/>
      <c r="O1289" s="97"/>
      <c r="P1289" s="97"/>
    </row>
    <row r="1290" spans="1:16" s="98" customFormat="1" ht="35.25" hidden="1" customHeight="1" outlineLevel="1" x14ac:dyDescent="0.3">
      <c r="A1290" s="79"/>
      <c r="B1290" s="80"/>
      <c r="C1290" s="457" t="s">
        <v>1292</v>
      </c>
      <c r="D1290" s="186" t="s">
        <v>1313</v>
      </c>
      <c r="E1290" s="105"/>
      <c r="F1290" s="95"/>
      <c r="G1290" s="96"/>
      <c r="H1290" s="97"/>
      <c r="I1290" s="97"/>
      <c r="J1290" s="97"/>
      <c r="K1290" s="97"/>
      <c r="L1290" s="97"/>
      <c r="M1290" s="97"/>
      <c r="N1290" s="97"/>
      <c r="O1290" s="97"/>
      <c r="P1290" s="97"/>
    </row>
    <row r="1291" spans="1:16" s="98" customFormat="1" ht="17.25" hidden="1" outlineLevel="2" x14ac:dyDescent="0.3">
      <c r="A1291" s="543"/>
      <c r="B1291" s="185"/>
      <c r="C1291" s="532"/>
      <c r="D1291" s="533"/>
      <c r="E1291" s="175"/>
      <c r="F1291" s="95"/>
      <c r="G1291" s="96"/>
      <c r="H1291" s="97"/>
      <c r="I1291" s="97"/>
      <c r="J1291" s="97"/>
      <c r="K1291" s="97"/>
      <c r="L1291" s="97"/>
      <c r="M1291" s="97"/>
      <c r="N1291" s="97"/>
      <c r="O1291" s="97"/>
      <c r="P1291" s="97"/>
    </row>
    <row r="1292" spans="1:16" s="98" customFormat="1" ht="34.5" hidden="1" outlineLevel="2" x14ac:dyDescent="0.3">
      <c r="A1292" s="543"/>
      <c r="B1292" s="185"/>
      <c r="C1292" s="532" t="s">
        <v>1295</v>
      </c>
      <c r="D1292" s="533" t="s">
        <v>1296</v>
      </c>
      <c r="E1292" s="175" t="s">
        <v>1314</v>
      </c>
      <c r="F1292" s="95"/>
      <c r="G1292" s="96"/>
      <c r="H1292" s="97"/>
      <c r="I1292" s="97"/>
      <c r="J1292" s="97"/>
      <c r="K1292" s="97"/>
      <c r="L1292" s="97"/>
      <c r="M1292" s="97"/>
      <c r="N1292" s="97"/>
      <c r="O1292" s="97"/>
      <c r="P1292" s="97"/>
    </row>
    <row r="1293" spans="1:16" s="98" customFormat="1" ht="17.25" hidden="1" outlineLevel="2" x14ac:dyDescent="0.3">
      <c r="A1293" s="543"/>
      <c r="B1293" s="185"/>
      <c r="C1293" s="532" t="s">
        <v>1310</v>
      </c>
      <c r="D1293" s="533" t="s">
        <v>1311</v>
      </c>
      <c r="E1293" s="175" t="s">
        <v>1312</v>
      </c>
      <c r="F1293" s="95"/>
      <c r="G1293" s="96"/>
      <c r="H1293" s="97"/>
      <c r="I1293" s="97"/>
      <c r="J1293" s="97"/>
      <c r="K1293" s="97"/>
      <c r="L1293" s="97"/>
      <c r="M1293" s="97"/>
      <c r="N1293" s="97"/>
      <c r="O1293" s="97"/>
      <c r="P1293" s="97"/>
    </row>
    <row r="1294" spans="1:16" s="98" customFormat="1" ht="17.25" hidden="1" outlineLevel="2" x14ac:dyDescent="0.3">
      <c r="A1294" s="543"/>
      <c r="B1294" s="185"/>
      <c r="C1294" s="532" t="s">
        <v>330</v>
      </c>
      <c r="D1294" s="533" t="s">
        <v>1298</v>
      </c>
      <c r="E1294" s="175" t="s">
        <v>1299</v>
      </c>
      <c r="F1294" s="95"/>
      <c r="G1294" s="96"/>
      <c r="H1294" s="97"/>
      <c r="I1294" s="97"/>
      <c r="J1294" s="97"/>
      <c r="K1294" s="97"/>
      <c r="L1294" s="97"/>
      <c r="M1294" s="97"/>
      <c r="N1294" s="97"/>
      <c r="O1294" s="97"/>
      <c r="P1294" s="97"/>
    </row>
    <row r="1295" spans="1:16" s="98" customFormat="1" ht="17.25" hidden="1" outlineLevel="2" x14ac:dyDescent="0.3">
      <c r="A1295" s="543"/>
      <c r="B1295" s="185"/>
      <c r="C1295" s="532" t="s">
        <v>333</v>
      </c>
      <c r="D1295" s="533" t="s">
        <v>1300</v>
      </c>
      <c r="E1295" s="175" t="s">
        <v>1301</v>
      </c>
      <c r="F1295" s="95"/>
      <c r="G1295" s="96"/>
      <c r="H1295" s="97"/>
      <c r="I1295" s="97"/>
      <c r="J1295" s="97"/>
      <c r="K1295" s="97"/>
      <c r="L1295" s="97"/>
      <c r="M1295" s="97"/>
      <c r="N1295" s="97"/>
      <c r="O1295" s="97"/>
      <c r="P1295" s="97"/>
    </row>
    <row r="1296" spans="1:16" s="98" customFormat="1" ht="17.25" hidden="1" outlineLevel="2" x14ac:dyDescent="0.3">
      <c r="A1296" s="543"/>
      <c r="B1296" s="185"/>
      <c r="C1296" s="532" t="s">
        <v>1302</v>
      </c>
      <c r="D1296" s="533" t="s">
        <v>1303</v>
      </c>
      <c r="E1296" s="175"/>
      <c r="F1296" s="95"/>
      <c r="G1296" s="96"/>
      <c r="H1296" s="97"/>
      <c r="I1296" s="97"/>
      <c r="J1296" s="97"/>
      <c r="K1296" s="97"/>
      <c r="L1296" s="97"/>
      <c r="M1296" s="97"/>
      <c r="N1296" s="97"/>
      <c r="O1296" s="97"/>
      <c r="P1296" s="97"/>
    </row>
    <row r="1297" spans="1:16" s="98" customFormat="1" ht="17.25" hidden="1" outlineLevel="2" x14ac:dyDescent="0.3">
      <c r="A1297" s="543"/>
      <c r="B1297" s="185"/>
      <c r="C1297" s="532" t="s">
        <v>571</v>
      </c>
      <c r="D1297" s="533" t="s">
        <v>1304</v>
      </c>
      <c r="E1297" s="175"/>
      <c r="F1297" s="95"/>
      <c r="G1297" s="96"/>
      <c r="H1297" s="97"/>
      <c r="I1297" s="97"/>
      <c r="J1297" s="97"/>
      <c r="K1297" s="97"/>
      <c r="L1297" s="97"/>
      <c r="M1297" s="97"/>
      <c r="N1297" s="97"/>
      <c r="O1297" s="97"/>
      <c r="P1297" s="97"/>
    </row>
    <row r="1298" spans="1:16" s="98" customFormat="1" ht="17.25" hidden="1" outlineLevel="2" x14ac:dyDescent="0.3">
      <c r="A1298" s="543"/>
      <c r="B1298" s="185"/>
      <c r="C1298" s="532" t="s">
        <v>728</v>
      </c>
      <c r="D1298" s="533" t="s">
        <v>1305</v>
      </c>
      <c r="E1298" s="175"/>
      <c r="F1298" s="95"/>
      <c r="G1298" s="96"/>
      <c r="H1298" s="97"/>
      <c r="I1298" s="97"/>
      <c r="J1298" s="97"/>
      <c r="K1298" s="97"/>
      <c r="L1298" s="97"/>
      <c r="M1298" s="97"/>
      <c r="N1298" s="97"/>
      <c r="O1298" s="97"/>
      <c r="P1298" s="97"/>
    </row>
    <row r="1299" spans="1:16" s="98" customFormat="1" ht="17.25" hidden="1" outlineLevel="2" x14ac:dyDescent="0.3">
      <c r="A1299" s="543"/>
      <c r="B1299" s="185"/>
      <c r="C1299" s="532" t="s">
        <v>730</v>
      </c>
      <c r="D1299" s="533" t="s">
        <v>1306</v>
      </c>
      <c r="E1299" s="175"/>
      <c r="F1299" s="95"/>
      <c r="G1299" s="96"/>
      <c r="H1299" s="97"/>
      <c r="I1299" s="97"/>
      <c r="J1299" s="97"/>
      <c r="K1299" s="97"/>
      <c r="L1299" s="97"/>
      <c r="M1299" s="97"/>
      <c r="N1299" s="97"/>
      <c r="O1299" s="97"/>
      <c r="P1299" s="97"/>
    </row>
    <row r="1300" spans="1:16" s="98" customFormat="1" ht="17.25" hidden="1" outlineLevel="2" x14ac:dyDescent="0.3">
      <c r="A1300" s="543"/>
      <c r="B1300" s="185"/>
      <c r="C1300" s="532" t="s">
        <v>578</v>
      </c>
      <c r="D1300" s="533" t="s">
        <v>1307</v>
      </c>
      <c r="E1300" s="175"/>
      <c r="F1300" s="95"/>
      <c r="G1300" s="96"/>
      <c r="H1300" s="97"/>
      <c r="I1300" s="97"/>
      <c r="J1300" s="97"/>
      <c r="K1300" s="97"/>
      <c r="L1300" s="97"/>
      <c r="M1300" s="97"/>
      <c r="N1300" s="97"/>
      <c r="O1300" s="97"/>
      <c r="P1300" s="97"/>
    </row>
    <row r="1301" spans="1:16" s="98" customFormat="1" ht="17.25" hidden="1" outlineLevel="2" x14ac:dyDescent="0.3">
      <c r="A1301" s="543"/>
      <c r="B1301" s="185"/>
      <c r="C1301" s="532"/>
      <c r="D1301" s="533"/>
      <c r="E1301" s="175"/>
      <c r="F1301" s="95"/>
      <c r="G1301" s="96"/>
      <c r="H1301" s="97"/>
      <c r="I1301" s="97"/>
      <c r="J1301" s="97"/>
      <c r="K1301" s="97"/>
      <c r="L1301" s="97"/>
      <c r="M1301" s="97"/>
      <c r="N1301" s="97"/>
      <c r="O1301" s="97"/>
      <c r="P1301" s="97"/>
    </row>
    <row r="1302" spans="1:16" s="98" customFormat="1" ht="17.25" hidden="1" outlineLevel="1" x14ac:dyDescent="0.3">
      <c r="A1302" s="544"/>
      <c r="B1302" s="545"/>
      <c r="C1302" s="545"/>
      <c r="D1302" s="545"/>
      <c r="E1302" s="546"/>
      <c r="F1302" s="95"/>
      <c r="G1302" s="96"/>
      <c r="H1302" s="97"/>
      <c r="I1302" s="97"/>
      <c r="J1302" s="97"/>
      <c r="K1302" s="97"/>
      <c r="L1302" s="97"/>
      <c r="M1302" s="97"/>
      <c r="N1302" s="97"/>
      <c r="O1302" s="97"/>
      <c r="P1302" s="97"/>
    </row>
    <row r="1303" spans="1:16" s="98" customFormat="1" ht="34.5" hidden="1" outlineLevel="1" x14ac:dyDescent="0.3">
      <c r="A1303" s="79"/>
      <c r="B1303" s="80">
        <f>SUM(B1304:B1378)</f>
        <v>0</v>
      </c>
      <c r="C1303" s="437" t="s">
        <v>1292</v>
      </c>
      <c r="D1303" s="81" t="s">
        <v>1315</v>
      </c>
      <c r="E1303" s="105" t="s">
        <v>1294</v>
      </c>
      <c r="F1303" s="95"/>
      <c r="G1303" s="96"/>
      <c r="H1303" s="97"/>
      <c r="I1303" s="97"/>
      <c r="J1303" s="97"/>
      <c r="K1303" s="97"/>
      <c r="L1303" s="97"/>
      <c r="M1303" s="97"/>
      <c r="N1303" s="97"/>
      <c r="O1303" s="97"/>
      <c r="P1303" s="97"/>
    </row>
    <row r="1304" spans="1:16" s="98" customFormat="1" ht="17.25" hidden="1" outlineLevel="2" x14ac:dyDescent="0.3">
      <c r="A1304" s="543"/>
      <c r="B1304" s="185"/>
      <c r="C1304" s="532"/>
      <c r="D1304" s="533"/>
      <c r="E1304" s="175"/>
      <c r="F1304" s="95"/>
      <c r="G1304" s="96"/>
      <c r="H1304" s="97"/>
      <c r="I1304" s="97"/>
      <c r="J1304" s="97"/>
      <c r="K1304" s="97"/>
      <c r="L1304" s="97"/>
      <c r="M1304" s="97"/>
      <c r="N1304" s="97"/>
      <c r="O1304" s="97"/>
      <c r="P1304" s="97"/>
    </row>
    <row r="1305" spans="1:16" s="98" customFormat="1" ht="34.5" hidden="1" outlineLevel="2" x14ac:dyDescent="0.3">
      <c r="A1305" s="543"/>
      <c r="B1305" s="185"/>
      <c r="C1305" s="532" t="s">
        <v>1295</v>
      </c>
      <c r="D1305" s="533" t="s">
        <v>1296</v>
      </c>
      <c r="E1305" s="175" t="s">
        <v>1316</v>
      </c>
      <c r="F1305" s="95"/>
      <c r="G1305" s="96"/>
      <c r="H1305" s="97"/>
      <c r="I1305" s="97"/>
      <c r="J1305" s="97"/>
      <c r="K1305" s="97"/>
      <c r="L1305" s="97"/>
      <c r="M1305" s="97"/>
      <c r="N1305" s="97"/>
      <c r="O1305" s="97"/>
      <c r="P1305" s="97"/>
    </row>
    <row r="1306" spans="1:16" s="98" customFormat="1" ht="17.25" hidden="1" outlineLevel="2" x14ac:dyDescent="0.3">
      <c r="A1306" s="543"/>
      <c r="B1306" s="185"/>
      <c r="C1306" s="532" t="s">
        <v>1317</v>
      </c>
      <c r="D1306" s="533" t="s">
        <v>1318</v>
      </c>
      <c r="E1306" s="175" t="s">
        <v>1312</v>
      </c>
      <c r="F1306" s="95"/>
      <c r="G1306" s="96"/>
      <c r="H1306" s="97"/>
      <c r="I1306" s="97"/>
      <c r="J1306" s="97"/>
      <c r="K1306" s="97"/>
      <c r="L1306" s="97"/>
      <c r="M1306" s="97"/>
      <c r="N1306" s="97"/>
      <c r="O1306" s="97"/>
      <c r="P1306" s="97"/>
    </row>
    <row r="1307" spans="1:16" s="98" customFormat="1" ht="17.25" hidden="1" outlineLevel="2" x14ac:dyDescent="0.3">
      <c r="A1307" s="543"/>
      <c r="B1307" s="185"/>
      <c r="C1307" s="532" t="s">
        <v>330</v>
      </c>
      <c r="D1307" s="533" t="s">
        <v>1298</v>
      </c>
      <c r="E1307" s="175" t="s">
        <v>1299</v>
      </c>
      <c r="F1307" s="95"/>
      <c r="G1307" s="96"/>
      <c r="H1307" s="97"/>
      <c r="I1307" s="97"/>
      <c r="J1307" s="97"/>
      <c r="K1307" s="97"/>
      <c r="L1307" s="97"/>
      <c r="M1307" s="97"/>
      <c r="N1307" s="97"/>
      <c r="O1307" s="97"/>
      <c r="P1307" s="97"/>
    </row>
    <row r="1308" spans="1:16" s="98" customFormat="1" ht="17.25" hidden="1" outlineLevel="2" x14ac:dyDescent="0.3">
      <c r="A1308" s="543"/>
      <c r="B1308" s="185"/>
      <c r="C1308" s="532" t="s">
        <v>333</v>
      </c>
      <c r="D1308" s="533" t="s">
        <v>1300</v>
      </c>
      <c r="E1308" s="175" t="s">
        <v>1301</v>
      </c>
      <c r="F1308" s="95"/>
      <c r="G1308" s="96"/>
      <c r="H1308" s="97"/>
      <c r="I1308" s="97"/>
      <c r="J1308" s="97"/>
      <c r="K1308" s="97"/>
      <c r="L1308" s="97"/>
      <c r="M1308" s="97"/>
      <c r="N1308" s="97"/>
      <c r="O1308" s="97"/>
      <c r="P1308" s="97"/>
    </row>
    <row r="1309" spans="1:16" s="98" customFormat="1" ht="17.25" hidden="1" outlineLevel="2" x14ac:dyDescent="0.3">
      <c r="A1309" s="543"/>
      <c r="B1309" s="185"/>
      <c r="C1309" s="532" t="s">
        <v>1302</v>
      </c>
      <c r="D1309" s="533" t="s">
        <v>1303</v>
      </c>
      <c r="E1309" s="175"/>
      <c r="F1309" s="95"/>
      <c r="G1309" s="96"/>
      <c r="H1309" s="97"/>
      <c r="I1309" s="97"/>
      <c r="J1309" s="97"/>
      <c r="K1309" s="97"/>
      <c r="L1309" s="97"/>
      <c r="M1309" s="97"/>
      <c r="N1309" s="97"/>
      <c r="O1309" s="97"/>
      <c r="P1309" s="97"/>
    </row>
    <row r="1310" spans="1:16" s="98" customFormat="1" ht="17.25" hidden="1" outlineLevel="2" x14ac:dyDescent="0.3">
      <c r="A1310" s="543"/>
      <c r="B1310" s="185"/>
      <c r="C1310" s="532" t="s">
        <v>571</v>
      </c>
      <c r="D1310" s="533" t="s">
        <v>1304</v>
      </c>
      <c r="E1310" s="175"/>
      <c r="F1310" s="95"/>
      <c r="G1310" s="96"/>
      <c r="H1310" s="97"/>
      <c r="I1310" s="97"/>
      <c r="J1310" s="97"/>
      <c r="K1310" s="97"/>
      <c r="L1310" s="97"/>
      <c r="M1310" s="97"/>
      <c r="N1310" s="97"/>
      <c r="O1310" s="97"/>
      <c r="P1310" s="97"/>
    </row>
    <row r="1311" spans="1:16" s="98" customFormat="1" ht="17.25" hidden="1" outlineLevel="2" x14ac:dyDescent="0.3">
      <c r="A1311" s="543"/>
      <c r="B1311" s="185"/>
      <c r="C1311" s="532" t="s">
        <v>728</v>
      </c>
      <c r="D1311" s="533" t="s">
        <v>1305</v>
      </c>
      <c r="E1311" s="175"/>
      <c r="F1311" s="95"/>
      <c r="G1311" s="96"/>
      <c r="H1311" s="97"/>
      <c r="I1311" s="97"/>
      <c r="J1311" s="97"/>
      <c r="K1311" s="97"/>
      <c r="L1311" s="97"/>
      <c r="M1311" s="97"/>
      <c r="N1311" s="97"/>
      <c r="O1311" s="97"/>
      <c r="P1311" s="97"/>
    </row>
    <row r="1312" spans="1:16" s="98" customFormat="1" ht="17.25" hidden="1" outlineLevel="2" x14ac:dyDescent="0.3">
      <c r="A1312" s="543"/>
      <c r="B1312" s="185"/>
      <c r="C1312" s="532" t="s">
        <v>730</v>
      </c>
      <c r="D1312" s="533" t="s">
        <v>1306</v>
      </c>
      <c r="E1312" s="175"/>
      <c r="F1312" s="95"/>
      <c r="G1312" s="96"/>
      <c r="H1312" s="97"/>
      <c r="I1312" s="97"/>
      <c r="J1312" s="97"/>
      <c r="K1312" s="97"/>
      <c r="L1312" s="97"/>
      <c r="M1312" s="97"/>
      <c r="N1312" s="97"/>
      <c r="O1312" s="97"/>
      <c r="P1312" s="97"/>
    </row>
    <row r="1313" spans="1:16" s="98" customFormat="1" ht="17.25" hidden="1" outlineLevel="2" x14ac:dyDescent="0.3">
      <c r="A1313" s="543"/>
      <c r="B1313" s="185"/>
      <c r="C1313" s="532" t="s">
        <v>578</v>
      </c>
      <c r="D1313" s="533" t="s">
        <v>1307</v>
      </c>
      <c r="E1313" s="175"/>
      <c r="F1313" s="95"/>
      <c r="G1313" s="96"/>
      <c r="H1313" s="97"/>
      <c r="I1313" s="97"/>
      <c r="J1313" s="97"/>
      <c r="K1313" s="97"/>
      <c r="L1313" s="97"/>
      <c r="M1313" s="97"/>
      <c r="N1313" s="97"/>
      <c r="O1313" s="97"/>
      <c r="P1313" s="97"/>
    </row>
    <row r="1314" spans="1:16" s="98" customFormat="1" ht="17.25" hidden="1" outlineLevel="2" x14ac:dyDescent="0.3">
      <c r="A1314" s="543"/>
      <c r="B1314" s="185"/>
      <c r="C1314" s="532"/>
      <c r="D1314" s="533"/>
      <c r="E1314" s="175"/>
      <c r="F1314" s="95"/>
      <c r="G1314" s="96"/>
      <c r="H1314" s="97"/>
      <c r="I1314" s="97"/>
      <c r="J1314" s="97"/>
      <c r="K1314" s="97"/>
      <c r="L1314" s="97"/>
      <c r="M1314" s="97"/>
      <c r="N1314" s="97"/>
      <c r="O1314" s="97"/>
      <c r="P1314" s="97"/>
    </row>
    <row r="1315" spans="1:16" s="98" customFormat="1" ht="17.25" hidden="1" outlineLevel="1" x14ac:dyDescent="0.3">
      <c r="A1315" s="444"/>
      <c r="B1315" s="451"/>
      <c r="C1315" s="451"/>
      <c r="D1315" s="451"/>
      <c r="E1315" s="452"/>
      <c r="F1315" s="95"/>
      <c r="G1315" s="96"/>
      <c r="H1315" s="97"/>
      <c r="I1315" s="97"/>
      <c r="J1315" s="97"/>
      <c r="K1315" s="97"/>
      <c r="L1315" s="97"/>
      <c r="M1315" s="97"/>
      <c r="N1315" s="97"/>
      <c r="O1315" s="97"/>
      <c r="P1315" s="97"/>
    </row>
    <row r="1316" spans="1:16" s="86" customFormat="1" ht="51.75" hidden="1" outlineLevel="1" x14ac:dyDescent="0.3">
      <c r="A1316" s="79"/>
      <c r="B1316" s="80">
        <f>SUM(B1317:B1369)</f>
        <v>0</v>
      </c>
      <c r="C1316" s="537" t="s">
        <v>139</v>
      </c>
      <c r="D1316" s="180" t="s">
        <v>1319</v>
      </c>
      <c r="E1316" s="181" t="s">
        <v>1320</v>
      </c>
      <c r="F1316" s="83"/>
      <c r="G1316" s="84"/>
      <c r="H1316" s="85"/>
      <c r="I1316" s="85"/>
      <c r="J1316" s="85"/>
      <c r="K1316" s="85"/>
      <c r="L1316" s="85"/>
      <c r="M1316" s="85"/>
      <c r="N1316" s="85"/>
      <c r="O1316" s="85"/>
      <c r="P1316" s="85"/>
    </row>
    <row r="1317" spans="1:16" s="98" customFormat="1" ht="17.25" hidden="1" outlineLevel="2" x14ac:dyDescent="0.3">
      <c r="A1317" s="438"/>
      <c r="B1317" s="87"/>
      <c r="C1317" s="707" t="s">
        <v>1321</v>
      </c>
      <c r="D1317" s="443" t="s">
        <v>1322</v>
      </c>
      <c r="E1317" s="443" t="s">
        <v>361</v>
      </c>
      <c r="F1317" s="95"/>
      <c r="G1317" s="96"/>
      <c r="H1317" s="97"/>
      <c r="I1317" s="97"/>
      <c r="J1317" s="97"/>
      <c r="K1317" s="97"/>
      <c r="L1317" s="97"/>
      <c r="M1317" s="97"/>
      <c r="N1317" s="97"/>
      <c r="O1317" s="97"/>
      <c r="P1317" s="97"/>
    </row>
    <row r="1318" spans="1:16" s="86" customFormat="1" ht="17.25" hidden="1" outlineLevel="2" x14ac:dyDescent="0.3">
      <c r="A1318" s="438"/>
      <c r="B1318" s="93"/>
      <c r="C1318" s="707" t="s">
        <v>1323</v>
      </c>
      <c r="D1318" s="443" t="s">
        <v>1324</v>
      </c>
      <c r="E1318" s="443" t="s">
        <v>361</v>
      </c>
      <c r="F1318" s="95"/>
      <c r="G1318" s="84"/>
      <c r="H1318" s="85"/>
      <c r="I1318" s="85"/>
      <c r="J1318" s="85"/>
      <c r="K1318" s="85"/>
      <c r="L1318" s="85"/>
      <c r="M1318" s="85"/>
      <c r="N1318" s="85"/>
      <c r="O1318" s="85"/>
      <c r="P1318" s="85"/>
    </row>
    <row r="1319" spans="1:16" s="86" customFormat="1" ht="17.25" hidden="1" outlineLevel="2" x14ac:dyDescent="0.3">
      <c r="A1319" s="438"/>
      <c r="B1319" s="93"/>
      <c r="C1319" s="707" t="s">
        <v>1325</v>
      </c>
      <c r="D1319" s="443" t="s">
        <v>1326</v>
      </c>
      <c r="E1319" s="443" t="s">
        <v>361</v>
      </c>
      <c r="F1319" s="95"/>
      <c r="G1319" s="84"/>
      <c r="H1319" s="85"/>
      <c r="I1319" s="85"/>
      <c r="J1319" s="85"/>
      <c r="K1319" s="85"/>
      <c r="L1319" s="85"/>
      <c r="M1319" s="85"/>
      <c r="N1319" s="85"/>
      <c r="O1319" s="85"/>
      <c r="P1319" s="85"/>
    </row>
    <row r="1320" spans="1:16" s="86" customFormat="1" ht="17.25" hidden="1" outlineLevel="2" x14ac:dyDescent="0.3">
      <c r="A1320" s="438"/>
      <c r="B1320" s="93"/>
      <c r="C1320" s="707" t="s">
        <v>1327</v>
      </c>
      <c r="D1320" s="443" t="s">
        <v>1328</v>
      </c>
      <c r="E1320" s="443" t="s">
        <v>361</v>
      </c>
      <c r="F1320" s="95"/>
      <c r="G1320" s="84"/>
      <c r="H1320" s="85"/>
      <c r="I1320" s="85"/>
      <c r="J1320" s="85"/>
      <c r="K1320" s="85"/>
      <c r="L1320" s="85"/>
      <c r="M1320" s="85"/>
      <c r="N1320" s="85"/>
      <c r="O1320" s="85"/>
      <c r="P1320" s="85"/>
    </row>
    <row r="1321" spans="1:16" s="98" customFormat="1" ht="17.25" hidden="1" outlineLevel="2" x14ac:dyDescent="0.3">
      <c r="A1321" s="438"/>
      <c r="B1321" s="87"/>
      <c r="C1321" s="707" t="s">
        <v>1329</v>
      </c>
      <c r="D1321" s="443" t="s">
        <v>1330</v>
      </c>
      <c r="E1321" s="443" t="s">
        <v>361</v>
      </c>
      <c r="F1321" s="95"/>
      <c r="G1321" s="96"/>
      <c r="H1321" s="97"/>
      <c r="I1321" s="97"/>
      <c r="J1321" s="97"/>
      <c r="K1321" s="97"/>
      <c r="L1321" s="97"/>
      <c r="M1321" s="97"/>
      <c r="N1321" s="97"/>
      <c r="O1321" s="97"/>
      <c r="P1321" s="97"/>
    </row>
    <row r="1322" spans="1:16" s="98" customFormat="1" ht="17.25" hidden="1" outlineLevel="2" x14ac:dyDescent="0.3">
      <c r="A1322" s="438"/>
      <c r="B1322" s="126"/>
      <c r="C1322" s="707" t="s">
        <v>1331</v>
      </c>
      <c r="D1322" s="443" t="s">
        <v>1332</v>
      </c>
      <c r="E1322" s="443" t="s">
        <v>361</v>
      </c>
      <c r="F1322" s="95"/>
      <c r="G1322" s="96"/>
      <c r="H1322" s="97"/>
      <c r="I1322" s="97"/>
      <c r="J1322" s="97"/>
      <c r="K1322" s="97"/>
      <c r="L1322" s="97"/>
      <c r="M1322" s="97"/>
      <c r="N1322" s="97"/>
      <c r="O1322" s="97"/>
      <c r="P1322" s="97"/>
    </row>
    <row r="1323" spans="1:16" s="98" customFormat="1" ht="17.25" hidden="1" outlineLevel="2" x14ac:dyDescent="0.3">
      <c r="A1323" s="438"/>
      <c r="B1323" s="126"/>
      <c r="C1323" s="707" t="s">
        <v>1333</v>
      </c>
      <c r="D1323" s="443" t="s">
        <v>1334</v>
      </c>
      <c r="E1323" s="443" t="s">
        <v>361</v>
      </c>
      <c r="F1323" s="95"/>
      <c r="G1323" s="96"/>
      <c r="H1323" s="97"/>
      <c r="I1323" s="97"/>
      <c r="J1323" s="97"/>
      <c r="K1323" s="97"/>
      <c r="L1323" s="97"/>
      <c r="M1323" s="97"/>
      <c r="N1323" s="97"/>
      <c r="O1323" s="97"/>
      <c r="P1323" s="97"/>
    </row>
    <row r="1324" spans="1:16" s="98" customFormat="1" ht="17.25" hidden="1" outlineLevel="2" x14ac:dyDescent="0.3">
      <c r="A1324" s="438"/>
      <c r="B1324" s="126"/>
      <c r="C1324" s="707" t="s">
        <v>1335</v>
      </c>
      <c r="D1324" s="443" t="s">
        <v>1336</v>
      </c>
      <c r="E1324" s="443" t="s">
        <v>361</v>
      </c>
      <c r="F1324" s="95"/>
      <c r="G1324" s="96"/>
      <c r="H1324" s="97"/>
      <c r="I1324" s="97"/>
      <c r="J1324" s="97"/>
      <c r="K1324" s="97"/>
      <c r="L1324" s="97"/>
      <c r="M1324" s="97"/>
      <c r="N1324" s="97"/>
      <c r="O1324" s="97"/>
      <c r="P1324" s="97"/>
    </row>
    <row r="1325" spans="1:16" s="98" customFormat="1" ht="17.25" hidden="1" outlineLevel="2" x14ac:dyDescent="0.3">
      <c r="A1325" s="438"/>
      <c r="B1325" s="126"/>
      <c r="C1325" s="707" t="s">
        <v>1337</v>
      </c>
      <c r="D1325" s="443" t="s">
        <v>1338</v>
      </c>
      <c r="E1325" s="443" t="s">
        <v>361</v>
      </c>
      <c r="F1325" s="95"/>
      <c r="G1325" s="96"/>
      <c r="H1325" s="97"/>
      <c r="I1325" s="97"/>
      <c r="J1325" s="97"/>
      <c r="K1325" s="97"/>
      <c r="L1325" s="97"/>
      <c r="M1325" s="97"/>
      <c r="N1325" s="97"/>
      <c r="O1325" s="97"/>
      <c r="P1325" s="97"/>
    </row>
    <row r="1326" spans="1:16" s="98" customFormat="1" ht="17.25" hidden="1" outlineLevel="2" x14ac:dyDescent="0.3">
      <c r="A1326" s="438"/>
      <c r="B1326" s="126"/>
      <c r="C1326" s="707" t="s">
        <v>1339</v>
      </c>
      <c r="D1326" s="443" t="s">
        <v>1340</v>
      </c>
      <c r="E1326" s="443" t="s">
        <v>361</v>
      </c>
      <c r="F1326" s="95"/>
      <c r="G1326" s="96"/>
      <c r="H1326" s="97"/>
      <c r="I1326" s="97"/>
      <c r="J1326" s="97"/>
      <c r="K1326" s="97"/>
      <c r="L1326" s="97"/>
      <c r="M1326" s="97"/>
      <c r="N1326" s="97"/>
      <c r="O1326" s="97"/>
      <c r="P1326" s="97"/>
    </row>
    <row r="1327" spans="1:16" s="98" customFormat="1" ht="17.25" hidden="1" outlineLevel="2" x14ac:dyDescent="0.3">
      <c r="A1327" s="438"/>
      <c r="B1327" s="126"/>
      <c r="C1327" s="707" t="s">
        <v>1341</v>
      </c>
      <c r="D1327" s="443" t="s">
        <v>1342</v>
      </c>
      <c r="E1327" s="443" t="s">
        <v>361</v>
      </c>
      <c r="F1327" s="95"/>
      <c r="G1327" s="96"/>
      <c r="H1327" s="97"/>
      <c r="I1327" s="97"/>
      <c r="J1327" s="97"/>
      <c r="K1327" s="97"/>
      <c r="L1327" s="97"/>
      <c r="M1327" s="97"/>
      <c r="N1327" s="97"/>
      <c r="O1327" s="97"/>
      <c r="P1327" s="97"/>
    </row>
    <row r="1328" spans="1:16" s="98" customFormat="1" ht="17.25" hidden="1" outlineLevel="2" x14ac:dyDescent="0.3">
      <c r="A1328" s="438"/>
      <c r="B1328" s="126"/>
      <c r="C1328" s="707" t="s">
        <v>1343</v>
      </c>
      <c r="D1328" s="443" t="s">
        <v>1344</v>
      </c>
      <c r="E1328" s="443" t="s">
        <v>361</v>
      </c>
      <c r="F1328" s="95"/>
      <c r="G1328" s="96"/>
      <c r="H1328" s="97"/>
      <c r="I1328" s="97"/>
      <c r="J1328" s="97"/>
      <c r="K1328" s="97"/>
      <c r="L1328" s="97"/>
      <c r="M1328" s="97"/>
      <c r="N1328" s="97"/>
      <c r="O1328" s="97"/>
      <c r="P1328" s="97"/>
    </row>
    <row r="1329" spans="1:16" s="98" customFormat="1" ht="17.25" hidden="1" outlineLevel="2" x14ac:dyDescent="0.3">
      <c r="A1329" s="438"/>
      <c r="B1329" s="126"/>
      <c r="C1329" s="707" t="s">
        <v>1345</v>
      </c>
      <c r="D1329" s="443" t="s">
        <v>1346</v>
      </c>
      <c r="E1329" s="443" t="s">
        <v>361</v>
      </c>
      <c r="F1329" s="95"/>
      <c r="G1329" s="96"/>
      <c r="H1329" s="97"/>
      <c r="I1329" s="97"/>
      <c r="J1329" s="97"/>
      <c r="K1329" s="97"/>
      <c r="L1329" s="97"/>
      <c r="M1329" s="97"/>
      <c r="N1329" s="97"/>
      <c r="O1329" s="97"/>
      <c r="P1329" s="97"/>
    </row>
    <row r="1330" spans="1:16" s="98" customFormat="1" ht="17.25" hidden="1" outlineLevel="2" x14ac:dyDescent="0.3">
      <c r="A1330" s="438"/>
      <c r="B1330" s="126"/>
      <c r="C1330" s="707" t="s">
        <v>1347</v>
      </c>
      <c r="D1330" s="443" t="s">
        <v>1348</v>
      </c>
      <c r="E1330" s="443" t="s">
        <v>361</v>
      </c>
      <c r="F1330" s="95"/>
      <c r="G1330" s="96"/>
      <c r="H1330" s="97"/>
      <c r="I1330" s="97"/>
      <c r="J1330" s="97"/>
      <c r="K1330" s="97"/>
      <c r="L1330" s="97"/>
      <c r="M1330" s="97"/>
      <c r="N1330" s="97"/>
      <c r="O1330" s="97"/>
      <c r="P1330" s="97"/>
    </row>
    <row r="1331" spans="1:16" s="98" customFormat="1" ht="17.25" hidden="1" outlineLevel="2" x14ac:dyDescent="0.3">
      <c r="A1331" s="438"/>
      <c r="B1331" s="126"/>
      <c r="C1331" s="707" t="s">
        <v>1349</v>
      </c>
      <c r="D1331" s="443" t="s">
        <v>1350</v>
      </c>
      <c r="E1331" s="443" t="s">
        <v>361</v>
      </c>
      <c r="F1331" s="95"/>
      <c r="G1331" s="96"/>
      <c r="H1331" s="97"/>
      <c r="I1331" s="97"/>
      <c r="J1331" s="97"/>
      <c r="K1331" s="97"/>
      <c r="L1331" s="97"/>
      <c r="M1331" s="97"/>
      <c r="N1331" s="97"/>
      <c r="O1331" s="97"/>
      <c r="P1331" s="97"/>
    </row>
    <row r="1332" spans="1:16" s="98" customFormat="1" ht="17.25" hidden="1" outlineLevel="2" x14ac:dyDescent="0.3">
      <c r="A1332" s="438"/>
      <c r="B1332" s="126"/>
      <c r="C1332" s="707" t="s">
        <v>1351</v>
      </c>
      <c r="D1332" s="443" t="s">
        <v>1352</v>
      </c>
      <c r="E1332" s="443" t="s">
        <v>361</v>
      </c>
      <c r="F1332" s="95"/>
      <c r="G1332" s="96"/>
      <c r="H1332" s="97"/>
      <c r="I1332" s="97"/>
      <c r="J1332" s="97"/>
      <c r="K1332" s="97"/>
      <c r="L1332" s="97"/>
      <c r="M1332" s="97"/>
      <c r="N1332" s="97"/>
      <c r="O1332" s="97"/>
      <c r="P1332" s="97"/>
    </row>
    <row r="1333" spans="1:16" s="98" customFormat="1" ht="17.25" hidden="1" outlineLevel="2" x14ac:dyDescent="0.3">
      <c r="A1333" s="438"/>
      <c r="B1333" s="126"/>
      <c r="C1333" s="707" t="s">
        <v>1353</v>
      </c>
      <c r="D1333" s="443" t="s">
        <v>1354</v>
      </c>
      <c r="E1333" s="443" t="s">
        <v>361</v>
      </c>
      <c r="F1333" s="95"/>
      <c r="G1333" s="96"/>
      <c r="H1333" s="97"/>
      <c r="I1333" s="97"/>
      <c r="J1333" s="97"/>
      <c r="K1333" s="97"/>
      <c r="L1333" s="97"/>
      <c r="M1333" s="97"/>
      <c r="N1333" s="97"/>
      <c r="O1333" s="97"/>
      <c r="P1333" s="97"/>
    </row>
    <row r="1334" spans="1:16" s="86" customFormat="1" ht="17.25" hidden="1" outlineLevel="2" x14ac:dyDescent="0.3">
      <c r="A1334" s="438"/>
      <c r="B1334" s="93"/>
      <c r="C1334" s="707" t="s">
        <v>1355</v>
      </c>
      <c r="D1334" s="443" t="s">
        <v>1356</v>
      </c>
      <c r="E1334" s="443" t="s">
        <v>361</v>
      </c>
      <c r="F1334" s="95"/>
      <c r="G1334" s="84"/>
      <c r="H1334" s="85"/>
      <c r="I1334" s="85"/>
      <c r="J1334" s="85"/>
      <c r="K1334" s="85"/>
      <c r="L1334" s="85"/>
      <c r="M1334" s="85"/>
      <c r="N1334" s="85"/>
      <c r="O1334" s="85"/>
      <c r="P1334" s="85"/>
    </row>
    <row r="1335" spans="1:16" s="86" customFormat="1" ht="17.25" hidden="1" outlineLevel="2" x14ac:dyDescent="0.3">
      <c r="A1335" s="438"/>
      <c r="B1335" s="93"/>
      <c r="C1335" s="707" t="s">
        <v>1357</v>
      </c>
      <c r="D1335" s="443" t="s">
        <v>1358</v>
      </c>
      <c r="E1335" s="443" t="s">
        <v>361</v>
      </c>
      <c r="F1335" s="95"/>
      <c r="G1335" s="84"/>
      <c r="H1335" s="85"/>
      <c r="I1335" s="85"/>
      <c r="J1335" s="85"/>
      <c r="K1335" s="85"/>
      <c r="L1335" s="85"/>
      <c r="M1335" s="85"/>
      <c r="N1335" s="85"/>
      <c r="O1335" s="85"/>
      <c r="P1335" s="85"/>
    </row>
    <row r="1336" spans="1:16" s="98" customFormat="1" ht="17.25" hidden="1" outlineLevel="2" x14ac:dyDescent="0.3">
      <c r="A1336" s="438"/>
      <c r="B1336" s="126"/>
      <c r="C1336" s="707" t="s">
        <v>1359</v>
      </c>
      <c r="D1336" s="443" t="s">
        <v>1360</v>
      </c>
      <c r="E1336" s="443" t="s">
        <v>361</v>
      </c>
      <c r="F1336" s="95"/>
      <c r="G1336" s="96"/>
      <c r="H1336" s="97"/>
      <c r="I1336" s="97"/>
      <c r="J1336" s="97"/>
      <c r="K1336" s="97"/>
      <c r="L1336" s="97"/>
      <c r="M1336" s="97"/>
      <c r="N1336" s="97"/>
      <c r="O1336" s="97"/>
      <c r="P1336" s="97"/>
    </row>
    <row r="1337" spans="1:16" s="98" customFormat="1" ht="17.25" hidden="1" outlineLevel="2" x14ac:dyDescent="0.3">
      <c r="A1337" s="438"/>
      <c r="B1337" s="126"/>
      <c r="C1337" s="707" t="s">
        <v>1361</v>
      </c>
      <c r="D1337" s="443" t="s">
        <v>1362</v>
      </c>
      <c r="E1337" s="443" t="s">
        <v>361</v>
      </c>
      <c r="F1337" s="95"/>
      <c r="G1337" s="96"/>
      <c r="H1337" s="97"/>
      <c r="I1337" s="97"/>
      <c r="J1337" s="97"/>
      <c r="K1337" s="97"/>
      <c r="L1337" s="97"/>
      <c r="M1337" s="97"/>
      <c r="N1337" s="97"/>
      <c r="O1337" s="97"/>
      <c r="P1337" s="97"/>
    </row>
    <row r="1338" spans="1:16" s="98" customFormat="1" ht="17.25" hidden="1" outlineLevel="2" x14ac:dyDescent="0.3">
      <c r="A1338" s="547"/>
      <c r="B1338" s="187"/>
      <c r="C1338" s="707" t="s">
        <v>1363</v>
      </c>
      <c r="D1338" s="443" t="s">
        <v>1364</v>
      </c>
      <c r="E1338" s="443" t="s">
        <v>361</v>
      </c>
      <c r="F1338" s="95"/>
      <c r="G1338" s="96"/>
      <c r="H1338" s="97"/>
      <c r="I1338" s="97"/>
      <c r="J1338" s="97"/>
      <c r="K1338" s="97"/>
      <c r="L1338" s="97"/>
      <c r="M1338" s="97"/>
      <c r="N1338" s="97"/>
      <c r="O1338" s="97"/>
      <c r="P1338" s="97"/>
    </row>
    <row r="1339" spans="1:16" s="98" customFormat="1" ht="34.5" hidden="1" outlineLevel="2" x14ac:dyDescent="0.3">
      <c r="A1339" s="547"/>
      <c r="B1339" s="187"/>
      <c r="C1339" s="707" t="s">
        <v>1365</v>
      </c>
      <c r="D1339" s="443" t="s">
        <v>1366</v>
      </c>
      <c r="E1339" s="443" t="s">
        <v>361</v>
      </c>
      <c r="F1339" s="95"/>
      <c r="G1339" s="96"/>
      <c r="H1339" s="97"/>
      <c r="I1339" s="97"/>
      <c r="J1339" s="97"/>
      <c r="K1339" s="97"/>
      <c r="L1339" s="97"/>
      <c r="M1339" s="97"/>
      <c r="N1339" s="97"/>
      <c r="O1339" s="97"/>
      <c r="P1339" s="97"/>
    </row>
    <row r="1340" spans="1:16" s="98" customFormat="1" ht="17.25" hidden="1" outlineLevel="2" x14ac:dyDescent="0.3">
      <c r="A1340" s="444"/>
      <c r="B1340" s="445"/>
      <c r="C1340" s="445"/>
      <c r="D1340" s="445"/>
      <c r="E1340" s="446"/>
      <c r="F1340" s="95"/>
      <c r="G1340" s="96"/>
      <c r="H1340" s="97"/>
      <c r="I1340" s="97"/>
      <c r="J1340" s="97"/>
      <c r="K1340" s="97"/>
      <c r="L1340" s="97"/>
      <c r="M1340" s="97"/>
      <c r="N1340" s="97"/>
      <c r="O1340" s="97"/>
      <c r="P1340" s="97"/>
    </row>
    <row r="1341" spans="1:16" s="86" customFormat="1" ht="51.75" hidden="1" outlineLevel="2" x14ac:dyDescent="0.3">
      <c r="A1341" s="442"/>
      <c r="B1341" s="92"/>
      <c r="C1341" s="707" t="s">
        <v>1367</v>
      </c>
      <c r="D1341" s="443" t="s">
        <v>1368</v>
      </c>
      <c r="E1341" s="443" t="s">
        <v>1369</v>
      </c>
      <c r="F1341" s="95"/>
      <c r="G1341" s="84"/>
      <c r="H1341" s="85"/>
      <c r="I1341" s="85"/>
      <c r="J1341" s="85"/>
      <c r="K1341" s="85"/>
      <c r="L1341" s="85"/>
      <c r="M1341" s="85"/>
      <c r="N1341" s="85"/>
      <c r="O1341" s="85"/>
      <c r="P1341" s="85"/>
    </row>
    <row r="1342" spans="1:16" s="98" customFormat="1" ht="17.25" hidden="1" outlineLevel="2" x14ac:dyDescent="0.3">
      <c r="A1342" s="442"/>
      <c r="B1342" s="92"/>
      <c r="C1342" s="707" t="s">
        <v>1370</v>
      </c>
      <c r="D1342" s="443" t="s">
        <v>1371</v>
      </c>
      <c r="E1342" s="443" t="s">
        <v>361</v>
      </c>
      <c r="F1342" s="95"/>
      <c r="G1342" s="96"/>
      <c r="H1342" s="97"/>
      <c r="I1342" s="97"/>
      <c r="J1342" s="97"/>
      <c r="K1342" s="97"/>
      <c r="L1342" s="97"/>
      <c r="M1342" s="97"/>
      <c r="N1342" s="97"/>
      <c r="O1342" s="97"/>
      <c r="P1342" s="97"/>
    </row>
    <row r="1343" spans="1:16" s="98" customFormat="1" ht="17.25" hidden="1" outlineLevel="2" x14ac:dyDescent="0.3">
      <c r="A1343" s="442"/>
      <c r="B1343" s="92"/>
      <c r="C1343" s="707" t="s">
        <v>1372</v>
      </c>
      <c r="D1343" s="443" t="s">
        <v>1373</v>
      </c>
      <c r="E1343" s="443" t="s">
        <v>1374</v>
      </c>
      <c r="F1343" s="95"/>
      <c r="G1343" s="96"/>
      <c r="H1343" s="97"/>
      <c r="I1343" s="97"/>
      <c r="J1343" s="97"/>
      <c r="K1343" s="97"/>
      <c r="L1343" s="97"/>
      <c r="M1343" s="97"/>
      <c r="N1343" s="97"/>
      <c r="O1343" s="97"/>
      <c r="P1343" s="97"/>
    </row>
    <row r="1344" spans="1:16" s="86" customFormat="1" ht="17.25" hidden="1" outlineLevel="2" x14ac:dyDescent="0.3">
      <c r="A1344" s="442"/>
      <c r="B1344" s="92"/>
      <c r="C1344" s="707" t="s">
        <v>1375</v>
      </c>
      <c r="D1344" s="443" t="s">
        <v>1376</v>
      </c>
      <c r="E1344" s="443" t="s">
        <v>361</v>
      </c>
      <c r="F1344" s="95"/>
      <c r="G1344" s="84"/>
      <c r="H1344" s="85"/>
      <c r="I1344" s="85"/>
      <c r="J1344" s="85"/>
      <c r="K1344" s="85"/>
      <c r="L1344" s="85"/>
      <c r="M1344" s="85"/>
      <c r="N1344" s="85"/>
      <c r="O1344" s="85"/>
      <c r="P1344" s="85"/>
    </row>
    <row r="1345" spans="1:16" s="86" customFormat="1" ht="17.25" hidden="1" outlineLevel="2" x14ac:dyDescent="0.3">
      <c r="A1345" s="442"/>
      <c r="B1345" s="92"/>
      <c r="C1345" s="707" t="s">
        <v>1377</v>
      </c>
      <c r="D1345" s="443" t="s">
        <v>1368</v>
      </c>
      <c r="E1345" s="443" t="s">
        <v>361</v>
      </c>
      <c r="F1345" s="95"/>
      <c r="G1345" s="84"/>
      <c r="H1345" s="85"/>
      <c r="I1345" s="85"/>
      <c r="J1345" s="85"/>
      <c r="K1345" s="85"/>
      <c r="L1345" s="85"/>
      <c r="M1345" s="85"/>
      <c r="N1345" s="85"/>
      <c r="O1345" s="85"/>
      <c r="P1345" s="85"/>
    </row>
    <row r="1346" spans="1:16" s="98" customFormat="1" ht="17.25" hidden="1" outlineLevel="2" x14ac:dyDescent="0.3">
      <c r="A1346" s="442"/>
      <c r="B1346" s="92"/>
      <c r="C1346" s="707" t="s">
        <v>1378</v>
      </c>
      <c r="D1346" s="443" t="s">
        <v>1322</v>
      </c>
      <c r="E1346" s="443" t="s">
        <v>361</v>
      </c>
      <c r="F1346" s="95"/>
      <c r="G1346" s="96"/>
      <c r="H1346" s="97"/>
      <c r="I1346" s="97"/>
      <c r="J1346" s="97"/>
      <c r="K1346" s="97"/>
      <c r="L1346" s="97"/>
      <c r="M1346" s="97"/>
      <c r="N1346" s="97"/>
      <c r="O1346" s="97"/>
      <c r="P1346" s="97"/>
    </row>
    <row r="1347" spans="1:16" s="98" customFormat="1" ht="17.25" hidden="1" outlineLevel="2" x14ac:dyDescent="0.3">
      <c r="A1347" s="442"/>
      <c r="B1347" s="92"/>
      <c r="C1347" s="707" t="s">
        <v>1379</v>
      </c>
      <c r="D1347" s="443" t="s">
        <v>1352</v>
      </c>
      <c r="E1347" s="443" t="s">
        <v>361</v>
      </c>
      <c r="F1347" s="95"/>
      <c r="G1347" s="96"/>
      <c r="H1347" s="97"/>
      <c r="I1347" s="97"/>
      <c r="J1347" s="97"/>
      <c r="K1347" s="97"/>
      <c r="L1347" s="97"/>
      <c r="M1347" s="97"/>
      <c r="N1347" s="97"/>
      <c r="O1347" s="97"/>
      <c r="P1347" s="97"/>
    </row>
    <row r="1348" spans="1:16" s="98" customFormat="1" ht="17.25" hidden="1" outlineLevel="2" x14ac:dyDescent="0.3">
      <c r="A1348" s="442"/>
      <c r="B1348" s="92"/>
      <c r="C1348" s="707" t="s">
        <v>1380</v>
      </c>
      <c r="D1348" s="443" t="s">
        <v>1354</v>
      </c>
      <c r="E1348" s="443" t="s">
        <v>361</v>
      </c>
      <c r="F1348" s="95"/>
      <c r="G1348" s="96"/>
      <c r="H1348" s="97"/>
      <c r="I1348" s="97"/>
      <c r="J1348" s="97"/>
      <c r="K1348" s="97"/>
      <c r="L1348" s="97"/>
      <c r="M1348" s="97"/>
      <c r="N1348" s="97"/>
      <c r="O1348" s="97"/>
      <c r="P1348" s="97"/>
    </row>
    <row r="1349" spans="1:16" s="98" customFormat="1" ht="17.25" hidden="1" outlineLevel="2" x14ac:dyDescent="0.3">
      <c r="A1349" s="442"/>
      <c r="B1349" s="92"/>
      <c r="C1349" s="707" t="s">
        <v>1381</v>
      </c>
      <c r="D1349" s="443" t="s">
        <v>1382</v>
      </c>
      <c r="E1349" s="443" t="s">
        <v>1383</v>
      </c>
      <c r="F1349" s="95"/>
      <c r="G1349" s="96"/>
      <c r="H1349" s="97"/>
      <c r="I1349" s="97"/>
      <c r="J1349" s="97"/>
      <c r="K1349" s="97"/>
      <c r="L1349" s="97"/>
      <c r="M1349" s="97"/>
      <c r="N1349" s="97"/>
      <c r="O1349" s="97"/>
      <c r="P1349" s="97"/>
    </row>
    <row r="1350" spans="1:16" s="98" customFormat="1" ht="17.25" hidden="1" outlineLevel="2" x14ac:dyDescent="0.3">
      <c r="A1350" s="444"/>
      <c r="B1350" s="445"/>
      <c r="C1350" s="445"/>
      <c r="D1350" s="445"/>
      <c r="E1350" s="446"/>
      <c r="F1350" s="95"/>
      <c r="G1350" s="96"/>
      <c r="H1350" s="97"/>
      <c r="I1350" s="97"/>
      <c r="J1350" s="97"/>
      <c r="K1350" s="97"/>
      <c r="L1350" s="97"/>
      <c r="M1350" s="97"/>
      <c r="N1350" s="97"/>
      <c r="O1350" s="97"/>
      <c r="P1350" s="97"/>
    </row>
    <row r="1351" spans="1:16" s="98" customFormat="1" ht="17.25" hidden="1" outlineLevel="2" x14ac:dyDescent="0.3">
      <c r="A1351" s="438"/>
      <c r="B1351" s="126"/>
      <c r="C1351" s="439" t="s">
        <v>1043</v>
      </c>
      <c r="D1351" s="440" t="s">
        <v>1281</v>
      </c>
      <c r="E1351" s="91"/>
      <c r="F1351" s="95"/>
      <c r="G1351" s="96"/>
      <c r="H1351" s="97"/>
      <c r="I1351" s="97"/>
      <c r="J1351" s="97"/>
      <c r="K1351" s="97"/>
      <c r="L1351" s="97"/>
      <c r="M1351" s="97"/>
      <c r="N1351" s="97"/>
      <c r="O1351" s="97"/>
      <c r="P1351" s="97"/>
    </row>
    <row r="1352" spans="1:16" s="98" customFormat="1" ht="17.25" hidden="1" outlineLevel="2" x14ac:dyDescent="0.3">
      <c r="A1352" s="438"/>
      <c r="B1352" s="126"/>
      <c r="C1352" s="439" t="s">
        <v>1045</v>
      </c>
      <c r="D1352" s="168" t="s">
        <v>1046</v>
      </c>
      <c r="E1352" s="91" t="s">
        <v>1047</v>
      </c>
      <c r="F1352" s="95"/>
      <c r="G1352" s="96"/>
      <c r="H1352" s="97"/>
      <c r="I1352" s="97"/>
      <c r="J1352" s="97"/>
      <c r="K1352" s="97"/>
      <c r="L1352" s="97"/>
      <c r="M1352" s="97"/>
      <c r="N1352" s="97"/>
      <c r="O1352" s="97"/>
      <c r="P1352" s="97"/>
    </row>
    <row r="1353" spans="1:16" s="98" customFormat="1" ht="17.25" hidden="1" outlineLevel="2" x14ac:dyDescent="0.3">
      <c r="A1353" s="438"/>
      <c r="B1353" s="126"/>
      <c r="C1353" s="439" t="s">
        <v>1122</v>
      </c>
      <c r="D1353" s="440" t="s">
        <v>1384</v>
      </c>
      <c r="E1353" s="91" t="s">
        <v>1124</v>
      </c>
      <c r="F1353" s="95"/>
      <c r="G1353" s="96"/>
      <c r="H1353" s="97"/>
      <c r="I1353" s="97"/>
      <c r="J1353" s="97"/>
      <c r="K1353" s="97"/>
      <c r="L1353" s="97"/>
      <c r="M1353" s="97"/>
      <c r="N1353" s="97"/>
      <c r="O1353" s="97"/>
      <c r="P1353" s="97"/>
    </row>
    <row r="1354" spans="1:16" s="98" customFormat="1" ht="17.25" hidden="1" outlineLevel="2" x14ac:dyDescent="0.3">
      <c r="A1354" s="548"/>
      <c r="B1354" s="89"/>
      <c r="C1354" s="508" t="s">
        <v>1287</v>
      </c>
      <c r="D1354" s="483" t="s">
        <v>1288</v>
      </c>
      <c r="E1354" s="549" t="s">
        <v>1042</v>
      </c>
      <c r="F1354" s="95"/>
      <c r="G1354" s="96"/>
      <c r="H1354" s="97"/>
      <c r="I1354" s="97"/>
      <c r="J1354" s="97"/>
      <c r="K1354" s="97"/>
      <c r="L1354" s="97"/>
      <c r="M1354" s="97"/>
      <c r="N1354" s="97"/>
      <c r="O1354" s="97"/>
      <c r="P1354" s="97"/>
    </row>
    <row r="1355" spans="1:16" s="98" customFormat="1" ht="17.25" hidden="1" outlineLevel="2" x14ac:dyDescent="0.3">
      <c r="A1355" s="442"/>
      <c r="B1355" s="92"/>
      <c r="C1355" s="707" t="s">
        <v>1385</v>
      </c>
      <c r="D1355" s="443" t="s">
        <v>1386</v>
      </c>
      <c r="E1355" s="443" t="s">
        <v>361</v>
      </c>
      <c r="F1355" s="95"/>
      <c r="G1355" s="96"/>
      <c r="H1355" s="97"/>
      <c r="I1355" s="97"/>
      <c r="J1355" s="97"/>
      <c r="K1355" s="97"/>
      <c r="L1355" s="97"/>
      <c r="M1355" s="97"/>
      <c r="N1355" s="97"/>
      <c r="O1355" s="97"/>
      <c r="P1355" s="97"/>
    </row>
    <row r="1356" spans="1:16" s="98" customFormat="1" ht="17.25" hidden="1" outlineLevel="2" x14ac:dyDescent="0.3">
      <c r="A1356" s="442"/>
      <c r="B1356" s="92"/>
      <c r="C1356" s="707" t="s">
        <v>1387</v>
      </c>
      <c r="D1356" s="443" t="s">
        <v>1388</v>
      </c>
      <c r="E1356" s="443" t="s">
        <v>361</v>
      </c>
      <c r="F1356" s="95"/>
      <c r="G1356" s="96"/>
      <c r="H1356" s="97"/>
      <c r="I1356" s="97"/>
      <c r="J1356" s="97"/>
      <c r="K1356" s="97"/>
      <c r="L1356" s="97"/>
      <c r="M1356" s="97"/>
      <c r="N1356" s="97"/>
      <c r="O1356" s="97"/>
      <c r="P1356" s="97"/>
    </row>
    <row r="1357" spans="1:16" s="98" customFormat="1" ht="17.25" hidden="1" outlineLevel="2" x14ac:dyDescent="0.3">
      <c r="A1357" s="444"/>
      <c r="B1357" s="445"/>
      <c r="C1357" s="445"/>
      <c r="D1357" s="445"/>
      <c r="E1357" s="446"/>
      <c r="F1357" s="95"/>
      <c r="G1357" s="96"/>
      <c r="H1357" s="97"/>
      <c r="I1357" s="97"/>
      <c r="J1357" s="97"/>
      <c r="K1357" s="97"/>
      <c r="L1357" s="97"/>
      <c r="M1357" s="97"/>
      <c r="N1357" s="97"/>
      <c r="O1357" s="97"/>
      <c r="P1357" s="97"/>
    </row>
    <row r="1358" spans="1:16" s="98" customFormat="1" ht="17.25" hidden="1" outlineLevel="2" x14ac:dyDescent="0.3">
      <c r="A1358" s="438"/>
      <c r="B1358" s="126"/>
      <c r="C1358" s="439" t="s">
        <v>406</v>
      </c>
      <c r="D1358" s="440" t="s">
        <v>875</v>
      </c>
      <c r="E1358" s="91" t="s">
        <v>876</v>
      </c>
      <c r="F1358" s="95"/>
      <c r="G1358" s="96"/>
      <c r="H1358" s="97"/>
      <c r="I1358" s="97"/>
      <c r="J1358" s="97"/>
      <c r="K1358" s="97"/>
      <c r="L1358" s="97"/>
      <c r="M1358" s="97"/>
      <c r="N1358" s="97"/>
      <c r="O1358" s="97"/>
      <c r="P1358" s="97"/>
    </row>
    <row r="1359" spans="1:16" s="98" customFormat="1" ht="17.25" hidden="1" outlineLevel="2" x14ac:dyDescent="0.3">
      <c r="A1359" s="438"/>
      <c r="B1359" s="138"/>
      <c r="C1359" s="439" t="s">
        <v>408</v>
      </c>
      <c r="D1359" s="440" t="s">
        <v>738</v>
      </c>
      <c r="E1359" s="91" t="s">
        <v>877</v>
      </c>
      <c r="F1359" s="95"/>
      <c r="G1359" s="96"/>
      <c r="H1359" s="97"/>
      <c r="I1359" s="97"/>
      <c r="J1359" s="97"/>
      <c r="K1359" s="97"/>
      <c r="L1359" s="97"/>
      <c r="M1359" s="97"/>
      <c r="N1359" s="97"/>
      <c r="O1359" s="97"/>
      <c r="P1359" s="97"/>
    </row>
    <row r="1360" spans="1:16" s="98" customFormat="1" ht="34.5" hidden="1" outlineLevel="2" x14ac:dyDescent="0.3">
      <c r="A1360" s="438"/>
      <c r="B1360" s="138"/>
      <c r="C1360" s="449" t="s">
        <v>410</v>
      </c>
      <c r="D1360" s="450" t="s">
        <v>411</v>
      </c>
      <c r="E1360" s="91" t="s">
        <v>1389</v>
      </c>
      <c r="F1360" s="95"/>
      <c r="G1360" s="96"/>
      <c r="H1360" s="97"/>
      <c r="I1360" s="97"/>
      <c r="J1360" s="97"/>
      <c r="K1360" s="97"/>
      <c r="L1360" s="97"/>
      <c r="M1360" s="97"/>
      <c r="N1360" s="97"/>
      <c r="O1360" s="97"/>
      <c r="P1360" s="97"/>
    </row>
    <row r="1361" spans="1:16" s="98" customFormat="1" ht="17.25" hidden="1" outlineLevel="2" x14ac:dyDescent="0.3">
      <c r="A1361" s="438"/>
      <c r="B1361" s="138"/>
      <c r="C1361" s="707" t="s">
        <v>1387</v>
      </c>
      <c r="D1361" s="443" t="s">
        <v>1388</v>
      </c>
      <c r="E1361" s="443" t="s">
        <v>361</v>
      </c>
      <c r="F1361" s="95"/>
      <c r="G1361" s="96"/>
      <c r="H1361" s="97"/>
      <c r="I1361" s="97"/>
      <c r="J1361" s="97"/>
      <c r="K1361" s="97"/>
      <c r="L1361" s="97"/>
      <c r="M1361" s="97"/>
      <c r="N1361" s="97"/>
      <c r="O1361" s="97"/>
      <c r="P1361" s="97"/>
    </row>
    <row r="1362" spans="1:16" s="98" customFormat="1" ht="17.25" hidden="1" outlineLevel="2" x14ac:dyDescent="0.3">
      <c r="A1362" s="444"/>
      <c r="B1362" s="445"/>
      <c r="C1362" s="445"/>
      <c r="D1362" s="445"/>
      <c r="E1362" s="446"/>
      <c r="F1362" s="95"/>
      <c r="G1362" s="96"/>
      <c r="H1362" s="97"/>
      <c r="I1362" s="97"/>
      <c r="J1362" s="97"/>
      <c r="K1362" s="97"/>
      <c r="L1362" s="97"/>
      <c r="M1362" s="97"/>
      <c r="N1362" s="97"/>
      <c r="O1362" s="97"/>
      <c r="P1362" s="97"/>
    </row>
    <row r="1363" spans="1:16" s="98" customFormat="1" ht="17.25" hidden="1" outlineLevel="2" x14ac:dyDescent="0.3">
      <c r="A1363" s="543"/>
      <c r="B1363" s="184"/>
      <c r="C1363" s="532" t="s">
        <v>91</v>
      </c>
      <c r="D1363" s="533" t="s">
        <v>1134</v>
      </c>
      <c r="E1363" s="175" t="s">
        <v>884</v>
      </c>
      <c r="F1363" s="95"/>
      <c r="G1363" s="96"/>
      <c r="H1363" s="97"/>
      <c r="I1363" s="97"/>
      <c r="J1363" s="97"/>
      <c r="K1363" s="97"/>
      <c r="L1363" s="97"/>
      <c r="M1363" s="97"/>
      <c r="N1363" s="97"/>
      <c r="O1363" s="97"/>
      <c r="P1363" s="97"/>
    </row>
    <row r="1364" spans="1:16" s="98" customFormat="1" ht="17.25" hidden="1" outlineLevel="2" x14ac:dyDescent="0.3">
      <c r="A1364" s="543"/>
      <c r="B1364" s="184"/>
      <c r="C1364" s="532" t="s">
        <v>91</v>
      </c>
      <c r="D1364" s="533" t="s">
        <v>1135</v>
      </c>
      <c r="E1364" s="175" t="s">
        <v>884</v>
      </c>
      <c r="F1364" s="95"/>
      <c r="G1364" s="96"/>
      <c r="H1364" s="97"/>
      <c r="I1364" s="97"/>
      <c r="J1364" s="97"/>
      <c r="K1364" s="97"/>
      <c r="L1364" s="97"/>
      <c r="M1364" s="97"/>
      <c r="N1364" s="97"/>
      <c r="O1364" s="97"/>
      <c r="P1364" s="97"/>
    </row>
    <row r="1365" spans="1:16" s="98" customFormat="1" ht="17.25" hidden="1" outlineLevel="2" x14ac:dyDescent="0.3">
      <c r="A1365" s="438"/>
      <c r="B1365" s="126"/>
      <c r="C1365" s="532" t="s">
        <v>91</v>
      </c>
      <c r="D1365" s="440" t="s">
        <v>875</v>
      </c>
      <c r="E1365" s="175" t="s">
        <v>884</v>
      </c>
      <c r="F1365" s="95"/>
      <c r="G1365" s="96"/>
      <c r="H1365" s="97"/>
      <c r="I1365" s="97"/>
      <c r="J1365" s="97"/>
      <c r="K1365" s="97"/>
      <c r="L1365" s="97"/>
      <c r="M1365" s="97"/>
      <c r="N1365" s="97"/>
      <c r="O1365" s="97"/>
      <c r="P1365" s="97"/>
    </row>
    <row r="1366" spans="1:16" s="98" customFormat="1" ht="17.25" hidden="1" outlineLevel="2" x14ac:dyDescent="0.3">
      <c r="A1366" s="438"/>
      <c r="B1366" s="138"/>
      <c r="C1366" s="532" t="s">
        <v>91</v>
      </c>
      <c r="D1366" s="440" t="s">
        <v>738</v>
      </c>
      <c r="E1366" s="175" t="s">
        <v>884</v>
      </c>
      <c r="F1366" s="95"/>
      <c r="G1366" s="96"/>
      <c r="H1366" s="97"/>
      <c r="I1366" s="97"/>
      <c r="J1366" s="97"/>
      <c r="K1366" s="97"/>
      <c r="L1366" s="97"/>
      <c r="M1366" s="97"/>
      <c r="N1366" s="97"/>
      <c r="O1366" s="97"/>
      <c r="P1366" s="97"/>
    </row>
    <row r="1367" spans="1:16" s="98" customFormat="1" ht="17.25" hidden="1" outlineLevel="2" x14ac:dyDescent="0.3">
      <c r="A1367" s="448"/>
      <c r="B1367" s="138"/>
      <c r="C1367" s="532" t="s">
        <v>91</v>
      </c>
      <c r="D1367" s="495" t="s">
        <v>879</v>
      </c>
      <c r="E1367" s="175" t="s">
        <v>884</v>
      </c>
      <c r="F1367" s="95"/>
      <c r="G1367" s="96"/>
      <c r="H1367" s="97"/>
      <c r="I1367" s="97"/>
      <c r="J1367" s="97"/>
      <c r="K1367" s="97"/>
      <c r="L1367" s="97"/>
      <c r="M1367" s="97"/>
      <c r="N1367" s="97"/>
      <c r="O1367" s="97"/>
      <c r="P1367" s="97"/>
    </row>
    <row r="1368" spans="1:16" s="98" customFormat="1" ht="17.25" hidden="1" outlineLevel="2" x14ac:dyDescent="0.3">
      <c r="A1368" s="438"/>
      <c r="B1368" s="126"/>
      <c r="C1368" s="439"/>
      <c r="D1368" s="440"/>
      <c r="E1368" s="91"/>
      <c r="F1368" s="95"/>
      <c r="G1368" s="96"/>
      <c r="H1368" s="97"/>
      <c r="I1368" s="97"/>
      <c r="J1368" s="97"/>
      <c r="K1368" s="97"/>
      <c r="L1368" s="97"/>
      <c r="M1368" s="97"/>
      <c r="N1368" s="97"/>
      <c r="O1368" s="97"/>
      <c r="P1368" s="97"/>
    </row>
    <row r="1369" spans="1:16" s="98" customFormat="1" ht="17.25" hidden="1" outlineLevel="2" x14ac:dyDescent="0.3">
      <c r="A1369" s="438"/>
      <c r="B1369" s="126"/>
      <c r="C1369" s="439"/>
      <c r="D1369" s="440"/>
      <c r="E1369" s="91"/>
      <c r="F1369" s="95"/>
      <c r="G1369" s="96"/>
      <c r="H1369" s="97"/>
      <c r="I1369" s="97"/>
      <c r="J1369" s="97"/>
      <c r="K1369" s="97"/>
      <c r="L1369" s="97"/>
      <c r="M1369" s="97"/>
      <c r="N1369" s="97"/>
      <c r="O1369" s="97"/>
      <c r="P1369" s="97"/>
    </row>
    <row r="1370" spans="1:16" s="98" customFormat="1" ht="17.25" hidden="1" outlineLevel="1" x14ac:dyDescent="0.3">
      <c r="A1370" s="444"/>
      <c r="B1370" s="451"/>
      <c r="C1370" s="451"/>
      <c r="D1370" s="451"/>
      <c r="E1370" s="452"/>
      <c r="F1370" s="95"/>
      <c r="G1370" s="96"/>
      <c r="H1370" s="97"/>
      <c r="I1370" s="97"/>
      <c r="J1370" s="97"/>
      <c r="K1370" s="97"/>
      <c r="L1370" s="97"/>
      <c r="M1370" s="97"/>
      <c r="N1370" s="97"/>
      <c r="O1370" s="97"/>
      <c r="P1370" s="97"/>
    </row>
    <row r="1371" spans="1:16" s="86" customFormat="1" ht="69" hidden="1" outlineLevel="1" x14ac:dyDescent="0.3">
      <c r="A1371" s="114"/>
      <c r="B1371" s="115">
        <f>SUM(B1372:B1411)</f>
        <v>0</v>
      </c>
      <c r="C1371" s="537" t="s">
        <v>563</v>
      </c>
      <c r="D1371" s="180" t="s">
        <v>1390</v>
      </c>
      <c r="E1371" s="181" t="s">
        <v>1391</v>
      </c>
      <c r="F1371" s="550"/>
      <c r="G1371" s="84"/>
      <c r="H1371" s="85"/>
      <c r="I1371" s="85"/>
      <c r="J1371" s="85"/>
      <c r="K1371" s="85"/>
      <c r="L1371" s="85"/>
      <c r="M1371" s="85"/>
      <c r="N1371" s="85"/>
      <c r="O1371" s="85"/>
      <c r="P1371" s="85"/>
    </row>
    <row r="1372" spans="1:16" s="98" customFormat="1" ht="69" hidden="1" outlineLevel="2" x14ac:dyDescent="0.3">
      <c r="A1372" s="442"/>
      <c r="B1372" s="92"/>
      <c r="C1372" s="707" t="s">
        <v>1392</v>
      </c>
      <c r="D1372" s="443" t="s">
        <v>1393</v>
      </c>
      <c r="E1372" s="443" t="s">
        <v>1394</v>
      </c>
      <c r="F1372" s="95"/>
      <c r="G1372" s="96"/>
      <c r="H1372" s="97"/>
      <c r="I1372" s="97"/>
      <c r="J1372" s="97"/>
      <c r="K1372" s="97"/>
      <c r="L1372" s="97"/>
      <c r="M1372" s="97"/>
      <c r="N1372" s="97"/>
      <c r="O1372" s="97"/>
      <c r="P1372" s="97"/>
    </row>
    <row r="1373" spans="1:16" s="98" customFormat="1" ht="155.25" hidden="1" outlineLevel="2" x14ac:dyDescent="0.3">
      <c r="A1373" s="442"/>
      <c r="B1373" s="92"/>
      <c r="C1373" s="707" t="s">
        <v>1395</v>
      </c>
      <c r="D1373" s="443" t="s">
        <v>1393</v>
      </c>
      <c r="E1373" s="443" t="s">
        <v>1396</v>
      </c>
      <c r="F1373" s="95"/>
      <c r="G1373" s="96"/>
      <c r="H1373" s="97"/>
      <c r="I1373" s="97"/>
      <c r="J1373" s="97"/>
      <c r="K1373" s="97"/>
      <c r="L1373" s="97"/>
      <c r="M1373" s="97"/>
      <c r="N1373" s="97"/>
      <c r="O1373" s="97"/>
      <c r="P1373" s="97"/>
    </row>
    <row r="1374" spans="1:16" s="98" customFormat="1" ht="34.5" hidden="1" outlineLevel="2" x14ac:dyDescent="0.3">
      <c r="A1374" s="442"/>
      <c r="B1374" s="92"/>
      <c r="C1374" s="707" t="s">
        <v>1397</v>
      </c>
      <c r="D1374" s="443" t="s">
        <v>1398</v>
      </c>
      <c r="E1374" s="443" t="s">
        <v>1399</v>
      </c>
      <c r="F1374" s="95"/>
      <c r="G1374" s="96"/>
      <c r="H1374" s="97"/>
      <c r="I1374" s="97"/>
      <c r="J1374" s="97"/>
      <c r="K1374" s="97"/>
      <c r="L1374" s="97"/>
      <c r="M1374" s="97"/>
      <c r="N1374" s="97"/>
      <c r="O1374" s="97"/>
      <c r="P1374" s="97"/>
    </row>
    <row r="1375" spans="1:16" s="98" customFormat="1" ht="17.25" hidden="1" outlineLevel="2" x14ac:dyDescent="0.3">
      <c r="A1375" s="438"/>
      <c r="B1375" s="126"/>
      <c r="C1375" s="707" t="s">
        <v>1400</v>
      </c>
      <c r="D1375" s="443" t="s">
        <v>1401</v>
      </c>
      <c r="E1375" s="443" t="s">
        <v>361</v>
      </c>
      <c r="F1375" s="95"/>
      <c r="G1375" s="96"/>
      <c r="H1375" s="97"/>
      <c r="I1375" s="97"/>
      <c r="J1375" s="97"/>
      <c r="K1375" s="97"/>
      <c r="L1375" s="97"/>
      <c r="M1375" s="97"/>
      <c r="N1375" s="97"/>
      <c r="O1375" s="97"/>
      <c r="P1375" s="97"/>
    </row>
    <row r="1376" spans="1:16" s="98" customFormat="1" ht="34.5" hidden="1" outlineLevel="2" x14ac:dyDescent="0.3">
      <c r="A1376" s="442"/>
      <c r="B1376" s="92"/>
      <c r="C1376" s="707" t="s">
        <v>1402</v>
      </c>
      <c r="D1376" s="443" t="s">
        <v>1403</v>
      </c>
      <c r="E1376" s="443" t="s">
        <v>361</v>
      </c>
      <c r="F1376" s="95"/>
      <c r="G1376" s="96"/>
      <c r="H1376" s="97"/>
      <c r="I1376" s="97"/>
      <c r="J1376" s="97"/>
      <c r="K1376" s="97"/>
      <c r="L1376" s="97"/>
      <c r="M1376" s="97"/>
      <c r="N1376" s="97"/>
      <c r="O1376" s="97"/>
      <c r="P1376" s="97"/>
    </row>
    <row r="1377" spans="1:16" s="98" customFormat="1" ht="34.5" hidden="1" outlineLevel="2" x14ac:dyDescent="0.3">
      <c r="A1377" s="442"/>
      <c r="B1377" s="92"/>
      <c r="C1377" s="707" t="s">
        <v>1404</v>
      </c>
      <c r="D1377" s="443" t="s">
        <v>1405</v>
      </c>
      <c r="E1377" s="443" t="s">
        <v>361</v>
      </c>
      <c r="F1377" s="95"/>
      <c r="G1377" s="96"/>
      <c r="H1377" s="97"/>
      <c r="I1377" s="97"/>
      <c r="J1377" s="97"/>
      <c r="K1377" s="97"/>
      <c r="L1377" s="97"/>
      <c r="M1377" s="97"/>
      <c r="N1377" s="97"/>
      <c r="O1377" s="97"/>
      <c r="P1377" s="97"/>
    </row>
    <row r="1378" spans="1:16" s="98" customFormat="1" ht="34.5" hidden="1" outlineLevel="2" x14ac:dyDescent="0.3">
      <c r="A1378" s="442"/>
      <c r="B1378" s="92"/>
      <c r="C1378" s="707" t="s">
        <v>1406</v>
      </c>
      <c r="D1378" s="443" t="s">
        <v>1407</v>
      </c>
      <c r="E1378" s="443" t="s">
        <v>361</v>
      </c>
      <c r="F1378" s="95"/>
      <c r="G1378" s="96"/>
      <c r="H1378" s="97"/>
      <c r="I1378" s="97"/>
      <c r="J1378" s="97"/>
      <c r="K1378" s="97"/>
      <c r="L1378" s="97"/>
      <c r="M1378" s="97"/>
      <c r="N1378" s="97"/>
      <c r="O1378" s="97"/>
      <c r="P1378" s="97"/>
    </row>
    <row r="1379" spans="1:16" s="98" customFormat="1" ht="34.5" hidden="1" outlineLevel="2" x14ac:dyDescent="0.3">
      <c r="A1379" s="442"/>
      <c r="B1379" s="92"/>
      <c r="C1379" s="707" t="s">
        <v>1408</v>
      </c>
      <c r="D1379" s="443" t="s">
        <v>1409</v>
      </c>
      <c r="E1379" s="443" t="s">
        <v>1410</v>
      </c>
      <c r="F1379" s="95"/>
      <c r="G1379" s="96"/>
      <c r="H1379" s="97"/>
      <c r="I1379" s="97"/>
      <c r="J1379" s="97"/>
      <c r="K1379" s="97"/>
      <c r="L1379" s="97"/>
      <c r="M1379" s="97"/>
      <c r="N1379" s="97"/>
      <c r="O1379" s="97"/>
      <c r="P1379" s="97"/>
    </row>
    <row r="1380" spans="1:16" s="98" customFormat="1" ht="17.25" hidden="1" outlineLevel="2" x14ac:dyDescent="0.3">
      <c r="A1380" s="438"/>
      <c r="B1380" s="126"/>
      <c r="C1380" s="439" t="s">
        <v>1224</v>
      </c>
      <c r="D1380" s="440" t="s">
        <v>1411</v>
      </c>
      <c r="E1380" s="91"/>
      <c r="F1380" s="95"/>
      <c r="G1380" s="96"/>
      <c r="H1380" s="97"/>
      <c r="I1380" s="97"/>
      <c r="J1380" s="97"/>
      <c r="K1380" s="97"/>
      <c r="L1380" s="97"/>
      <c r="M1380" s="97"/>
      <c r="N1380" s="97"/>
      <c r="O1380" s="97"/>
      <c r="P1380" s="97"/>
    </row>
    <row r="1381" spans="1:16" s="98" customFormat="1" ht="17.25" hidden="1" outlineLevel="2" x14ac:dyDescent="0.3">
      <c r="A1381" s="442"/>
      <c r="B1381" s="92"/>
      <c r="C1381" s="707" t="s">
        <v>1412</v>
      </c>
      <c r="D1381" s="443" t="s">
        <v>1413</v>
      </c>
      <c r="E1381" s="443" t="s">
        <v>361</v>
      </c>
      <c r="F1381" s="95"/>
      <c r="G1381" s="96"/>
      <c r="H1381" s="97"/>
      <c r="I1381" s="97"/>
      <c r="J1381" s="97"/>
      <c r="K1381" s="97"/>
      <c r="L1381" s="97"/>
      <c r="M1381" s="97"/>
      <c r="N1381" s="97"/>
      <c r="O1381" s="97"/>
      <c r="P1381" s="97"/>
    </row>
    <row r="1382" spans="1:16" s="98" customFormat="1" ht="17.25" hidden="1" outlineLevel="2" x14ac:dyDescent="0.3">
      <c r="A1382" s="442"/>
      <c r="B1382" s="92"/>
      <c r="C1382" s="707" t="s">
        <v>1414</v>
      </c>
      <c r="D1382" s="443" t="s">
        <v>1415</v>
      </c>
      <c r="E1382" s="443" t="s">
        <v>361</v>
      </c>
      <c r="F1382" s="95"/>
      <c r="G1382" s="96"/>
      <c r="H1382" s="97"/>
      <c r="I1382" s="97"/>
      <c r="J1382" s="97"/>
      <c r="K1382" s="97"/>
      <c r="L1382" s="97"/>
      <c r="M1382" s="97"/>
      <c r="N1382" s="97"/>
      <c r="O1382" s="97"/>
      <c r="P1382" s="97"/>
    </row>
    <row r="1383" spans="1:16" s="98" customFormat="1" ht="17.25" hidden="1" outlineLevel="2" x14ac:dyDescent="0.3">
      <c r="A1383" s="442"/>
      <c r="B1383" s="92"/>
      <c r="C1383" s="707" t="s">
        <v>1416</v>
      </c>
      <c r="D1383" s="443" t="s">
        <v>1417</v>
      </c>
      <c r="E1383" s="443" t="s">
        <v>1418</v>
      </c>
      <c r="F1383" s="95"/>
      <c r="G1383" s="96"/>
      <c r="H1383" s="97"/>
      <c r="I1383" s="97"/>
      <c r="J1383" s="97"/>
      <c r="K1383" s="97"/>
      <c r="L1383" s="97"/>
      <c r="M1383" s="97"/>
      <c r="N1383" s="97"/>
      <c r="O1383" s="97"/>
      <c r="P1383" s="97"/>
    </row>
    <row r="1384" spans="1:16" s="98" customFormat="1" ht="34.5" hidden="1" outlineLevel="2" x14ac:dyDescent="0.3">
      <c r="A1384" s="442"/>
      <c r="B1384" s="92"/>
      <c r="C1384" s="707" t="s">
        <v>1419</v>
      </c>
      <c r="D1384" s="443" t="s">
        <v>1417</v>
      </c>
      <c r="E1384" s="443" t="s">
        <v>1420</v>
      </c>
      <c r="F1384" s="95"/>
      <c r="G1384" s="96"/>
      <c r="H1384" s="97"/>
      <c r="I1384" s="97"/>
      <c r="J1384" s="97"/>
      <c r="K1384" s="97"/>
      <c r="L1384" s="97"/>
      <c r="M1384" s="97"/>
      <c r="N1384" s="97"/>
      <c r="O1384" s="97"/>
      <c r="P1384" s="97"/>
    </row>
    <row r="1385" spans="1:16" s="191" customFormat="1" ht="17.25" hidden="1" outlineLevel="2" x14ac:dyDescent="0.3">
      <c r="A1385" s="442"/>
      <c r="B1385" s="92"/>
      <c r="C1385" s="707" t="s">
        <v>1421</v>
      </c>
      <c r="D1385" s="443" t="s">
        <v>1398</v>
      </c>
      <c r="E1385" s="443" t="s">
        <v>1422</v>
      </c>
      <c r="F1385" s="188"/>
      <c r="G1385" s="189"/>
      <c r="H1385" s="190"/>
      <c r="I1385" s="190"/>
      <c r="J1385" s="190"/>
      <c r="K1385" s="190"/>
      <c r="L1385" s="190"/>
      <c r="M1385" s="190"/>
      <c r="N1385" s="190"/>
      <c r="O1385" s="190"/>
      <c r="P1385" s="190"/>
    </row>
    <row r="1386" spans="1:16" s="98" customFormat="1" ht="17.25" hidden="1" outlineLevel="2" x14ac:dyDescent="0.3">
      <c r="A1386" s="444"/>
      <c r="B1386" s="445"/>
      <c r="C1386" s="445"/>
      <c r="D1386" s="445"/>
      <c r="E1386" s="446"/>
      <c r="F1386" s="95"/>
      <c r="G1386" s="96"/>
      <c r="H1386" s="97"/>
      <c r="I1386" s="97"/>
      <c r="J1386" s="97"/>
      <c r="K1386" s="97"/>
      <c r="L1386" s="97"/>
      <c r="M1386" s="97"/>
      <c r="N1386" s="97"/>
      <c r="O1386" s="97"/>
      <c r="P1386" s="97"/>
    </row>
    <row r="1387" spans="1:16" s="98" customFormat="1" ht="34.5" hidden="1" outlineLevel="2" x14ac:dyDescent="0.3">
      <c r="A1387" s="448"/>
      <c r="B1387" s="87"/>
      <c r="C1387" s="439" t="s">
        <v>943</v>
      </c>
      <c r="D1387" s="440" t="s">
        <v>944</v>
      </c>
      <c r="E1387" s="91" t="s">
        <v>1423</v>
      </c>
      <c r="F1387" s="95"/>
      <c r="G1387" s="96"/>
      <c r="H1387" s="97"/>
      <c r="I1387" s="97"/>
      <c r="J1387" s="97"/>
      <c r="K1387" s="97"/>
      <c r="L1387" s="97"/>
      <c r="M1387" s="97"/>
      <c r="N1387" s="97"/>
      <c r="O1387" s="97"/>
      <c r="P1387" s="97"/>
    </row>
    <row r="1388" spans="1:16" s="98" customFormat="1" ht="17.25" hidden="1" outlineLevel="2" x14ac:dyDescent="0.3">
      <c r="A1388" s="448"/>
      <c r="B1388" s="87"/>
      <c r="C1388" s="439" t="s">
        <v>946</v>
      </c>
      <c r="D1388" s="440" t="s">
        <v>947</v>
      </c>
      <c r="E1388" s="88" t="s">
        <v>948</v>
      </c>
      <c r="F1388" s="95"/>
      <c r="G1388" s="96"/>
      <c r="H1388" s="97"/>
      <c r="I1388" s="97"/>
      <c r="J1388" s="97"/>
      <c r="K1388" s="97"/>
      <c r="L1388" s="97"/>
      <c r="M1388" s="97"/>
      <c r="N1388" s="97"/>
      <c r="O1388" s="97"/>
      <c r="P1388" s="97"/>
    </row>
    <row r="1389" spans="1:16" s="98" customFormat="1" ht="17.25" hidden="1" outlineLevel="2" x14ac:dyDescent="0.3">
      <c r="A1389" s="448"/>
      <c r="B1389" s="87"/>
      <c r="C1389" s="439" t="s">
        <v>949</v>
      </c>
      <c r="D1389" s="440" t="s">
        <v>950</v>
      </c>
      <c r="E1389" s="88"/>
      <c r="F1389" s="95"/>
      <c r="G1389" s="96"/>
      <c r="H1389" s="97"/>
      <c r="I1389" s="97"/>
      <c r="J1389" s="97"/>
      <c r="K1389" s="97"/>
      <c r="L1389" s="97"/>
      <c r="M1389" s="97"/>
      <c r="N1389" s="97"/>
      <c r="O1389" s="97"/>
      <c r="P1389" s="97"/>
    </row>
    <row r="1390" spans="1:16" s="98" customFormat="1" ht="17.25" hidden="1" outlineLevel="2" x14ac:dyDescent="0.3">
      <c r="A1390" s="444"/>
      <c r="B1390" s="445"/>
      <c r="C1390" s="445"/>
      <c r="D1390" s="445"/>
      <c r="E1390" s="446"/>
      <c r="F1390" s="95"/>
      <c r="G1390" s="96"/>
      <c r="H1390" s="97"/>
      <c r="I1390" s="97"/>
      <c r="J1390" s="97"/>
      <c r="K1390" s="97"/>
      <c r="L1390" s="97"/>
      <c r="M1390" s="97"/>
      <c r="N1390" s="97"/>
      <c r="O1390" s="97"/>
      <c r="P1390" s="97"/>
    </row>
    <row r="1391" spans="1:16" s="86" customFormat="1" ht="17.25" hidden="1" outlineLevel="2" x14ac:dyDescent="0.3">
      <c r="A1391" s="442"/>
      <c r="B1391" s="92"/>
      <c r="C1391" s="707" t="s">
        <v>423</v>
      </c>
      <c r="D1391" s="443" t="s">
        <v>881</v>
      </c>
      <c r="E1391" s="443" t="s">
        <v>361</v>
      </c>
      <c r="F1391" s="95"/>
      <c r="G1391" s="84"/>
      <c r="H1391" s="85"/>
      <c r="I1391" s="85"/>
      <c r="J1391" s="85"/>
      <c r="K1391" s="85"/>
      <c r="L1391" s="85"/>
      <c r="M1391" s="85"/>
      <c r="N1391" s="85"/>
      <c r="O1391" s="85"/>
      <c r="P1391" s="85"/>
    </row>
    <row r="1392" spans="1:16" s="86" customFormat="1" ht="17.25" hidden="1" outlineLevel="2" x14ac:dyDescent="0.3">
      <c r="A1392" s="448"/>
      <c r="B1392" s="93"/>
      <c r="C1392" s="439" t="s">
        <v>393</v>
      </c>
      <c r="D1392" s="447" t="s">
        <v>869</v>
      </c>
      <c r="E1392" s="94"/>
      <c r="F1392" s="95"/>
      <c r="G1392" s="84"/>
      <c r="H1392" s="85"/>
      <c r="I1392" s="85"/>
      <c r="J1392" s="85"/>
      <c r="K1392" s="85"/>
      <c r="L1392" s="85"/>
      <c r="M1392" s="85"/>
      <c r="N1392" s="85"/>
      <c r="O1392" s="85"/>
      <c r="P1392" s="85"/>
    </row>
    <row r="1393" spans="1:16" s="86" customFormat="1" ht="17.25" hidden="1" outlineLevel="2" x14ac:dyDescent="0.3">
      <c r="A1393" s="448"/>
      <c r="B1393" s="93"/>
      <c r="C1393" s="439" t="s">
        <v>398</v>
      </c>
      <c r="D1393" s="447" t="s">
        <v>871</v>
      </c>
      <c r="E1393" s="94"/>
      <c r="F1393" s="95"/>
      <c r="G1393" s="84"/>
      <c r="H1393" s="85"/>
      <c r="I1393" s="85"/>
      <c r="J1393" s="85"/>
      <c r="K1393" s="85"/>
      <c r="L1393" s="85"/>
      <c r="M1393" s="85"/>
      <c r="N1393" s="85"/>
      <c r="O1393" s="85"/>
      <c r="P1393" s="85"/>
    </row>
    <row r="1394" spans="1:16" s="98" customFormat="1" ht="17.25" hidden="1" outlineLevel="2" x14ac:dyDescent="0.3">
      <c r="A1394" s="442"/>
      <c r="B1394" s="92"/>
      <c r="C1394" s="707" t="s">
        <v>882</v>
      </c>
      <c r="D1394" s="443" t="s">
        <v>886</v>
      </c>
      <c r="E1394" s="443" t="s">
        <v>361</v>
      </c>
      <c r="F1394" s="95"/>
      <c r="G1394" s="96"/>
      <c r="H1394" s="97"/>
      <c r="I1394" s="97"/>
      <c r="J1394" s="97"/>
      <c r="K1394" s="97"/>
      <c r="L1394" s="97"/>
      <c r="M1394" s="97"/>
      <c r="N1394" s="97"/>
      <c r="O1394" s="97"/>
      <c r="P1394" s="97"/>
    </row>
    <row r="1395" spans="1:16" s="98" customFormat="1" ht="17.25" hidden="1" outlineLevel="2" x14ac:dyDescent="0.3">
      <c r="A1395" s="448"/>
      <c r="B1395" s="93"/>
      <c r="C1395" s="439" t="s">
        <v>400</v>
      </c>
      <c r="D1395" s="447" t="s">
        <v>873</v>
      </c>
      <c r="E1395" s="94"/>
      <c r="F1395" s="95"/>
      <c r="G1395" s="96"/>
      <c r="H1395" s="97"/>
      <c r="I1395" s="97"/>
      <c r="J1395" s="97"/>
      <c r="K1395" s="97"/>
      <c r="L1395" s="97"/>
      <c r="M1395" s="97"/>
      <c r="N1395" s="97"/>
      <c r="O1395" s="97"/>
      <c r="P1395" s="97"/>
    </row>
    <row r="1396" spans="1:16" s="97" customFormat="1" ht="17.25" hidden="1" outlineLevel="2" x14ac:dyDescent="0.3">
      <c r="A1396" s="438"/>
      <c r="B1396" s="126"/>
      <c r="C1396" s="439" t="s">
        <v>406</v>
      </c>
      <c r="D1396" s="440" t="s">
        <v>875</v>
      </c>
      <c r="E1396" s="91" t="s">
        <v>876</v>
      </c>
      <c r="F1396" s="192"/>
      <c r="G1396" s="193"/>
    </row>
    <row r="1397" spans="1:16" s="97" customFormat="1" ht="17.25" hidden="1" outlineLevel="2" x14ac:dyDescent="0.3">
      <c r="A1397" s="438"/>
      <c r="B1397" s="126"/>
      <c r="C1397" s="439" t="s">
        <v>408</v>
      </c>
      <c r="D1397" s="440" t="s">
        <v>738</v>
      </c>
      <c r="E1397" s="91" t="s">
        <v>877</v>
      </c>
      <c r="F1397" s="192"/>
      <c r="G1397" s="193"/>
    </row>
    <row r="1398" spans="1:16" s="97" customFormat="1" ht="17.25" hidden="1" outlineLevel="2" x14ac:dyDescent="0.3">
      <c r="A1398" s="438"/>
      <c r="B1398" s="126"/>
      <c r="C1398" s="707" t="s">
        <v>878</v>
      </c>
      <c r="D1398" s="443" t="s">
        <v>879</v>
      </c>
      <c r="E1398" s="443" t="s">
        <v>1126</v>
      </c>
      <c r="F1398" s="192"/>
      <c r="G1398" s="193"/>
    </row>
    <row r="1399" spans="1:16" s="98" customFormat="1" ht="17.25" hidden="1" outlineLevel="2" x14ac:dyDescent="0.3">
      <c r="A1399" s="444"/>
      <c r="B1399" s="445"/>
      <c r="C1399" s="445"/>
      <c r="D1399" s="445"/>
      <c r="E1399" s="446"/>
      <c r="F1399" s="95"/>
      <c r="G1399" s="96"/>
      <c r="H1399" s="97"/>
      <c r="I1399" s="97"/>
      <c r="J1399" s="97"/>
      <c r="K1399" s="97"/>
      <c r="L1399" s="97"/>
      <c r="M1399" s="97"/>
      <c r="N1399" s="97"/>
      <c r="O1399" s="97"/>
      <c r="P1399" s="97"/>
    </row>
    <row r="1400" spans="1:16" s="98" customFormat="1" ht="17.25" hidden="1" outlineLevel="2" x14ac:dyDescent="0.3">
      <c r="A1400" s="551"/>
      <c r="B1400" s="473"/>
      <c r="C1400" s="532" t="s">
        <v>91</v>
      </c>
      <c r="D1400" s="533" t="s">
        <v>1424</v>
      </c>
      <c r="E1400" s="194" t="s">
        <v>884</v>
      </c>
      <c r="F1400" s="95"/>
      <c r="G1400" s="96"/>
      <c r="H1400" s="97"/>
      <c r="I1400" s="97"/>
      <c r="J1400" s="97"/>
      <c r="K1400" s="97"/>
      <c r="L1400" s="97"/>
      <c r="M1400" s="97"/>
      <c r="N1400" s="97"/>
      <c r="O1400" s="97"/>
      <c r="P1400" s="97"/>
    </row>
    <row r="1401" spans="1:16" s="98" customFormat="1" ht="17.25" hidden="1" outlineLevel="2" x14ac:dyDescent="0.3">
      <c r="A1401" s="195">
        <f>IF(B1401&gt;0,1,0)</f>
        <v>0</v>
      </c>
      <c r="B1401" s="196">
        <f>IF(B1372&gt;0, 1,0)</f>
        <v>0</v>
      </c>
      <c r="C1401" s="197" t="s">
        <v>91</v>
      </c>
      <c r="D1401" s="440" t="s">
        <v>1425</v>
      </c>
      <c r="E1401" s="194" t="s">
        <v>1426</v>
      </c>
      <c r="F1401" s="95"/>
      <c r="G1401" s="96"/>
      <c r="H1401" s="97"/>
      <c r="I1401" s="97"/>
      <c r="J1401" s="97"/>
      <c r="K1401" s="97"/>
      <c r="L1401" s="97"/>
      <c r="M1401" s="97"/>
      <c r="N1401" s="97"/>
      <c r="O1401" s="97"/>
      <c r="P1401" s="97"/>
    </row>
    <row r="1402" spans="1:16" s="86" customFormat="1" ht="17.25" hidden="1" outlineLevel="2" x14ac:dyDescent="0.3">
      <c r="A1402" s="448"/>
      <c r="B1402" s="93"/>
      <c r="C1402" s="439" t="s">
        <v>91</v>
      </c>
      <c r="D1402" s="447" t="s">
        <v>424</v>
      </c>
      <c r="E1402" s="129" t="s">
        <v>884</v>
      </c>
      <c r="F1402" s="95"/>
      <c r="G1402" s="84"/>
      <c r="H1402" s="85"/>
      <c r="I1402" s="85"/>
      <c r="J1402" s="85"/>
      <c r="K1402" s="85"/>
      <c r="L1402" s="85"/>
      <c r="M1402" s="85"/>
      <c r="N1402" s="85"/>
      <c r="O1402" s="85"/>
      <c r="P1402" s="85"/>
    </row>
    <row r="1403" spans="1:16" s="86" customFormat="1" ht="17.25" hidden="1" outlineLevel="2" x14ac:dyDescent="0.3">
      <c r="A1403" s="448"/>
      <c r="B1403" s="93"/>
      <c r="C1403" s="439" t="s">
        <v>91</v>
      </c>
      <c r="D1403" s="447" t="s">
        <v>870</v>
      </c>
      <c r="E1403" s="129" t="s">
        <v>884</v>
      </c>
      <c r="F1403" s="95"/>
      <c r="G1403" s="84"/>
      <c r="H1403" s="85"/>
      <c r="I1403" s="85"/>
      <c r="J1403" s="85"/>
      <c r="K1403" s="85"/>
      <c r="L1403" s="85"/>
      <c r="M1403" s="85"/>
      <c r="N1403" s="85"/>
      <c r="O1403" s="85"/>
      <c r="P1403" s="85"/>
    </row>
    <row r="1404" spans="1:16" s="86" customFormat="1" ht="17.25" hidden="1" outlineLevel="2" x14ac:dyDescent="0.3">
      <c r="A1404" s="448"/>
      <c r="B1404" s="93"/>
      <c r="C1404" s="439" t="s">
        <v>91</v>
      </c>
      <c r="D1404" s="447" t="s">
        <v>871</v>
      </c>
      <c r="E1404" s="129" t="s">
        <v>884</v>
      </c>
      <c r="F1404" s="95"/>
      <c r="G1404" s="84"/>
      <c r="H1404" s="85"/>
      <c r="I1404" s="85"/>
      <c r="J1404" s="85"/>
      <c r="K1404" s="85"/>
      <c r="L1404" s="85"/>
      <c r="M1404" s="85"/>
      <c r="N1404" s="85"/>
      <c r="O1404" s="85"/>
      <c r="P1404" s="85"/>
    </row>
    <row r="1405" spans="1:16" s="98" customFormat="1" ht="17.25" hidden="1" outlineLevel="2" x14ac:dyDescent="0.3">
      <c r="A1405" s="448"/>
      <c r="B1405" s="93"/>
      <c r="C1405" s="439" t="s">
        <v>91</v>
      </c>
      <c r="D1405" s="447" t="s">
        <v>1291</v>
      </c>
      <c r="E1405" s="129" t="s">
        <v>884</v>
      </c>
      <c r="F1405" s="95"/>
      <c r="G1405" s="96"/>
      <c r="H1405" s="97"/>
      <c r="I1405" s="97"/>
      <c r="J1405" s="97"/>
      <c r="K1405" s="97"/>
      <c r="L1405" s="97"/>
      <c r="M1405" s="97"/>
      <c r="N1405" s="97"/>
      <c r="O1405" s="97"/>
      <c r="P1405" s="97"/>
    </row>
    <row r="1406" spans="1:16" s="98" customFormat="1" ht="17.25" hidden="1" outlineLevel="2" x14ac:dyDescent="0.3">
      <c r="A1406" s="448"/>
      <c r="B1406" s="93"/>
      <c r="C1406" s="439" t="s">
        <v>91</v>
      </c>
      <c r="D1406" s="447" t="s">
        <v>873</v>
      </c>
      <c r="E1406" s="129" t="s">
        <v>884</v>
      </c>
      <c r="F1406" s="95"/>
      <c r="G1406" s="96"/>
      <c r="H1406" s="97"/>
      <c r="I1406" s="97"/>
      <c r="J1406" s="97"/>
      <c r="K1406" s="97"/>
      <c r="L1406" s="97"/>
      <c r="M1406" s="97"/>
      <c r="N1406" s="97"/>
      <c r="O1406" s="97"/>
      <c r="P1406" s="97"/>
    </row>
    <row r="1407" spans="1:16" s="98" customFormat="1" ht="17.25" hidden="1" outlineLevel="2" x14ac:dyDescent="0.3">
      <c r="A1407" s="438"/>
      <c r="B1407" s="126"/>
      <c r="C1407" s="197" t="s">
        <v>91</v>
      </c>
      <c r="D1407" s="440" t="s">
        <v>875</v>
      </c>
      <c r="E1407" s="198" t="s">
        <v>91</v>
      </c>
      <c r="F1407" s="95"/>
      <c r="G1407" s="96"/>
      <c r="H1407" s="97"/>
      <c r="I1407" s="97"/>
      <c r="J1407" s="97"/>
      <c r="K1407" s="97"/>
      <c r="L1407" s="97"/>
      <c r="M1407" s="97"/>
      <c r="N1407" s="97"/>
      <c r="O1407" s="97"/>
      <c r="P1407" s="97"/>
    </row>
    <row r="1408" spans="1:16" s="98" customFormat="1" ht="17.25" hidden="1" outlineLevel="2" x14ac:dyDescent="0.3">
      <c r="A1408" s="438"/>
      <c r="B1408" s="126"/>
      <c r="C1408" s="197" t="s">
        <v>91</v>
      </c>
      <c r="D1408" s="440" t="s">
        <v>738</v>
      </c>
      <c r="E1408" s="198" t="s">
        <v>91</v>
      </c>
      <c r="F1408" s="95"/>
      <c r="G1408" s="96"/>
      <c r="H1408" s="97"/>
      <c r="I1408" s="97"/>
      <c r="J1408" s="97"/>
      <c r="K1408" s="97"/>
      <c r="L1408" s="97"/>
      <c r="M1408" s="97"/>
      <c r="N1408" s="97"/>
      <c r="O1408" s="97"/>
      <c r="P1408" s="97"/>
    </row>
    <row r="1409" spans="1:16" s="98" customFormat="1" ht="17.25" hidden="1" outlineLevel="2" x14ac:dyDescent="0.3">
      <c r="A1409" s="438"/>
      <c r="B1409" s="126"/>
      <c r="C1409" s="197" t="s">
        <v>91</v>
      </c>
      <c r="D1409" s="440" t="s">
        <v>879</v>
      </c>
      <c r="E1409" s="198" t="s">
        <v>91</v>
      </c>
      <c r="F1409" s="95"/>
      <c r="G1409" s="96"/>
      <c r="H1409" s="97"/>
      <c r="I1409" s="97"/>
      <c r="J1409" s="97"/>
      <c r="K1409" s="97"/>
      <c r="L1409" s="97"/>
      <c r="M1409" s="97"/>
      <c r="N1409" s="97"/>
      <c r="O1409" s="97"/>
      <c r="P1409" s="97"/>
    </row>
    <row r="1410" spans="1:16" s="98" customFormat="1" ht="17.25" hidden="1" outlineLevel="2" x14ac:dyDescent="0.3">
      <c r="A1410" s="438"/>
      <c r="B1410" s="126"/>
      <c r="C1410" s="197"/>
      <c r="D1410" s="440"/>
      <c r="E1410" s="91"/>
      <c r="F1410" s="95"/>
      <c r="G1410" s="96"/>
      <c r="H1410" s="97"/>
      <c r="I1410" s="97"/>
      <c r="J1410" s="97"/>
      <c r="K1410" s="97"/>
      <c r="L1410" s="97"/>
      <c r="M1410" s="97"/>
      <c r="N1410" s="97"/>
      <c r="O1410" s="97"/>
      <c r="P1410" s="97"/>
    </row>
    <row r="1411" spans="1:16" s="98" customFormat="1" ht="17.25" hidden="1" outlineLevel="2" x14ac:dyDescent="0.3">
      <c r="A1411" s="438"/>
      <c r="B1411" s="126"/>
      <c r="C1411" s="197"/>
      <c r="D1411" s="440"/>
      <c r="E1411" s="91"/>
      <c r="F1411" s="95"/>
      <c r="G1411" s="96"/>
      <c r="H1411" s="97"/>
      <c r="I1411" s="97"/>
      <c r="J1411" s="97"/>
      <c r="K1411" s="97"/>
      <c r="L1411" s="97"/>
      <c r="M1411" s="97"/>
      <c r="N1411" s="97"/>
      <c r="O1411" s="97"/>
      <c r="P1411" s="97"/>
    </row>
    <row r="1412" spans="1:16" s="98" customFormat="1" ht="17.25" hidden="1" outlineLevel="1" x14ac:dyDescent="0.3">
      <c r="A1412" s="444"/>
      <c r="B1412" s="451"/>
      <c r="C1412" s="451"/>
      <c r="D1412" s="451"/>
      <c r="E1412" s="452"/>
      <c r="F1412" s="95"/>
      <c r="G1412" s="96"/>
      <c r="H1412" s="97"/>
      <c r="I1412" s="97"/>
      <c r="J1412" s="97"/>
      <c r="K1412" s="97"/>
      <c r="L1412" s="97"/>
      <c r="M1412" s="97"/>
      <c r="N1412" s="97"/>
      <c r="O1412" s="97"/>
      <c r="P1412" s="97"/>
    </row>
    <row r="1413" spans="1:16" s="98" customFormat="1" ht="34.5" hidden="1" outlineLevel="1" x14ac:dyDescent="0.3">
      <c r="A1413" s="79"/>
      <c r="B1413" s="80">
        <f>SUM(B1414:B1452)</f>
        <v>0</v>
      </c>
      <c r="C1413" s="552" t="s">
        <v>148</v>
      </c>
      <c r="D1413" s="553" t="s">
        <v>1427</v>
      </c>
      <c r="E1413" s="105" t="s">
        <v>1428</v>
      </c>
      <c r="F1413" s="95"/>
      <c r="G1413" s="96"/>
      <c r="H1413" s="97"/>
      <c r="I1413" s="97"/>
      <c r="J1413" s="97"/>
      <c r="K1413" s="97"/>
      <c r="L1413" s="97"/>
      <c r="M1413" s="97"/>
      <c r="N1413" s="97"/>
      <c r="O1413" s="97"/>
      <c r="P1413" s="97"/>
    </row>
    <row r="1414" spans="1:16" s="98" customFormat="1" ht="34.5" hidden="1" outlineLevel="2" x14ac:dyDescent="0.3">
      <c r="A1414" s="199"/>
      <c r="B1414" s="496"/>
      <c r="C1414" s="439" t="s">
        <v>1429</v>
      </c>
      <c r="D1414" s="483" t="s">
        <v>1430</v>
      </c>
      <c r="E1414" s="443" t="s">
        <v>1431</v>
      </c>
      <c r="F1414" s="95"/>
      <c r="G1414" s="96"/>
      <c r="H1414" s="97"/>
      <c r="I1414" s="97"/>
      <c r="J1414" s="97"/>
      <c r="K1414" s="97"/>
      <c r="L1414" s="97"/>
      <c r="M1414" s="97"/>
      <c r="N1414" s="97"/>
      <c r="O1414" s="97"/>
      <c r="P1414" s="97"/>
    </row>
    <row r="1415" spans="1:16" s="98" customFormat="1" ht="34.5" hidden="1" outlineLevel="2" x14ac:dyDescent="0.3">
      <c r="A1415" s="199"/>
      <c r="B1415" s="496"/>
      <c r="C1415" s="439" t="s">
        <v>1432</v>
      </c>
      <c r="D1415" s="483" t="s">
        <v>1433</v>
      </c>
      <c r="E1415" s="443" t="s">
        <v>1431</v>
      </c>
      <c r="F1415" s="95"/>
      <c r="G1415" s="96"/>
      <c r="H1415" s="97"/>
      <c r="I1415" s="97"/>
      <c r="J1415" s="97"/>
      <c r="K1415" s="97"/>
      <c r="L1415" s="97"/>
      <c r="M1415" s="97"/>
      <c r="N1415" s="97"/>
      <c r="O1415" s="97"/>
      <c r="P1415" s="97"/>
    </row>
    <row r="1416" spans="1:16" s="98" customFormat="1" ht="34.5" hidden="1" outlineLevel="2" x14ac:dyDescent="0.3">
      <c r="A1416" s="199"/>
      <c r="B1416" s="496"/>
      <c r="C1416" s="439" t="s">
        <v>1434</v>
      </c>
      <c r="D1416" s="483" t="s">
        <v>1435</v>
      </c>
      <c r="E1416" s="443" t="s">
        <v>1431</v>
      </c>
      <c r="F1416" s="95"/>
      <c r="G1416" s="96"/>
      <c r="H1416" s="97"/>
      <c r="I1416" s="97"/>
      <c r="J1416" s="97"/>
      <c r="K1416" s="97"/>
      <c r="L1416" s="97"/>
      <c r="M1416" s="97"/>
      <c r="N1416" s="97"/>
      <c r="O1416" s="97"/>
      <c r="P1416" s="97"/>
    </row>
    <row r="1417" spans="1:16" s="98" customFormat="1" ht="34.5" hidden="1" outlineLevel="2" x14ac:dyDescent="0.3">
      <c r="A1417" s="199"/>
      <c r="B1417" s="496"/>
      <c r="C1417" s="439" t="s">
        <v>1436</v>
      </c>
      <c r="D1417" s="483" t="s">
        <v>1437</v>
      </c>
      <c r="E1417" s="443" t="s">
        <v>1431</v>
      </c>
      <c r="F1417" s="95"/>
      <c r="G1417" s="96"/>
      <c r="H1417" s="97"/>
      <c r="I1417" s="97"/>
      <c r="J1417" s="97"/>
      <c r="K1417" s="97"/>
      <c r="L1417" s="97"/>
      <c r="M1417" s="97"/>
      <c r="N1417" s="97"/>
      <c r="O1417" s="97"/>
      <c r="P1417" s="97"/>
    </row>
    <row r="1418" spans="1:16" s="98" customFormat="1" ht="34.5" hidden="1" outlineLevel="2" x14ac:dyDescent="0.3">
      <c r="A1418" s="199"/>
      <c r="B1418" s="496"/>
      <c r="C1418" s="439" t="s">
        <v>1438</v>
      </c>
      <c r="D1418" s="483" t="s">
        <v>1439</v>
      </c>
      <c r="E1418" s="443" t="s">
        <v>1431</v>
      </c>
      <c r="F1418" s="95"/>
      <c r="G1418" s="96"/>
      <c r="H1418" s="97"/>
      <c r="I1418" s="97"/>
      <c r="J1418" s="97"/>
      <c r="K1418" s="97"/>
      <c r="L1418" s="97"/>
      <c r="M1418" s="97"/>
      <c r="N1418" s="97"/>
      <c r="O1418" s="97"/>
      <c r="P1418" s="97"/>
    </row>
    <row r="1419" spans="1:16" s="98" customFormat="1" ht="34.5" hidden="1" outlineLevel="2" x14ac:dyDescent="0.3">
      <c r="A1419" s="199"/>
      <c r="B1419" s="496"/>
      <c r="C1419" s="439" t="s">
        <v>1440</v>
      </c>
      <c r="D1419" s="483" t="s">
        <v>1441</v>
      </c>
      <c r="E1419" s="443" t="s">
        <v>1431</v>
      </c>
      <c r="F1419" s="95"/>
      <c r="G1419" s="96"/>
      <c r="H1419" s="97"/>
      <c r="I1419" s="97"/>
      <c r="J1419" s="97"/>
      <c r="K1419" s="97"/>
      <c r="L1419" s="97"/>
      <c r="M1419" s="97"/>
      <c r="N1419" s="97"/>
      <c r="O1419" s="97"/>
      <c r="P1419" s="97"/>
    </row>
    <row r="1420" spans="1:16" s="98" customFormat="1" ht="34.5" hidden="1" outlineLevel="2" x14ac:dyDescent="0.3">
      <c r="A1420" s="200"/>
      <c r="B1420" s="554"/>
      <c r="C1420" s="449" t="s">
        <v>1442</v>
      </c>
      <c r="D1420" s="555" t="s">
        <v>1443</v>
      </c>
      <c r="E1420" s="443" t="s">
        <v>1431</v>
      </c>
      <c r="F1420" s="95"/>
      <c r="G1420" s="96"/>
      <c r="H1420" s="97"/>
      <c r="I1420" s="97"/>
      <c r="J1420" s="97"/>
      <c r="K1420" s="97"/>
      <c r="L1420" s="97"/>
      <c r="M1420" s="97"/>
      <c r="N1420" s="97"/>
      <c r="O1420" s="97"/>
      <c r="P1420" s="97"/>
    </row>
    <row r="1421" spans="1:16" s="98" customFormat="1" ht="17.25" hidden="1" outlineLevel="2" x14ac:dyDescent="0.3">
      <c r="A1421" s="200"/>
      <c r="B1421" s="554"/>
      <c r="C1421" s="449"/>
      <c r="D1421" s="555"/>
      <c r="E1421" s="555"/>
      <c r="F1421" s="95"/>
      <c r="G1421" s="96"/>
      <c r="H1421" s="97"/>
      <c r="I1421" s="97"/>
      <c r="J1421" s="97"/>
      <c r="K1421" s="97"/>
      <c r="L1421" s="97"/>
      <c r="M1421" s="97"/>
      <c r="N1421" s="97"/>
      <c r="O1421" s="97"/>
      <c r="P1421" s="97"/>
    </row>
    <row r="1422" spans="1:16" s="98" customFormat="1" ht="17.25" hidden="1" outlineLevel="2" x14ac:dyDescent="0.3">
      <c r="A1422" s="444"/>
      <c r="B1422" s="445"/>
      <c r="C1422" s="445"/>
      <c r="D1422" s="445"/>
      <c r="E1422" s="446"/>
      <c r="F1422" s="95"/>
      <c r="G1422" s="96"/>
      <c r="H1422" s="97"/>
      <c r="I1422" s="97"/>
      <c r="J1422" s="97"/>
      <c r="K1422" s="97"/>
      <c r="L1422" s="97"/>
      <c r="M1422" s="97"/>
      <c r="N1422" s="97"/>
      <c r="O1422" s="97"/>
      <c r="P1422" s="97"/>
    </row>
    <row r="1423" spans="1:16" s="98" customFormat="1" ht="17.25" hidden="1" outlineLevel="2" x14ac:dyDescent="0.3">
      <c r="A1423" s="201"/>
      <c r="B1423" s="556"/>
      <c r="C1423" s="557" t="s">
        <v>1444</v>
      </c>
      <c r="D1423" s="558" t="s">
        <v>1445</v>
      </c>
      <c r="E1423" s="443" t="s">
        <v>361</v>
      </c>
      <c r="F1423" s="95"/>
      <c r="G1423" s="96"/>
      <c r="H1423" s="97"/>
      <c r="I1423" s="97"/>
      <c r="J1423" s="97"/>
      <c r="K1423" s="97"/>
      <c r="L1423" s="97"/>
      <c r="M1423" s="97"/>
      <c r="N1423" s="97"/>
      <c r="O1423" s="97"/>
      <c r="P1423" s="97"/>
    </row>
    <row r="1424" spans="1:16" s="98" customFormat="1" ht="17.25" hidden="1" outlineLevel="2" x14ac:dyDescent="0.3">
      <c r="A1424" s="199"/>
      <c r="B1424" s="496"/>
      <c r="C1424" s="439" t="s">
        <v>1446</v>
      </c>
      <c r="D1424" s="483" t="s">
        <v>1447</v>
      </c>
      <c r="E1424" s="443" t="s">
        <v>361</v>
      </c>
      <c r="F1424" s="95"/>
      <c r="G1424" s="96"/>
      <c r="H1424" s="97"/>
      <c r="I1424" s="97"/>
      <c r="J1424" s="97"/>
      <c r="K1424" s="97"/>
      <c r="L1424" s="97"/>
      <c r="M1424" s="97"/>
      <c r="N1424" s="97"/>
      <c r="O1424" s="97"/>
      <c r="P1424" s="97"/>
    </row>
    <row r="1425" spans="1:16" s="98" customFormat="1" ht="17.25" hidden="1" outlineLevel="2" x14ac:dyDescent="0.3">
      <c r="A1425" s="199"/>
      <c r="B1425" s="496"/>
      <c r="C1425" s="439" t="s">
        <v>1448</v>
      </c>
      <c r="D1425" s="483" t="s">
        <v>1449</v>
      </c>
      <c r="E1425" s="443" t="s">
        <v>361</v>
      </c>
      <c r="F1425" s="95"/>
      <c r="G1425" s="96"/>
      <c r="H1425" s="97"/>
      <c r="I1425" s="97"/>
      <c r="J1425" s="97"/>
      <c r="K1425" s="97"/>
      <c r="L1425" s="97"/>
      <c r="M1425" s="97"/>
      <c r="N1425" s="97"/>
      <c r="O1425" s="97"/>
      <c r="P1425" s="97"/>
    </row>
    <row r="1426" spans="1:16" s="98" customFormat="1" ht="17.25" hidden="1" outlineLevel="2" x14ac:dyDescent="0.3">
      <c r="A1426" s="199"/>
      <c r="B1426" s="496"/>
      <c r="C1426" s="439" t="s">
        <v>1450</v>
      </c>
      <c r="D1426" s="483" t="s">
        <v>1451</v>
      </c>
      <c r="E1426" s="443" t="s">
        <v>361</v>
      </c>
      <c r="F1426" s="95"/>
      <c r="G1426" s="96"/>
      <c r="H1426" s="97"/>
      <c r="I1426" s="97"/>
      <c r="J1426" s="97"/>
      <c r="K1426" s="97"/>
      <c r="L1426" s="97"/>
      <c r="M1426" s="97"/>
      <c r="N1426" s="97"/>
      <c r="O1426" s="97"/>
      <c r="P1426" s="97"/>
    </row>
    <row r="1427" spans="1:16" s="98" customFormat="1" ht="34.5" hidden="1" outlineLevel="2" x14ac:dyDescent="0.3">
      <c r="A1427" s="199"/>
      <c r="B1427" s="496"/>
      <c r="C1427" s="439" t="s">
        <v>1452</v>
      </c>
      <c r="D1427" s="483" t="s">
        <v>1453</v>
      </c>
      <c r="E1427" s="443" t="s">
        <v>361</v>
      </c>
      <c r="F1427" s="95"/>
      <c r="G1427" s="96"/>
      <c r="H1427" s="97"/>
      <c r="I1427" s="97"/>
      <c r="J1427" s="97"/>
      <c r="K1427" s="97"/>
      <c r="L1427" s="97"/>
      <c r="M1427" s="97"/>
      <c r="N1427" s="97"/>
      <c r="O1427" s="97"/>
      <c r="P1427" s="97"/>
    </row>
    <row r="1428" spans="1:16" s="98" customFormat="1" ht="34.5" hidden="1" outlineLevel="2" x14ac:dyDescent="0.3">
      <c r="A1428" s="199"/>
      <c r="B1428" s="496"/>
      <c r="C1428" s="439" t="s">
        <v>1454</v>
      </c>
      <c r="D1428" s="483" t="s">
        <v>1455</v>
      </c>
      <c r="E1428" s="443" t="s">
        <v>361</v>
      </c>
      <c r="F1428" s="95"/>
      <c r="G1428" s="96"/>
      <c r="H1428" s="97"/>
      <c r="I1428" s="97"/>
      <c r="J1428" s="97"/>
      <c r="K1428" s="97"/>
      <c r="L1428" s="97"/>
      <c r="M1428" s="97"/>
      <c r="N1428" s="97"/>
      <c r="O1428" s="97"/>
      <c r="P1428" s="97"/>
    </row>
    <row r="1429" spans="1:16" s="98" customFormat="1" ht="34.5" hidden="1" outlineLevel="2" x14ac:dyDescent="0.3">
      <c r="A1429" s="199"/>
      <c r="B1429" s="496"/>
      <c r="C1429" s="439" t="s">
        <v>1456</v>
      </c>
      <c r="D1429" s="483" t="s">
        <v>1457</v>
      </c>
      <c r="E1429" s="443" t="s">
        <v>361</v>
      </c>
      <c r="F1429" s="95"/>
      <c r="G1429" s="96"/>
      <c r="H1429" s="97"/>
      <c r="I1429" s="97"/>
      <c r="J1429" s="97"/>
      <c r="K1429" s="97"/>
      <c r="L1429" s="97"/>
      <c r="M1429" s="97"/>
      <c r="N1429" s="97"/>
      <c r="O1429" s="97"/>
      <c r="P1429" s="97"/>
    </row>
    <row r="1430" spans="1:16" s="98" customFormat="1" ht="34.5" hidden="1" outlineLevel="2" x14ac:dyDescent="0.3">
      <c r="A1430" s="199"/>
      <c r="B1430" s="496"/>
      <c r="C1430" s="439" t="s">
        <v>1458</v>
      </c>
      <c r="D1430" s="483" t="s">
        <v>1459</v>
      </c>
      <c r="E1430" s="443" t="s">
        <v>361</v>
      </c>
      <c r="F1430" s="95"/>
      <c r="G1430" s="96"/>
      <c r="H1430" s="97"/>
      <c r="I1430" s="97"/>
      <c r="J1430" s="97"/>
      <c r="K1430" s="97"/>
      <c r="L1430" s="97"/>
      <c r="M1430" s="97"/>
      <c r="N1430" s="97"/>
      <c r="O1430" s="97"/>
      <c r="P1430" s="97"/>
    </row>
    <row r="1431" spans="1:16" s="98" customFormat="1" ht="17.25" hidden="1" outlineLevel="2" x14ac:dyDescent="0.3">
      <c r="A1431" s="199"/>
      <c r="B1431" s="496"/>
      <c r="C1431" s="439" t="s">
        <v>1460</v>
      </c>
      <c r="D1431" s="483" t="s">
        <v>1461</v>
      </c>
      <c r="E1431" s="443" t="s">
        <v>361</v>
      </c>
      <c r="F1431" s="95"/>
      <c r="G1431" s="96"/>
      <c r="H1431" s="97"/>
      <c r="I1431" s="97"/>
      <c r="J1431" s="97"/>
      <c r="K1431" s="97"/>
      <c r="L1431" s="97"/>
      <c r="M1431" s="97"/>
      <c r="N1431" s="97"/>
      <c r="O1431" s="97"/>
      <c r="P1431" s="97"/>
    </row>
    <row r="1432" spans="1:16" s="98" customFormat="1" ht="17.25" hidden="1" outlineLevel="2" x14ac:dyDescent="0.3">
      <c r="A1432" s="199"/>
      <c r="B1432" s="496"/>
      <c r="C1432" s="439" t="s">
        <v>1462</v>
      </c>
      <c r="D1432" s="483" t="s">
        <v>1463</v>
      </c>
      <c r="E1432" s="443" t="s">
        <v>361</v>
      </c>
      <c r="F1432" s="95"/>
      <c r="G1432" s="96"/>
      <c r="H1432" s="97"/>
      <c r="I1432" s="97"/>
      <c r="J1432" s="97"/>
      <c r="K1432" s="97"/>
      <c r="L1432" s="97"/>
      <c r="M1432" s="97"/>
      <c r="N1432" s="97"/>
      <c r="O1432" s="97"/>
      <c r="P1432" s="97"/>
    </row>
    <row r="1433" spans="1:16" s="98" customFormat="1" ht="34.5" hidden="1" outlineLevel="2" x14ac:dyDescent="0.3">
      <c r="A1433" s="199"/>
      <c r="B1433" s="496"/>
      <c r="C1433" s="439" t="s">
        <v>1464</v>
      </c>
      <c r="D1433" s="483" t="s">
        <v>1465</v>
      </c>
      <c r="E1433" s="443" t="s">
        <v>361</v>
      </c>
      <c r="F1433" s="95"/>
      <c r="G1433" s="96"/>
      <c r="H1433" s="97"/>
      <c r="I1433" s="97"/>
      <c r="J1433" s="97"/>
      <c r="K1433" s="97"/>
      <c r="L1433" s="97"/>
      <c r="M1433" s="97"/>
      <c r="N1433" s="97"/>
      <c r="O1433" s="97"/>
      <c r="P1433" s="97"/>
    </row>
    <row r="1434" spans="1:16" s="98" customFormat="1" ht="34.5" hidden="1" outlineLevel="2" x14ac:dyDescent="0.3">
      <c r="A1434" s="199"/>
      <c r="B1434" s="496"/>
      <c r="C1434" s="439" t="s">
        <v>1466</v>
      </c>
      <c r="D1434" s="483" t="s">
        <v>1467</v>
      </c>
      <c r="E1434" s="443" t="s">
        <v>361</v>
      </c>
      <c r="F1434" s="95"/>
      <c r="G1434" s="96"/>
      <c r="H1434" s="97"/>
      <c r="I1434" s="97"/>
      <c r="J1434" s="97"/>
      <c r="K1434" s="97"/>
      <c r="L1434" s="97"/>
      <c r="M1434" s="97"/>
      <c r="N1434" s="97"/>
      <c r="O1434" s="97"/>
      <c r="P1434" s="97"/>
    </row>
    <row r="1435" spans="1:16" s="98" customFormat="1" ht="17.25" hidden="1" outlineLevel="2" x14ac:dyDescent="0.3">
      <c r="A1435" s="199"/>
      <c r="B1435" s="496"/>
      <c r="C1435" s="439" t="s">
        <v>1468</v>
      </c>
      <c r="D1435" s="483" t="s">
        <v>1469</v>
      </c>
      <c r="E1435" s="443" t="s">
        <v>361</v>
      </c>
      <c r="F1435" s="95"/>
      <c r="G1435" s="96"/>
      <c r="H1435" s="97"/>
      <c r="I1435" s="97"/>
      <c r="J1435" s="97"/>
      <c r="K1435" s="97"/>
      <c r="L1435" s="97"/>
      <c r="M1435" s="97"/>
      <c r="N1435" s="97"/>
      <c r="O1435" s="97"/>
      <c r="P1435" s="97"/>
    </row>
    <row r="1436" spans="1:16" s="98" customFormat="1" ht="34.5" hidden="1" outlineLevel="2" x14ac:dyDescent="0.3">
      <c r="A1436" s="199"/>
      <c r="B1436" s="496"/>
      <c r="C1436" s="439" t="s">
        <v>1470</v>
      </c>
      <c r="D1436" s="483" t="s">
        <v>1471</v>
      </c>
      <c r="E1436" s="443" t="s">
        <v>361</v>
      </c>
      <c r="F1436" s="95"/>
      <c r="G1436" s="96"/>
      <c r="H1436" s="97"/>
      <c r="I1436" s="97"/>
      <c r="J1436" s="97"/>
      <c r="K1436" s="97"/>
      <c r="L1436" s="97"/>
      <c r="M1436" s="97"/>
      <c r="N1436" s="97"/>
      <c r="O1436" s="97"/>
      <c r="P1436" s="97"/>
    </row>
    <row r="1437" spans="1:16" s="98" customFormat="1" ht="17.25" hidden="1" outlineLevel="2" x14ac:dyDescent="0.3">
      <c r="A1437" s="199"/>
      <c r="B1437" s="496"/>
      <c r="C1437" s="439" t="s">
        <v>1472</v>
      </c>
      <c r="D1437" s="483" t="s">
        <v>1473</v>
      </c>
      <c r="E1437" s="443" t="s">
        <v>361</v>
      </c>
      <c r="F1437" s="95"/>
      <c r="G1437" s="96"/>
      <c r="H1437" s="97"/>
      <c r="I1437" s="97"/>
      <c r="J1437" s="97"/>
      <c r="K1437" s="97"/>
      <c r="L1437" s="97"/>
      <c r="M1437" s="97"/>
      <c r="N1437" s="97"/>
      <c r="O1437" s="97"/>
      <c r="P1437" s="97"/>
    </row>
    <row r="1438" spans="1:16" s="98" customFormat="1" ht="17.25" hidden="1" outlineLevel="2" x14ac:dyDescent="0.3">
      <c r="A1438" s="199"/>
      <c r="B1438" s="496"/>
      <c r="C1438" s="439" t="s">
        <v>1474</v>
      </c>
      <c r="D1438" s="483" t="s">
        <v>1475</v>
      </c>
      <c r="E1438" s="443" t="s">
        <v>361</v>
      </c>
      <c r="F1438" s="95"/>
      <c r="G1438" s="96"/>
      <c r="H1438" s="97"/>
      <c r="I1438" s="97"/>
      <c r="J1438" s="97"/>
      <c r="K1438" s="97"/>
      <c r="L1438" s="97"/>
      <c r="M1438" s="97"/>
      <c r="N1438" s="97"/>
      <c r="O1438" s="97"/>
      <c r="P1438" s="97"/>
    </row>
    <row r="1439" spans="1:16" s="98" customFormat="1" ht="17.25" hidden="1" outlineLevel="2" x14ac:dyDescent="0.3">
      <c r="A1439" s="199"/>
      <c r="B1439" s="496"/>
      <c r="C1439" s="439" t="s">
        <v>1476</v>
      </c>
      <c r="D1439" s="483" t="s">
        <v>1477</v>
      </c>
      <c r="E1439" s="443" t="s">
        <v>361</v>
      </c>
      <c r="F1439" s="95"/>
      <c r="G1439" s="96"/>
      <c r="H1439" s="97"/>
      <c r="I1439" s="97"/>
      <c r="J1439" s="97"/>
      <c r="K1439" s="97"/>
      <c r="L1439" s="97"/>
      <c r="M1439" s="97"/>
      <c r="N1439" s="97"/>
      <c r="O1439" s="97"/>
      <c r="P1439" s="97"/>
    </row>
    <row r="1440" spans="1:16" s="98" customFormat="1" ht="17.25" hidden="1" outlineLevel="2" x14ac:dyDescent="0.3">
      <c r="A1440" s="199"/>
      <c r="B1440" s="496"/>
      <c r="C1440" s="439" t="s">
        <v>1478</v>
      </c>
      <c r="D1440" s="483" t="s">
        <v>1479</v>
      </c>
      <c r="E1440" s="443" t="s">
        <v>361</v>
      </c>
      <c r="F1440" s="95"/>
      <c r="G1440" s="96"/>
      <c r="H1440" s="97"/>
      <c r="I1440" s="97"/>
      <c r="J1440" s="97"/>
      <c r="K1440" s="97"/>
      <c r="L1440" s="97"/>
      <c r="M1440" s="97"/>
      <c r="N1440" s="97"/>
      <c r="O1440" s="97"/>
      <c r="P1440" s="97"/>
    </row>
    <row r="1441" spans="1:16" s="98" customFormat="1" ht="17.25" hidden="1" outlineLevel="2" x14ac:dyDescent="0.3">
      <c r="A1441" s="199"/>
      <c r="B1441" s="496"/>
      <c r="C1441" s="439" t="s">
        <v>1480</v>
      </c>
      <c r="D1441" s="483" t="s">
        <v>1481</v>
      </c>
      <c r="E1441" s="483"/>
      <c r="F1441" s="95"/>
      <c r="G1441" s="96"/>
      <c r="H1441" s="97"/>
      <c r="I1441" s="97"/>
      <c r="J1441" s="97"/>
      <c r="K1441" s="97"/>
      <c r="L1441" s="97"/>
      <c r="M1441" s="97"/>
      <c r="N1441" s="97"/>
      <c r="O1441" s="97"/>
      <c r="P1441" s="97"/>
    </row>
    <row r="1442" spans="1:16" s="98" customFormat="1" ht="17.25" hidden="1" outlineLevel="2" x14ac:dyDescent="0.3">
      <c r="A1442" s="199"/>
      <c r="B1442" s="496"/>
      <c r="C1442" s="439"/>
      <c r="D1442" s="483"/>
      <c r="E1442" s="483"/>
      <c r="F1442" s="95"/>
      <c r="G1442" s="96"/>
      <c r="H1442" s="97"/>
      <c r="I1442" s="97"/>
      <c r="J1442" s="97"/>
      <c r="K1442" s="97"/>
      <c r="L1442" s="97"/>
      <c r="M1442" s="97"/>
      <c r="N1442" s="97"/>
      <c r="O1442" s="97"/>
      <c r="P1442" s="97"/>
    </row>
    <row r="1443" spans="1:16" s="98" customFormat="1" ht="17.25" hidden="1" outlineLevel="2" x14ac:dyDescent="0.3">
      <c r="A1443" s="444"/>
      <c r="B1443" s="451"/>
      <c r="C1443" s="451"/>
      <c r="D1443" s="451"/>
      <c r="E1443" s="452"/>
      <c r="F1443" s="95"/>
      <c r="G1443" s="96"/>
      <c r="H1443" s="97"/>
      <c r="I1443" s="97"/>
      <c r="J1443" s="97"/>
      <c r="K1443" s="97"/>
      <c r="L1443" s="97"/>
      <c r="M1443" s="97"/>
      <c r="N1443" s="97"/>
      <c r="O1443" s="97"/>
      <c r="P1443" s="97"/>
    </row>
    <row r="1444" spans="1:16" s="98" customFormat="1" ht="17.25" hidden="1" outlineLevel="2" x14ac:dyDescent="0.3">
      <c r="A1444" s="199"/>
      <c r="B1444" s="496"/>
      <c r="C1444" s="439" t="s">
        <v>1482</v>
      </c>
      <c r="D1444" s="483" t="s">
        <v>1481</v>
      </c>
      <c r="E1444" s="483"/>
      <c r="F1444" s="95"/>
      <c r="G1444" s="96"/>
      <c r="H1444" s="97"/>
      <c r="I1444" s="97"/>
      <c r="J1444" s="97"/>
      <c r="K1444" s="97"/>
      <c r="L1444" s="97"/>
      <c r="M1444" s="97"/>
      <c r="N1444" s="97"/>
      <c r="O1444" s="97"/>
      <c r="P1444" s="97"/>
    </row>
    <row r="1445" spans="1:16" s="98" customFormat="1" ht="34.5" hidden="1" outlineLevel="2" x14ac:dyDescent="0.3">
      <c r="A1445" s="199"/>
      <c r="B1445" s="496"/>
      <c r="C1445" s="439" t="s">
        <v>1483</v>
      </c>
      <c r="D1445" s="483" t="s">
        <v>1484</v>
      </c>
      <c r="E1445" s="483"/>
      <c r="F1445" s="95"/>
      <c r="G1445" s="96"/>
      <c r="H1445" s="97"/>
      <c r="I1445" s="97"/>
      <c r="J1445" s="97"/>
      <c r="K1445" s="97"/>
      <c r="L1445" s="97"/>
      <c r="M1445" s="97"/>
      <c r="N1445" s="97"/>
      <c r="O1445" s="97"/>
      <c r="P1445" s="97"/>
    </row>
    <row r="1446" spans="1:16" s="98" customFormat="1" ht="34.5" hidden="1" outlineLevel="2" x14ac:dyDescent="0.3">
      <c r="A1446" s="199"/>
      <c r="B1446" s="496"/>
      <c r="C1446" s="439" t="s">
        <v>1485</v>
      </c>
      <c r="D1446" s="483" t="s">
        <v>1486</v>
      </c>
      <c r="E1446" s="483"/>
      <c r="F1446" s="95"/>
      <c r="G1446" s="96"/>
      <c r="H1446" s="97"/>
      <c r="I1446" s="97"/>
      <c r="J1446" s="97"/>
      <c r="K1446" s="97"/>
      <c r="L1446" s="97"/>
      <c r="M1446" s="97"/>
      <c r="N1446" s="97"/>
      <c r="O1446" s="97"/>
      <c r="P1446" s="97"/>
    </row>
    <row r="1447" spans="1:16" s="98" customFormat="1" ht="17.25" hidden="1" outlineLevel="2" x14ac:dyDescent="0.3">
      <c r="A1447" s="199"/>
      <c r="B1447" s="496"/>
      <c r="C1447" s="439" t="s">
        <v>1487</v>
      </c>
      <c r="D1447" s="483" t="s">
        <v>1488</v>
      </c>
      <c r="E1447" s="483"/>
      <c r="F1447" s="95"/>
      <c r="G1447" s="96"/>
      <c r="H1447" s="97"/>
      <c r="I1447" s="97"/>
      <c r="J1447" s="97"/>
      <c r="K1447" s="97"/>
      <c r="L1447" s="97"/>
      <c r="M1447" s="97"/>
      <c r="N1447" s="97"/>
      <c r="O1447" s="97"/>
      <c r="P1447" s="97"/>
    </row>
    <row r="1448" spans="1:16" s="98" customFormat="1" ht="17.25" hidden="1" outlineLevel="2" x14ac:dyDescent="0.3">
      <c r="A1448" s="199"/>
      <c r="B1448" s="496"/>
      <c r="C1448" s="439" t="s">
        <v>1489</v>
      </c>
      <c r="D1448" s="483" t="s">
        <v>1490</v>
      </c>
      <c r="E1448" s="483"/>
      <c r="F1448" s="95"/>
      <c r="G1448" s="96"/>
      <c r="H1448" s="97"/>
      <c r="I1448" s="97"/>
      <c r="J1448" s="97"/>
      <c r="K1448" s="97"/>
      <c r="L1448" s="97"/>
      <c r="M1448" s="97"/>
      <c r="N1448" s="97"/>
      <c r="O1448" s="97"/>
      <c r="P1448" s="97"/>
    </row>
    <row r="1449" spans="1:16" s="98" customFormat="1" ht="17.25" hidden="1" outlineLevel="2" x14ac:dyDescent="0.3">
      <c r="A1449" s="444"/>
      <c r="B1449" s="445"/>
      <c r="C1449" s="445"/>
      <c r="D1449" s="445"/>
      <c r="E1449" s="446"/>
      <c r="F1449" s="95"/>
      <c r="G1449" s="96"/>
      <c r="H1449" s="97"/>
      <c r="I1449" s="97"/>
      <c r="J1449" s="97"/>
      <c r="K1449" s="97"/>
      <c r="L1449" s="97"/>
      <c r="M1449" s="97"/>
      <c r="N1449" s="97"/>
      <c r="O1449" s="97"/>
      <c r="P1449" s="97"/>
    </row>
    <row r="1450" spans="1:16" s="98" customFormat="1" ht="34.5" hidden="1" outlineLevel="2" x14ac:dyDescent="0.3">
      <c r="A1450" s="199"/>
      <c r="B1450" s="496"/>
      <c r="C1450" s="439" t="s">
        <v>1491</v>
      </c>
      <c r="D1450" s="483" t="s">
        <v>1492</v>
      </c>
      <c r="E1450" s="483" t="s">
        <v>1493</v>
      </c>
      <c r="F1450" s="95"/>
      <c r="G1450" s="96"/>
      <c r="H1450" s="97"/>
      <c r="I1450" s="97"/>
      <c r="J1450" s="97"/>
      <c r="K1450" s="97"/>
      <c r="L1450" s="97"/>
      <c r="M1450" s="97"/>
      <c r="N1450" s="97"/>
      <c r="O1450" s="97"/>
      <c r="P1450" s="97"/>
    </row>
    <row r="1451" spans="1:16" s="98" customFormat="1" ht="34.5" hidden="1" outlineLevel="2" x14ac:dyDescent="0.3">
      <c r="A1451" s="199"/>
      <c r="B1451" s="496"/>
      <c r="C1451" s="439" t="s">
        <v>1494</v>
      </c>
      <c r="D1451" s="483" t="s">
        <v>1495</v>
      </c>
      <c r="E1451" s="483"/>
      <c r="F1451" s="95"/>
      <c r="G1451" s="96"/>
      <c r="H1451" s="97"/>
      <c r="I1451" s="97"/>
      <c r="J1451" s="97"/>
      <c r="K1451" s="97"/>
      <c r="L1451" s="97"/>
      <c r="M1451" s="97"/>
      <c r="N1451" s="97"/>
      <c r="O1451" s="97"/>
      <c r="P1451" s="97"/>
    </row>
    <row r="1452" spans="1:16" s="98" customFormat="1" ht="34.5" hidden="1" outlineLevel="2" x14ac:dyDescent="0.3">
      <c r="A1452" s="199"/>
      <c r="B1452" s="496"/>
      <c r="C1452" s="439" t="s">
        <v>1496</v>
      </c>
      <c r="D1452" s="483" t="s">
        <v>1497</v>
      </c>
      <c r="E1452" s="483"/>
      <c r="F1452" s="95"/>
      <c r="G1452" s="96"/>
      <c r="H1452" s="97"/>
      <c r="I1452" s="97"/>
      <c r="J1452" s="97"/>
      <c r="K1452" s="97"/>
      <c r="L1452" s="97"/>
      <c r="M1452" s="97"/>
      <c r="N1452" s="97"/>
      <c r="O1452" s="97"/>
      <c r="P1452" s="97"/>
    </row>
    <row r="1453" spans="1:16" s="98" customFormat="1" ht="17.25" hidden="1" outlineLevel="1" x14ac:dyDescent="0.3">
      <c r="A1453" s="444"/>
      <c r="B1453" s="451"/>
      <c r="C1453" s="451"/>
      <c r="D1453" s="451"/>
      <c r="E1453" s="452"/>
      <c r="F1453" s="95"/>
      <c r="G1453" s="96"/>
      <c r="H1453" s="97"/>
      <c r="I1453" s="97"/>
      <c r="J1453" s="97"/>
      <c r="K1453" s="97"/>
      <c r="L1453" s="97"/>
      <c r="M1453" s="97"/>
      <c r="N1453" s="97"/>
      <c r="O1453" s="97"/>
      <c r="P1453" s="97"/>
    </row>
    <row r="1454" spans="1:16" s="98" customFormat="1" ht="34.5" hidden="1" outlineLevel="1" x14ac:dyDescent="0.3">
      <c r="A1454" s="79"/>
      <c r="B1454" s="80">
        <f>SUM(B1455:B1492)</f>
        <v>0</v>
      </c>
      <c r="C1454" s="552" t="s">
        <v>148</v>
      </c>
      <c r="D1454" s="553" t="s">
        <v>1498</v>
      </c>
      <c r="E1454" s="105" t="s">
        <v>1428</v>
      </c>
      <c r="F1454" s="95"/>
      <c r="G1454" s="96"/>
      <c r="H1454" s="97"/>
      <c r="I1454" s="97"/>
      <c r="J1454" s="97"/>
      <c r="K1454" s="97"/>
      <c r="L1454" s="97"/>
      <c r="M1454" s="97"/>
      <c r="N1454" s="97"/>
      <c r="O1454" s="97"/>
      <c r="P1454" s="97"/>
    </row>
    <row r="1455" spans="1:16" s="98" customFormat="1" ht="34.5" hidden="1" outlineLevel="2" x14ac:dyDescent="0.3">
      <c r="A1455" s="199"/>
      <c r="B1455" s="496"/>
      <c r="C1455" s="439" t="s">
        <v>1499</v>
      </c>
      <c r="D1455" s="483" t="s">
        <v>1500</v>
      </c>
      <c r="E1455" s="443" t="s">
        <v>1501</v>
      </c>
      <c r="F1455" s="95"/>
      <c r="G1455" s="96"/>
      <c r="H1455" s="97"/>
      <c r="I1455" s="97"/>
      <c r="J1455" s="97"/>
      <c r="K1455" s="97"/>
      <c r="L1455" s="97"/>
      <c r="M1455" s="97"/>
      <c r="N1455" s="97"/>
      <c r="O1455" s="97"/>
      <c r="P1455" s="97"/>
    </row>
    <row r="1456" spans="1:16" s="98" customFormat="1" ht="34.5" hidden="1" outlineLevel="2" x14ac:dyDescent="0.3">
      <c r="A1456" s="199"/>
      <c r="B1456" s="496"/>
      <c r="C1456" s="439" t="s">
        <v>1502</v>
      </c>
      <c r="D1456" s="483" t="s">
        <v>1503</v>
      </c>
      <c r="E1456" s="443" t="s">
        <v>1501</v>
      </c>
      <c r="F1456" s="95"/>
      <c r="G1456" s="96"/>
      <c r="H1456" s="97"/>
      <c r="I1456" s="97"/>
      <c r="J1456" s="97"/>
      <c r="K1456" s="97"/>
      <c r="L1456" s="97"/>
      <c r="M1456" s="97"/>
      <c r="N1456" s="97"/>
      <c r="O1456" s="97"/>
      <c r="P1456" s="97"/>
    </row>
    <row r="1457" spans="1:16" s="98" customFormat="1" ht="34.5" hidden="1" outlineLevel="2" x14ac:dyDescent="0.3">
      <c r="A1457" s="199"/>
      <c r="B1457" s="496"/>
      <c r="C1457" s="439" t="s">
        <v>1504</v>
      </c>
      <c r="D1457" s="483" t="s">
        <v>1505</v>
      </c>
      <c r="E1457" s="443" t="s">
        <v>1501</v>
      </c>
      <c r="F1457" s="95"/>
      <c r="G1457" s="96"/>
      <c r="H1457" s="97"/>
      <c r="I1457" s="97"/>
      <c r="J1457" s="97"/>
      <c r="K1457" s="97"/>
      <c r="L1457" s="97"/>
      <c r="M1457" s="97"/>
      <c r="N1457" s="97"/>
      <c r="O1457" s="97"/>
      <c r="P1457" s="97"/>
    </row>
    <row r="1458" spans="1:16" s="98" customFormat="1" ht="34.5" hidden="1" outlineLevel="2" x14ac:dyDescent="0.3">
      <c r="A1458" s="199"/>
      <c r="B1458" s="496"/>
      <c r="C1458" s="439" t="s">
        <v>1506</v>
      </c>
      <c r="D1458" s="483" t="s">
        <v>1507</v>
      </c>
      <c r="E1458" s="443" t="s">
        <v>1501</v>
      </c>
      <c r="F1458" s="95"/>
      <c r="G1458" s="96"/>
      <c r="H1458" s="97"/>
      <c r="I1458" s="97"/>
      <c r="J1458" s="97"/>
      <c r="K1458" s="97"/>
      <c r="L1458" s="97"/>
      <c r="M1458" s="97"/>
      <c r="N1458" s="97"/>
      <c r="O1458" s="97"/>
      <c r="P1458" s="97"/>
    </row>
    <row r="1459" spans="1:16" s="98" customFormat="1" ht="34.5" hidden="1" outlineLevel="2" x14ac:dyDescent="0.3">
      <c r="A1459" s="199"/>
      <c r="B1459" s="496"/>
      <c r="C1459" s="439" t="s">
        <v>1508</v>
      </c>
      <c r="D1459" s="483" t="s">
        <v>1509</v>
      </c>
      <c r="E1459" s="443" t="s">
        <v>1501</v>
      </c>
      <c r="F1459" s="95"/>
      <c r="G1459" s="96"/>
      <c r="H1459" s="97"/>
      <c r="I1459" s="97"/>
      <c r="J1459" s="97"/>
      <c r="K1459" s="97"/>
      <c r="L1459" s="97"/>
      <c r="M1459" s="97"/>
      <c r="N1459" s="97"/>
      <c r="O1459" s="97"/>
      <c r="P1459" s="97"/>
    </row>
    <row r="1460" spans="1:16" s="98" customFormat="1" ht="34.5" hidden="1" outlineLevel="2" x14ac:dyDescent="0.3">
      <c r="A1460" s="199"/>
      <c r="B1460" s="496"/>
      <c r="C1460" s="439" t="s">
        <v>1510</v>
      </c>
      <c r="D1460" s="483" t="s">
        <v>1511</v>
      </c>
      <c r="E1460" s="443" t="s">
        <v>1501</v>
      </c>
      <c r="F1460" s="95"/>
      <c r="G1460" s="96"/>
      <c r="H1460" s="97"/>
      <c r="I1460" s="97"/>
      <c r="J1460" s="97"/>
      <c r="K1460" s="97"/>
      <c r="L1460" s="97"/>
      <c r="M1460" s="97"/>
      <c r="N1460" s="97"/>
      <c r="O1460" s="97"/>
      <c r="P1460" s="97"/>
    </row>
    <row r="1461" spans="1:16" s="98" customFormat="1" ht="34.5" hidden="1" outlineLevel="2" x14ac:dyDescent="0.3">
      <c r="A1461" s="200"/>
      <c r="B1461" s="554"/>
      <c r="C1461" s="449" t="s">
        <v>1512</v>
      </c>
      <c r="D1461" s="555" t="s">
        <v>1513</v>
      </c>
      <c r="E1461" s="443" t="s">
        <v>1501</v>
      </c>
      <c r="F1461" s="95"/>
      <c r="G1461" s="96"/>
      <c r="H1461" s="97"/>
      <c r="I1461" s="97"/>
      <c r="J1461" s="97"/>
      <c r="K1461" s="97"/>
      <c r="L1461" s="97"/>
      <c r="M1461" s="97"/>
      <c r="N1461" s="97"/>
      <c r="O1461" s="97"/>
      <c r="P1461" s="97"/>
    </row>
    <row r="1462" spans="1:16" s="98" customFormat="1" ht="34.5" hidden="1" outlineLevel="2" x14ac:dyDescent="0.3">
      <c r="A1462" s="200"/>
      <c r="B1462" s="554"/>
      <c r="C1462" s="449" t="s">
        <v>1514</v>
      </c>
      <c r="D1462" s="555" t="s">
        <v>1515</v>
      </c>
      <c r="E1462" s="443" t="s">
        <v>1501</v>
      </c>
      <c r="F1462" s="95"/>
      <c r="G1462" s="96"/>
      <c r="H1462" s="97"/>
      <c r="I1462" s="97"/>
      <c r="J1462" s="97"/>
      <c r="K1462" s="97"/>
      <c r="L1462" s="97"/>
      <c r="M1462" s="97"/>
      <c r="N1462" s="97"/>
      <c r="O1462" s="97"/>
      <c r="P1462" s="97"/>
    </row>
    <row r="1463" spans="1:16" s="98" customFormat="1" ht="17.25" hidden="1" outlineLevel="2" x14ac:dyDescent="0.3">
      <c r="A1463" s="444"/>
      <c r="B1463" s="445"/>
      <c r="C1463" s="445"/>
      <c r="D1463" s="445"/>
      <c r="E1463" s="446"/>
      <c r="F1463" s="95"/>
      <c r="G1463" s="96"/>
      <c r="H1463" s="97"/>
      <c r="I1463" s="97"/>
      <c r="J1463" s="97"/>
      <c r="K1463" s="97"/>
      <c r="L1463" s="97"/>
      <c r="M1463" s="97"/>
      <c r="N1463" s="97"/>
      <c r="O1463" s="97"/>
      <c r="P1463" s="97"/>
    </row>
    <row r="1464" spans="1:16" s="98" customFormat="1" ht="17.25" hidden="1" outlineLevel="2" x14ac:dyDescent="0.3">
      <c r="A1464" s="201"/>
      <c r="B1464" s="556"/>
      <c r="C1464" s="557" t="s">
        <v>1444</v>
      </c>
      <c r="D1464" s="558" t="s">
        <v>1445</v>
      </c>
      <c r="E1464" s="443" t="s">
        <v>361</v>
      </c>
      <c r="F1464" s="95"/>
      <c r="G1464" s="96"/>
      <c r="H1464" s="97"/>
      <c r="I1464" s="97"/>
      <c r="J1464" s="97"/>
      <c r="K1464" s="97"/>
      <c r="L1464" s="97"/>
      <c r="M1464" s="97"/>
      <c r="N1464" s="97"/>
      <c r="O1464" s="97"/>
      <c r="P1464" s="97"/>
    </row>
    <row r="1465" spans="1:16" s="98" customFormat="1" ht="17.25" hidden="1" outlineLevel="2" x14ac:dyDescent="0.3">
      <c r="A1465" s="199"/>
      <c r="B1465" s="496"/>
      <c r="C1465" s="439" t="s">
        <v>1446</v>
      </c>
      <c r="D1465" s="483" t="s">
        <v>1447</v>
      </c>
      <c r="E1465" s="443" t="s">
        <v>361</v>
      </c>
      <c r="F1465" s="95"/>
      <c r="G1465" s="96"/>
      <c r="H1465" s="97"/>
      <c r="I1465" s="97"/>
      <c r="J1465" s="97"/>
      <c r="K1465" s="97"/>
      <c r="L1465" s="97"/>
      <c r="M1465" s="97"/>
      <c r="N1465" s="97"/>
      <c r="O1465" s="97"/>
      <c r="P1465" s="97"/>
    </row>
    <row r="1466" spans="1:16" s="98" customFormat="1" ht="17.25" hidden="1" outlineLevel="2" x14ac:dyDescent="0.3">
      <c r="A1466" s="199"/>
      <c r="B1466" s="496"/>
      <c r="C1466" s="439" t="s">
        <v>1448</v>
      </c>
      <c r="D1466" s="483" t="s">
        <v>1449</v>
      </c>
      <c r="E1466" s="443" t="s">
        <v>361</v>
      </c>
      <c r="F1466" s="95"/>
      <c r="G1466" s="96"/>
      <c r="H1466" s="97"/>
      <c r="I1466" s="97"/>
      <c r="J1466" s="97"/>
      <c r="K1466" s="97"/>
      <c r="L1466" s="97"/>
      <c r="M1466" s="97"/>
      <c r="N1466" s="97"/>
      <c r="O1466" s="97"/>
      <c r="P1466" s="97"/>
    </row>
    <row r="1467" spans="1:16" s="98" customFormat="1" ht="17.25" hidden="1" outlineLevel="2" x14ac:dyDescent="0.3">
      <c r="A1467" s="199"/>
      <c r="B1467" s="496"/>
      <c r="C1467" s="439" t="s">
        <v>1450</v>
      </c>
      <c r="D1467" s="483" t="s">
        <v>1451</v>
      </c>
      <c r="E1467" s="443" t="s">
        <v>361</v>
      </c>
      <c r="F1467" s="95"/>
      <c r="G1467" s="96"/>
      <c r="H1467" s="97"/>
      <c r="I1467" s="97"/>
      <c r="J1467" s="97"/>
      <c r="K1467" s="97"/>
      <c r="L1467" s="97"/>
      <c r="M1467" s="97"/>
      <c r="N1467" s="97"/>
      <c r="O1467" s="97"/>
      <c r="P1467" s="97"/>
    </row>
    <row r="1468" spans="1:16" s="98" customFormat="1" ht="17.25" hidden="1" outlineLevel="2" x14ac:dyDescent="0.3">
      <c r="A1468" s="199"/>
      <c r="B1468" s="496"/>
      <c r="C1468" s="439" t="s">
        <v>1516</v>
      </c>
      <c r="D1468" s="483" t="s">
        <v>1517</v>
      </c>
      <c r="E1468" s="443" t="s">
        <v>361</v>
      </c>
      <c r="F1468" s="95"/>
      <c r="G1468" s="96"/>
      <c r="H1468" s="97"/>
      <c r="I1468" s="97"/>
      <c r="J1468" s="97"/>
      <c r="K1468" s="97"/>
      <c r="L1468" s="97"/>
      <c r="M1468" s="97"/>
      <c r="N1468" s="97"/>
      <c r="O1468" s="97"/>
      <c r="P1468" s="97"/>
    </row>
    <row r="1469" spans="1:16" s="98" customFormat="1" ht="17.25" hidden="1" outlineLevel="2" x14ac:dyDescent="0.3">
      <c r="A1469" s="199"/>
      <c r="B1469" s="496"/>
      <c r="C1469" s="439" t="s">
        <v>1518</v>
      </c>
      <c r="D1469" s="483" t="s">
        <v>1519</v>
      </c>
      <c r="E1469" s="443" t="s">
        <v>361</v>
      </c>
      <c r="F1469" s="95"/>
      <c r="G1469" s="96"/>
      <c r="H1469" s="97"/>
      <c r="I1469" s="97"/>
      <c r="J1469" s="97"/>
      <c r="K1469" s="97"/>
      <c r="L1469" s="97"/>
      <c r="M1469" s="97"/>
      <c r="N1469" s="97"/>
      <c r="O1469" s="97"/>
      <c r="P1469" s="97"/>
    </row>
    <row r="1470" spans="1:16" s="98" customFormat="1" ht="34.5" hidden="1" outlineLevel="2" x14ac:dyDescent="0.3">
      <c r="A1470" s="199"/>
      <c r="B1470" s="496"/>
      <c r="C1470" s="439" t="s">
        <v>1456</v>
      </c>
      <c r="D1470" s="483" t="s">
        <v>1457</v>
      </c>
      <c r="E1470" s="443" t="s">
        <v>361</v>
      </c>
      <c r="F1470" s="95"/>
      <c r="G1470" s="96"/>
      <c r="H1470" s="97"/>
      <c r="I1470" s="97"/>
      <c r="J1470" s="97"/>
      <c r="K1470" s="97"/>
      <c r="L1470" s="97"/>
      <c r="M1470" s="97"/>
      <c r="N1470" s="97"/>
      <c r="O1470" s="97"/>
      <c r="P1470" s="97"/>
    </row>
    <row r="1471" spans="1:16" s="98" customFormat="1" ht="34.5" hidden="1" outlineLevel="2" x14ac:dyDescent="0.3">
      <c r="A1471" s="199"/>
      <c r="B1471" s="496"/>
      <c r="C1471" s="439" t="s">
        <v>1458</v>
      </c>
      <c r="D1471" s="483" t="s">
        <v>1459</v>
      </c>
      <c r="E1471" s="443" t="s">
        <v>361</v>
      </c>
      <c r="F1471" s="95"/>
      <c r="G1471" s="96"/>
      <c r="H1471" s="97"/>
      <c r="I1471" s="97"/>
      <c r="J1471" s="97"/>
      <c r="K1471" s="97"/>
      <c r="L1471" s="97"/>
      <c r="M1471" s="97"/>
      <c r="N1471" s="97"/>
      <c r="O1471" s="97"/>
      <c r="P1471" s="97"/>
    </row>
    <row r="1472" spans="1:16" s="98" customFormat="1" ht="34.5" hidden="1" outlineLevel="2" x14ac:dyDescent="0.3">
      <c r="A1472" s="199"/>
      <c r="B1472" s="496"/>
      <c r="C1472" s="439" t="s">
        <v>1520</v>
      </c>
      <c r="D1472" s="483" t="s">
        <v>1521</v>
      </c>
      <c r="E1472" s="443" t="s">
        <v>361</v>
      </c>
      <c r="F1472" s="95"/>
      <c r="G1472" s="96"/>
      <c r="H1472" s="97"/>
      <c r="I1472" s="97"/>
      <c r="J1472" s="97"/>
      <c r="K1472" s="97"/>
      <c r="L1472" s="97"/>
      <c r="M1472" s="97"/>
      <c r="N1472" s="97"/>
      <c r="O1472" s="97"/>
      <c r="P1472" s="97"/>
    </row>
    <row r="1473" spans="1:16" s="98" customFormat="1" ht="17.25" hidden="1" outlineLevel="2" x14ac:dyDescent="0.3">
      <c r="A1473" s="199"/>
      <c r="B1473" s="496"/>
      <c r="C1473" s="439" t="s">
        <v>1462</v>
      </c>
      <c r="D1473" s="483" t="s">
        <v>1463</v>
      </c>
      <c r="E1473" s="443" t="s">
        <v>361</v>
      </c>
      <c r="F1473" s="95"/>
      <c r="G1473" s="96"/>
      <c r="H1473" s="97"/>
      <c r="I1473" s="97"/>
      <c r="J1473" s="97"/>
      <c r="K1473" s="97"/>
      <c r="L1473" s="97"/>
      <c r="M1473" s="97"/>
      <c r="N1473" s="97"/>
      <c r="O1473" s="97"/>
      <c r="P1473" s="97"/>
    </row>
    <row r="1474" spans="1:16" s="98" customFormat="1" ht="17.25" hidden="1" outlineLevel="2" x14ac:dyDescent="0.3">
      <c r="A1474" s="199"/>
      <c r="B1474" s="496"/>
      <c r="C1474" s="439" t="s">
        <v>1522</v>
      </c>
      <c r="D1474" s="483" t="s">
        <v>1523</v>
      </c>
      <c r="E1474" s="443" t="s">
        <v>361</v>
      </c>
      <c r="F1474" s="95"/>
      <c r="G1474" s="96"/>
      <c r="H1474" s="97"/>
      <c r="I1474" s="97"/>
      <c r="J1474" s="97"/>
      <c r="K1474" s="97"/>
      <c r="L1474" s="97"/>
      <c r="M1474" s="97"/>
      <c r="N1474" s="97"/>
      <c r="O1474" s="97"/>
      <c r="P1474" s="97"/>
    </row>
    <row r="1475" spans="1:16" s="98" customFormat="1" ht="34.5" hidden="1" outlineLevel="2" x14ac:dyDescent="0.3">
      <c r="A1475" s="199"/>
      <c r="B1475" s="496"/>
      <c r="C1475" s="439" t="s">
        <v>1466</v>
      </c>
      <c r="D1475" s="483" t="s">
        <v>1467</v>
      </c>
      <c r="E1475" s="443" t="s">
        <v>361</v>
      </c>
      <c r="F1475" s="95"/>
      <c r="G1475" s="96"/>
      <c r="H1475" s="97"/>
      <c r="I1475" s="97"/>
      <c r="J1475" s="97"/>
      <c r="K1475" s="97"/>
      <c r="L1475" s="97"/>
      <c r="M1475" s="97"/>
      <c r="N1475" s="97"/>
      <c r="O1475" s="97"/>
      <c r="P1475" s="97"/>
    </row>
    <row r="1476" spans="1:16" s="98" customFormat="1" ht="34.5" hidden="1" outlineLevel="2" x14ac:dyDescent="0.3">
      <c r="A1476" s="199"/>
      <c r="B1476" s="496"/>
      <c r="C1476" s="439" t="s">
        <v>1464</v>
      </c>
      <c r="D1476" s="483" t="s">
        <v>1465</v>
      </c>
      <c r="E1476" s="443" t="s">
        <v>361</v>
      </c>
      <c r="F1476" s="95"/>
      <c r="G1476" s="96"/>
      <c r="H1476" s="97"/>
      <c r="I1476" s="97"/>
      <c r="J1476" s="97"/>
      <c r="K1476" s="97"/>
      <c r="L1476" s="97"/>
      <c r="M1476" s="97"/>
      <c r="N1476" s="97"/>
      <c r="O1476" s="97"/>
      <c r="P1476" s="97"/>
    </row>
    <row r="1477" spans="1:16" s="98" customFormat="1" ht="34.5" hidden="1" outlineLevel="2" x14ac:dyDescent="0.3">
      <c r="A1477" s="199"/>
      <c r="B1477" s="496"/>
      <c r="C1477" s="439" t="s">
        <v>1524</v>
      </c>
      <c r="D1477" s="483" t="s">
        <v>1525</v>
      </c>
      <c r="E1477" s="443" t="s">
        <v>361</v>
      </c>
      <c r="F1477" s="95"/>
      <c r="G1477" s="96"/>
      <c r="H1477" s="97"/>
      <c r="I1477" s="97"/>
      <c r="J1477" s="97"/>
      <c r="K1477" s="97"/>
      <c r="L1477" s="97"/>
      <c r="M1477" s="97"/>
      <c r="N1477" s="97"/>
      <c r="O1477" s="97"/>
      <c r="P1477" s="97"/>
    </row>
    <row r="1478" spans="1:16" s="98" customFormat="1" ht="17.25" hidden="1" outlineLevel="2" x14ac:dyDescent="0.3">
      <c r="A1478" s="199"/>
      <c r="B1478" s="496"/>
      <c r="C1478" s="439" t="s">
        <v>1526</v>
      </c>
      <c r="D1478" s="483" t="s">
        <v>1527</v>
      </c>
      <c r="E1478" s="443" t="s">
        <v>361</v>
      </c>
      <c r="F1478" s="95"/>
      <c r="G1478" s="96"/>
      <c r="H1478" s="97"/>
      <c r="I1478" s="97"/>
      <c r="J1478" s="97"/>
      <c r="K1478" s="97"/>
      <c r="L1478" s="97"/>
      <c r="M1478" s="97"/>
      <c r="N1478" s="97"/>
      <c r="O1478" s="97"/>
      <c r="P1478" s="97"/>
    </row>
    <row r="1479" spans="1:16" s="98" customFormat="1" ht="17.25" hidden="1" outlineLevel="2" x14ac:dyDescent="0.3">
      <c r="A1479" s="199"/>
      <c r="B1479" s="496"/>
      <c r="C1479" s="439" t="s">
        <v>1528</v>
      </c>
      <c r="D1479" s="483" t="s">
        <v>1529</v>
      </c>
      <c r="E1479" s="443" t="s">
        <v>361</v>
      </c>
      <c r="F1479" s="95"/>
      <c r="G1479" s="96"/>
      <c r="H1479" s="97"/>
      <c r="I1479" s="97"/>
      <c r="J1479" s="97"/>
      <c r="K1479" s="97"/>
      <c r="L1479" s="97"/>
      <c r="M1479" s="97"/>
      <c r="N1479" s="97"/>
      <c r="O1479" s="97"/>
      <c r="P1479" s="97"/>
    </row>
    <row r="1480" spans="1:16" s="98" customFormat="1" ht="17.25" hidden="1" outlineLevel="2" x14ac:dyDescent="0.3">
      <c r="A1480" s="199"/>
      <c r="B1480" s="496"/>
      <c r="C1480" s="439" t="s">
        <v>1530</v>
      </c>
      <c r="D1480" s="483" t="s">
        <v>1531</v>
      </c>
      <c r="E1480" s="443" t="s">
        <v>361</v>
      </c>
      <c r="F1480" s="95"/>
      <c r="G1480" s="96"/>
      <c r="H1480" s="97"/>
      <c r="I1480" s="97"/>
      <c r="J1480" s="97"/>
      <c r="K1480" s="97"/>
      <c r="L1480" s="97"/>
      <c r="M1480" s="97"/>
      <c r="N1480" s="97"/>
      <c r="O1480" s="97"/>
      <c r="P1480" s="97"/>
    </row>
    <row r="1481" spans="1:16" s="98" customFormat="1" ht="17.25" hidden="1" outlineLevel="2" x14ac:dyDescent="0.3">
      <c r="A1481" s="199"/>
      <c r="B1481" s="496"/>
      <c r="C1481" s="439" t="s">
        <v>1532</v>
      </c>
      <c r="D1481" s="483" t="s">
        <v>1533</v>
      </c>
      <c r="E1481" s="443" t="s">
        <v>361</v>
      </c>
      <c r="F1481" s="95"/>
      <c r="G1481" s="96"/>
      <c r="H1481" s="97"/>
      <c r="I1481" s="97"/>
      <c r="J1481" s="97"/>
      <c r="K1481" s="97"/>
      <c r="L1481" s="97"/>
      <c r="M1481" s="97"/>
      <c r="N1481" s="97"/>
      <c r="O1481" s="97"/>
      <c r="P1481" s="97"/>
    </row>
    <row r="1482" spans="1:16" s="98" customFormat="1" ht="17.25" hidden="1" outlineLevel="2" x14ac:dyDescent="0.3">
      <c r="A1482" s="199"/>
      <c r="B1482" s="496"/>
      <c r="C1482" s="439" t="s">
        <v>1480</v>
      </c>
      <c r="D1482" s="483" t="s">
        <v>1481</v>
      </c>
      <c r="E1482" s="483"/>
      <c r="F1482" s="95"/>
      <c r="G1482" s="96"/>
      <c r="H1482" s="97"/>
      <c r="I1482" s="97"/>
      <c r="J1482" s="97"/>
      <c r="K1482" s="97"/>
      <c r="L1482" s="97"/>
      <c r="M1482" s="97"/>
      <c r="N1482" s="97"/>
      <c r="O1482" s="97"/>
      <c r="P1482" s="97"/>
    </row>
    <row r="1483" spans="1:16" s="98" customFormat="1" ht="17.25" hidden="1" outlineLevel="2" x14ac:dyDescent="0.3">
      <c r="A1483" s="444"/>
      <c r="B1483" s="445"/>
      <c r="C1483" s="445"/>
      <c r="D1483" s="445"/>
      <c r="E1483" s="446"/>
      <c r="F1483" s="95"/>
      <c r="G1483" s="96"/>
      <c r="H1483" s="97"/>
      <c r="I1483" s="97"/>
      <c r="J1483" s="97"/>
      <c r="K1483" s="97"/>
      <c r="L1483" s="97"/>
      <c r="M1483" s="97"/>
      <c r="N1483" s="97"/>
      <c r="O1483" s="97"/>
      <c r="P1483" s="97"/>
    </row>
    <row r="1484" spans="1:16" s="98" customFormat="1" ht="17.25" hidden="1" outlineLevel="2" x14ac:dyDescent="0.3">
      <c r="A1484" s="199"/>
      <c r="B1484" s="496"/>
      <c r="C1484" s="439" t="s">
        <v>1482</v>
      </c>
      <c r="D1484" s="483" t="s">
        <v>1481</v>
      </c>
      <c r="E1484" s="483"/>
      <c r="F1484" s="95"/>
      <c r="G1484" s="96"/>
      <c r="H1484" s="97"/>
      <c r="I1484" s="97"/>
      <c r="J1484" s="97"/>
      <c r="K1484" s="97"/>
      <c r="L1484" s="97"/>
      <c r="M1484" s="97"/>
      <c r="N1484" s="97"/>
      <c r="O1484" s="97"/>
      <c r="P1484" s="97"/>
    </row>
    <row r="1485" spans="1:16" s="98" customFormat="1" ht="34.5" hidden="1" outlineLevel="2" x14ac:dyDescent="0.3">
      <c r="A1485" s="199"/>
      <c r="B1485" s="496"/>
      <c r="C1485" s="439" t="s">
        <v>1483</v>
      </c>
      <c r="D1485" s="483" t="s">
        <v>1484</v>
      </c>
      <c r="E1485" s="483"/>
      <c r="F1485" s="95"/>
      <c r="G1485" s="96"/>
      <c r="H1485" s="97"/>
      <c r="I1485" s="97"/>
      <c r="J1485" s="97"/>
      <c r="K1485" s="97"/>
      <c r="L1485" s="97"/>
      <c r="M1485" s="97"/>
      <c r="N1485" s="97"/>
      <c r="O1485" s="97"/>
      <c r="P1485" s="97"/>
    </row>
    <row r="1486" spans="1:16" s="98" customFormat="1" ht="34.5" hidden="1" outlineLevel="2" x14ac:dyDescent="0.3">
      <c r="A1486" s="199"/>
      <c r="B1486" s="496"/>
      <c r="C1486" s="439" t="s">
        <v>1485</v>
      </c>
      <c r="D1486" s="483" t="s">
        <v>1486</v>
      </c>
      <c r="E1486" s="483"/>
      <c r="F1486" s="95"/>
      <c r="G1486" s="96"/>
      <c r="H1486" s="97"/>
      <c r="I1486" s="97"/>
      <c r="J1486" s="97"/>
      <c r="K1486" s="97"/>
      <c r="L1486" s="97"/>
      <c r="M1486" s="97"/>
      <c r="N1486" s="97"/>
      <c r="O1486" s="97"/>
      <c r="P1486" s="97"/>
    </row>
    <row r="1487" spans="1:16" s="98" customFormat="1" ht="17.25" hidden="1" outlineLevel="2" x14ac:dyDescent="0.3">
      <c r="A1487" s="199"/>
      <c r="B1487" s="496"/>
      <c r="C1487" s="439" t="s">
        <v>1487</v>
      </c>
      <c r="D1487" s="483" t="s">
        <v>1488</v>
      </c>
      <c r="E1487" s="483"/>
      <c r="F1487" s="95"/>
      <c r="G1487" s="96"/>
      <c r="H1487" s="97"/>
      <c r="I1487" s="97"/>
      <c r="J1487" s="97"/>
      <c r="K1487" s="97"/>
      <c r="L1487" s="97"/>
      <c r="M1487" s="97"/>
      <c r="N1487" s="97"/>
      <c r="O1487" s="97"/>
      <c r="P1487" s="97"/>
    </row>
    <row r="1488" spans="1:16" s="98" customFormat="1" ht="17.25" hidden="1" outlineLevel="2" x14ac:dyDescent="0.3">
      <c r="A1488" s="199"/>
      <c r="B1488" s="496"/>
      <c r="C1488" s="439" t="s">
        <v>1489</v>
      </c>
      <c r="D1488" s="483" t="s">
        <v>1490</v>
      </c>
      <c r="E1488" s="483"/>
      <c r="F1488" s="95"/>
      <c r="G1488" s="96"/>
      <c r="H1488" s="97"/>
      <c r="I1488" s="97"/>
      <c r="J1488" s="97"/>
      <c r="K1488" s="97"/>
      <c r="L1488" s="97"/>
      <c r="M1488" s="97"/>
      <c r="N1488" s="97"/>
      <c r="O1488" s="97"/>
      <c r="P1488" s="97"/>
    </row>
    <row r="1489" spans="1:16" s="98" customFormat="1" ht="17.25" hidden="1" outlineLevel="2" x14ac:dyDescent="0.3">
      <c r="A1489" s="444"/>
      <c r="B1489" s="445"/>
      <c r="C1489" s="445"/>
      <c r="D1489" s="445"/>
      <c r="E1489" s="446"/>
      <c r="F1489" s="95"/>
      <c r="G1489" s="96"/>
      <c r="H1489" s="97"/>
      <c r="I1489" s="97"/>
      <c r="J1489" s="97"/>
      <c r="K1489" s="97"/>
      <c r="L1489" s="97"/>
      <c r="M1489" s="97"/>
      <c r="N1489" s="97"/>
      <c r="O1489" s="97"/>
      <c r="P1489" s="97"/>
    </row>
    <row r="1490" spans="1:16" s="98" customFormat="1" ht="34.5" hidden="1" outlineLevel="2" x14ac:dyDescent="0.3">
      <c r="A1490" s="199"/>
      <c r="B1490" s="496"/>
      <c r="C1490" s="439" t="s">
        <v>1491</v>
      </c>
      <c r="D1490" s="483" t="s">
        <v>1492</v>
      </c>
      <c r="E1490" s="483" t="s">
        <v>1493</v>
      </c>
      <c r="F1490" s="95"/>
      <c r="G1490" s="96"/>
      <c r="H1490" s="97"/>
      <c r="I1490" s="97"/>
      <c r="J1490" s="97"/>
      <c r="K1490" s="97"/>
      <c r="L1490" s="97"/>
      <c r="M1490" s="97"/>
      <c r="N1490" s="97"/>
      <c r="O1490" s="97"/>
      <c r="P1490" s="97"/>
    </row>
    <row r="1491" spans="1:16" s="98" customFormat="1" ht="34.5" hidden="1" outlineLevel="2" x14ac:dyDescent="0.3">
      <c r="A1491" s="199"/>
      <c r="B1491" s="496"/>
      <c r="C1491" s="439" t="s">
        <v>1494</v>
      </c>
      <c r="D1491" s="483" t="s">
        <v>1495</v>
      </c>
      <c r="E1491" s="483"/>
      <c r="F1491" s="95"/>
      <c r="G1491" s="96"/>
      <c r="H1491" s="97"/>
      <c r="I1491" s="97"/>
      <c r="J1491" s="97"/>
      <c r="K1491" s="97"/>
      <c r="L1491" s="97"/>
      <c r="M1491" s="97"/>
      <c r="N1491" s="97"/>
      <c r="O1491" s="97"/>
      <c r="P1491" s="97"/>
    </row>
    <row r="1492" spans="1:16" s="98" customFormat="1" ht="34.5" hidden="1" outlineLevel="2" x14ac:dyDescent="0.3">
      <c r="A1492" s="199"/>
      <c r="B1492" s="496"/>
      <c r="C1492" s="439" t="s">
        <v>1496</v>
      </c>
      <c r="D1492" s="483" t="s">
        <v>1497</v>
      </c>
      <c r="E1492" s="483"/>
      <c r="F1492" s="95"/>
      <c r="G1492" s="96"/>
      <c r="H1492" s="97"/>
      <c r="I1492" s="97"/>
      <c r="J1492" s="97"/>
      <c r="K1492" s="97"/>
      <c r="L1492" s="97"/>
      <c r="M1492" s="97"/>
      <c r="N1492" s="97"/>
      <c r="O1492" s="97"/>
      <c r="P1492" s="97"/>
    </row>
    <row r="1493" spans="1:16" s="98" customFormat="1" ht="17.25" hidden="1" outlineLevel="1" x14ac:dyDescent="0.3">
      <c r="A1493" s="444"/>
      <c r="B1493" s="451"/>
      <c r="C1493" s="451"/>
      <c r="D1493" s="451"/>
      <c r="E1493" s="452"/>
      <c r="F1493" s="95"/>
      <c r="G1493" s="96"/>
      <c r="H1493" s="97"/>
      <c r="I1493" s="97"/>
      <c r="J1493" s="97"/>
      <c r="K1493" s="97"/>
      <c r="L1493" s="97"/>
      <c r="M1493" s="97"/>
      <c r="N1493" s="97"/>
      <c r="O1493" s="97"/>
      <c r="P1493" s="97"/>
    </row>
    <row r="1494" spans="1:16" s="86" customFormat="1" ht="17.25" hidden="1" outlineLevel="1" x14ac:dyDescent="0.3">
      <c r="A1494" s="79"/>
      <c r="B1494" s="80">
        <f>SUM(B1503:B1548)</f>
        <v>0</v>
      </c>
      <c r="C1494" s="552" t="s">
        <v>148</v>
      </c>
      <c r="D1494" s="559" t="s">
        <v>1534</v>
      </c>
      <c r="E1494" s="181" t="s">
        <v>361</v>
      </c>
      <c r="F1494" s="83"/>
      <c r="G1494" s="84"/>
      <c r="H1494" s="85"/>
      <c r="I1494" s="85"/>
      <c r="J1494" s="85"/>
      <c r="K1494" s="85"/>
      <c r="L1494" s="85"/>
      <c r="M1494" s="85"/>
      <c r="N1494" s="85"/>
      <c r="O1494" s="85"/>
      <c r="P1494" s="85"/>
    </row>
    <row r="1495" spans="1:16" s="462" customFormat="1" ht="34.5" hidden="1" outlineLevel="2" x14ac:dyDescent="0.3">
      <c r="A1495" s="438"/>
      <c r="B1495" s="560"/>
      <c r="C1495" s="439" t="s">
        <v>1122</v>
      </c>
      <c r="D1495" s="561" t="s">
        <v>1535</v>
      </c>
      <c r="E1495" s="507" t="s">
        <v>798</v>
      </c>
    </row>
    <row r="1496" spans="1:16" s="462" customFormat="1" ht="17.25" hidden="1" outlineLevel="2" x14ac:dyDescent="0.3">
      <c r="A1496" s="438"/>
      <c r="B1496" s="560"/>
      <c r="C1496" s="439" t="s">
        <v>1122</v>
      </c>
      <c r="D1496" s="561" t="s">
        <v>1536</v>
      </c>
      <c r="E1496" s="507" t="s">
        <v>798</v>
      </c>
    </row>
    <row r="1497" spans="1:16" s="462" customFormat="1" ht="17.25" hidden="1" outlineLevel="2" x14ac:dyDescent="0.3">
      <c r="A1497" s="438"/>
      <c r="B1497" s="560"/>
      <c r="C1497" s="439" t="s">
        <v>1122</v>
      </c>
      <c r="D1497" s="561" t="s">
        <v>1537</v>
      </c>
      <c r="E1497" s="507" t="s">
        <v>798</v>
      </c>
    </row>
    <row r="1498" spans="1:16" s="462" customFormat="1" ht="17.25" hidden="1" outlineLevel="2" x14ac:dyDescent="0.3">
      <c r="A1498" s="438"/>
      <c r="B1498" s="560"/>
      <c r="C1498" s="439" t="s">
        <v>1122</v>
      </c>
      <c r="D1498" s="561" t="s">
        <v>1538</v>
      </c>
      <c r="E1498" s="507" t="s">
        <v>798</v>
      </c>
    </row>
    <row r="1499" spans="1:16" s="462" customFormat="1" ht="17.25" hidden="1" outlineLevel="2" x14ac:dyDescent="0.3">
      <c r="A1499" s="438"/>
      <c r="B1499" s="560"/>
      <c r="C1499" s="439" t="s">
        <v>1122</v>
      </c>
      <c r="D1499" s="561" t="s">
        <v>1539</v>
      </c>
      <c r="E1499" s="507" t="s">
        <v>798</v>
      </c>
    </row>
    <row r="1500" spans="1:16" s="462" customFormat="1" ht="17.25" hidden="1" outlineLevel="2" x14ac:dyDescent="0.3">
      <c r="A1500" s="438"/>
      <c r="B1500" s="560"/>
      <c r="C1500" s="439" t="s">
        <v>1122</v>
      </c>
      <c r="D1500" s="561" t="s">
        <v>1540</v>
      </c>
      <c r="E1500" s="507" t="s">
        <v>798</v>
      </c>
    </row>
    <row r="1501" spans="1:16" s="462" customFormat="1" ht="34.5" hidden="1" outlineLevel="2" x14ac:dyDescent="0.3">
      <c r="A1501" s="438"/>
      <c r="B1501" s="560"/>
      <c r="C1501" s="439" t="s">
        <v>1122</v>
      </c>
      <c r="D1501" s="561" t="s">
        <v>1541</v>
      </c>
      <c r="E1501" s="507" t="s">
        <v>1542</v>
      </c>
    </row>
    <row r="1502" spans="1:16" s="98" customFormat="1" ht="17.25" hidden="1" outlineLevel="2" x14ac:dyDescent="0.3">
      <c r="A1502" s="444"/>
      <c r="B1502" s="445"/>
      <c r="C1502" s="445"/>
      <c r="D1502" s="445"/>
      <c r="E1502" s="446"/>
      <c r="F1502" s="95"/>
      <c r="G1502" s="96"/>
      <c r="H1502" s="97"/>
      <c r="I1502" s="97"/>
      <c r="J1502" s="97"/>
      <c r="K1502" s="97"/>
      <c r="L1502" s="97"/>
      <c r="M1502" s="97"/>
      <c r="N1502" s="97"/>
      <c r="O1502" s="97"/>
      <c r="P1502" s="97"/>
    </row>
    <row r="1503" spans="1:16" s="462" customFormat="1" ht="34.5" hidden="1" outlineLevel="2" x14ac:dyDescent="0.3">
      <c r="A1503" s="442"/>
      <c r="B1503" s="92"/>
      <c r="C1503" s="707" t="s">
        <v>1543</v>
      </c>
      <c r="D1503" s="443" t="s">
        <v>1544</v>
      </c>
      <c r="E1503" s="443" t="s">
        <v>1545</v>
      </c>
    </row>
    <row r="1504" spans="1:16" s="98" customFormat="1" ht="34.5" hidden="1" outlineLevel="2" x14ac:dyDescent="0.3">
      <c r="A1504" s="442"/>
      <c r="B1504" s="92"/>
      <c r="C1504" s="707" t="s">
        <v>1546</v>
      </c>
      <c r="D1504" s="443" t="s">
        <v>1547</v>
      </c>
      <c r="E1504" s="443" t="s">
        <v>1548</v>
      </c>
      <c r="F1504" s="95"/>
      <c r="G1504" s="96"/>
      <c r="H1504" s="97"/>
      <c r="I1504" s="97"/>
      <c r="J1504" s="97"/>
      <c r="K1504" s="97"/>
      <c r="L1504" s="97"/>
      <c r="M1504" s="97"/>
      <c r="N1504" s="97"/>
      <c r="O1504" s="97"/>
      <c r="P1504" s="97"/>
    </row>
    <row r="1505" spans="1:16" s="98" customFormat="1" ht="34.5" hidden="1" outlineLevel="2" x14ac:dyDescent="0.3">
      <c r="A1505" s="442"/>
      <c r="B1505" s="92"/>
      <c r="C1505" s="707" t="s">
        <v>1549</v>
      </c>
      <c r="D1505" s="443" t="s">
        <v>1550</v>
      </c>
      <c r="E1505" s="443" t="s">
        <v>1551</v>
      </c>
      <c r="F1505" s="95"/>
      <c r="G1505" s="96"/>
      <c r="H1505" s="97"/>
      <c r="I1505" s="97"/>
      <c r="J1505" s="97"/>
      <c r="K1505" s="97"/>
      <c r="L1505" s="97"/>
      <c r="M1505" s="97"/>
      <c r="N1505" s="97"/>
      <c r="O1505" s="97"/>
      <c r="P1505" s="97"/>
    </row>
    <row r="1506" spans="1:16" s="98" customFormat="1" ht="17.25" hidden="1" outlineLevel="2" x14ac:dyDescent="0.3">
      <c r="A1506" s="442"/>
      <c r="B1506" s="92"/>
      <c r="C1506" s="707" t="s">
        <v>1552</v>
      </c>
      <c r="D1506" s="443" t="s">
        <v>1553</v>
      </c>
      <c r="E1506" s="443" t="s">
        <v>1554</v>
      </c>
      <c r="F1506" s="95"/>
      <c r="G1506" s="96"/>
      <c r="H1506" s="97"/>
      <c r="I1506" s="97"/>
      <c r="J1506" s="97"/>
      <c r="K1506" s="97"/>
      <c r="L1506" s="97"/>
      <c r="M1506" s="97"/>
      <c r="N1506" s="97"/>
      <c r="O1506" s="97"/>
      <c r="P1506" s="97"/>
    </row>
    <row r="1507" spans="1:16" s="462" customFormat="1" ht="34.5" hidden="1" outlineLevel="2" x14ac:dyDescent="0.3">
      <c r="A1507" s="442"/>
      <c r="B1507" s="92"/>
      <c r="C1507" s="707" t="s">
        <v>1555</v>
      </c>
      <c r="D1507" s="443" t="s">
        <v>1556</v>
      </c>
      <c r="E1507" s="443" t="s">
        <v>1557</v>
      </c>
    </row>
    <row r="1508" spans="1:16" s="462" customFormat="1" ht="34.5" hidden="1" outlineLevel="2" x14ac:dyDescent="0.3">
      <c r="A1508" s="442"/>
      <c r="B1508" s="92"/>
      <c r="C1508" s="707" t="s">
        <v>1558</v>
      </c>
      <c r="D1508" s="443" t="s">
        <v>1559</v>
      </c>
      <c r="E1508" s="443" t="s">
        <v>1560</v>
      </c>
    </row>
    <row r="1509" spans="1:16" s="462" customFormat="1" ht="17.25" hidden="1" outlineLevel="2" x14ac:dyDescent="0.3">
      <c r="A1509" s="442"/>
      <c r="B1509" s="92"/>
      <c r="C1509" s="707" t="s">
        <v>1561</v>
      </c>
      <c r="D1509" s="443" t="s">
        <v>1562</v>
      </c>
      <c r="E1509" s="443" t="s">
        <v>1563</v>
      </c>
    </row>
    <row r="1510" spans="1:16" s="98" customFormat="1" ht="34.5" hidden="1" outlineLevel="2" x14ac:dyDescent="0.3">
      <c r="A1510" s="442"/>
      <c r="B1510" s="92"/>
      <c r="C1510" s="707" t="s">
        <v>1564</v>
      </c>
      <c r="D1510" s="443" t="s">
        <v>1565</v>
      </c>
      <c r="E1510" s="443" t="s">
        <v>1566</v>
      </c>
      <c r="F1510" s="95"/>
      <c r="G1510" s="96"/>
      <c r="H1510" s="97"/>
      <c r="I1510" s="97"/>
      <c r="J1510" s="97"/>
      <c r="K1510" s="97"/>
      <c r="L1510" s="97"/>
      <c r="M1510" s="97"/>
      <c r="N1510" s="97"/>
      <c r="O1510" s="97"/>
      <c r="P1510" s="97"/>
    </row>
    <row r="1511" spans="1:16" s="98" customFormat="1" ht="17.25" hidden="1" outlineLevel="2" x14ac:dyDescent="0.3">
      <c r="A1511" s="444"/>
      <c r="B1511" s="445"/>
      <c r="C1511" s="445"/>
      <c r="D1511" s="445"/>
      <c r="E1511" s="446"/>
      <c r="F1511" s="95"/>
      <c r="G1511" s="96"/>
      <c r="H1511" s="97"/>
      <c r="I1511" s="97"/>
      <c r="J1511" s="97"/>
      <c r="K1511" s="97"/>
      <c r="L1511" s="97"/>
      <c r="M1511" s="97"/>
      <c r="N1511" s="97"/>
      <c r="O1511" s="97"/>
      <c r="P1511" s="97"/>
    </row>
    <row r="1512" spans="1:16" s="462" customFormat="1" ht="34.5" hidden="1" outlineLevel="2" x14ac:dyDescent="0.3">
      <c r="A1512" s="442"/>
      <c r="B1512" s="92"/>
      <c r="C1512" s="707" t="s">
        <v>1567</v>
      </c>
      <c r="D1512" s="443" t="s">
        <v>1568</v>
      </c>
      <c r="E1512" s="443" t="s">
        <v>1569</v>
      </c>
    </row>
    <row r="1513" spans="1:16" s="98" customFormat="1" ht="34.5" hidden="1" outlineLevel="2" x14ac:dyDescent="0.3">
      <c r="A1513" s="442"/>
      <c r="B1513" s="92"/>
      <c r="C1513" s="707" t="s">
        <v>1570</v>
      </c>
      <c r="D1513" s="443" t="s">
        <v>1571</v>
      </c>
      <c r="E1513" s="443" t="s">
        <v>1569</v>
      </c>
      <c r="F1513" s="95"/>
      <c r="G1513" s="96"/>
      <c r="H1513" s="97"/>
      <c r="I1513" s="97"/>
      <c r="J1513" s="97"/>
      <c r="K1513" s="97"/>
      <c r="L1513" s="97"/>
      <c r="M1513" s="97"/>
      <c r="N1513" s="97"/>
      <c r="O1513" s="97"/>
      <c r="P1513" s="97"/>
    </row>
    <row r="1514" spans="1:16" s="98" customFormat="1" ht="34.5" hidden="1" outlineLevel="2" x14ac:dyDescent="0.3">
      <c r="A1514" s="442"/>
      <c r="B1514" s="92"/>
      <c r="C1514" s="707" t="s">
        <v>1572</v>
      </c>
      <c r="D1514" s="443" t="s">
        <v>1573</v>
      </c>
      <c r="E1514" s="443" t="s">
        <v>1574</v>
      </c>
      <c r="F1514" s="95"/>
      <c r="G1514" s="96"/>
      <c r="H1514" s="97"/>
      <c r="I1514" s="97"/>
      <c r="J1514" s="97"/>
      <c r="K1514" s="97"/>
      <c r="L1514" s="97"/>
      <c r="M1514" s="97"/>
      <c r="N1514" s="97"/>
      <c r="O1514" s="97"/>
      <c r="P1514" s="97"/>
    </row>
    <row r="1515" spans="1:16" s="98" customFormat="1" ht="51.75" hidden="1" outlineLevel="2" x14ac:dyDescent="0.3">
      <c r="A1515" s="442"/>
      <c r="B1515" s="92"/>
      <c r="C1515" s="707" t="s">
        <v>1575</v>
      </c>
      <c r="D1515" s="443" t="s">
        <v>1576</v>
      </c>
      <c r="E1515" s="443" t="s">
        <v>1577</v>
      </c>
      <c r="F1515" s="95"/>
      <c r="G1515" s="96"/>
      <c r="H1515" s="97"/>
      <c r="I1515" s="97"/>
      <c r="J1515" s="97"/>
      <c r="K1515" s="97"/>
      <c r="L1515" s="97"/>
      <c r="M1515" s="97"/>
      <c r="N1515" s="97"/>
      <c r="O1515" s="97"/>
      <c r="P1515" s="97"/>
    </row>
    <row r="1516" spans="1:16" s="98" customFormat="1" ht="17.25" hidden="1" outlineLevel="2" x14ac:dyDescent="0.3">
      <c r="A1516" s="444"/>
      <c r="B1516" s="445"/>
      <c r="C1516" s="445"/>
      <c r="D1516" s="445"/>
      <c r="E1516" s="446"/>
      <c r="F1516" s="95"/>
      <c r="G1516" s="96"/>
      <c r="H1516" s="97"/>
      <c r="I1516" s="97"/>
      <c r="J1516" s="97"/>
      <c r="K1516" s="97"/>
      <c r="L1516" s="97"/>
      <c r="M1516" s="97"/>
      <c r="N1516" s="97"/>
      <c r="O1516" s="97"/>
      <c r="P1516" s="97"/>
    </row>
    <row r="1517" spans="1:16" s="98" customFormat="1" ht="34.5" hidden="1" outlineLevel="2" x14ac:dyDescent="0.3">
      <c r="A1517" s="442"/>
      <c r="B1517" s="92"/>
      <c r="C1517" s="707" t="s">
        <v>1578</v>
      </c>
      <c r="D1517" s="443" t="s">
        <v>1579</v>
      </c>
      <c r="E1517" s="443" t="s">
        <v>1580</v>
      </c>
      <c r="F1517" s="95"/>
      <c r="G1517" s="96"/>
      <c r="H1517" s="97"/>
      <c r="I1517" s="97"/>
      <c r="J1517" s="97"/>
      <c r="K1517" s="97"/>
      <c r="L1517" s="97"/>
      <c r="M1517" s="97"/>
      <c r="N1517" s="97"/>
      <c r="O1517" s="97"/>
      <c r="P1517" s="97"/>
    </row>
    <row r="1518" spans="1:16" s="98" customFormat="1" ht="34.5" hidden="1" outlineLevel="2" x14ac:dyDescent="0.3">
      <c r="A1518" s="442"/>
      <c r="B1518" s="92"/>
      <c r="C1518" s="707" t="s">
        <v>1581</v>
      </c>
      <c r="D1518" s="443" t="s">
        <v>1582</v>
      </c>
      <c r="E1518" s="443" t="s">
        <v>1580</v>
      </c>
      <c r="F1518" s="95"/>
      <c r="G1518" s="96"/>
      <c r="H1518" s="97"/>
      <c r="I1518" s="97"/>
      <c r="J1518" s="97"/>
      <c r="K1518" s="97"/>
      <c r="L1518" s="97"/>
      <c r="M1518" s="97"/>
      <c r="N1518" s="97"/>
      <c r="O1518" s="97"/>
      <c r="P1518" s="97"/>
    </row>
    <row r="1519" spans="1:16" s="98" customFormat="1" ht="34.5" hidden="1" outlineLevel="2" x14ac:dyDescent="0.3">
      <c r="A1519" s="442"/>
      <c r="B1519" s="92"/>
      <c r="C1519" s="707" t="s">
        <v>1583</v>
      </c>
      <c r="D1519" s="443" t="s">
        <v>1584</v>
      </c>
      <c r="E1519" s="443" t="s">
        <v>1580</v>
      </c>
      <c r="F1519" s="95"/>
      <c r="G1519" s="96"/>
      <c r="H1519" s="97"/>
      <c r="I1519" s="97"/>
      <c r="J1519" s="97"/>
      <c r="K1519" s="97"/>
      <c r="L1519" s="97"/>
      <c r="M1519" s="97"/>
      <c r="N1519" s="97"/>
      <c r="O1519" s="97"/>
      <c r="P1519" s="97"/>
    </row>
    <row r="1520" spans="1:16" s="98" customFormat="1" ht="34.5" hidden="1" outlineLevel="2" x14ac:dyDescent="0.3">
      <c r="A1520" s="442"/>
      <c r="B1520" s="92"/>
      <c r="C1520" s="707" t="s">
        <v>1585</v>
      </c>
      <c r="D1520" s="443" t="s">
        <v>1586</v>
      </c>
      <c r="E1520" s="443" t="s">
        <v>1580</v>
      </c>
      <c r="F1520" s="95"/>
      <c r="G1520" s="96"/>
      <c r="H1520" s="97"/>
      <c r="I1520" s="97"/>
      <c r="J1520" s="97"/>
      <c r="K1520" s="97"/>
      <c r="L1520" s="97"/>
      <c r="M1520" s="97"/>
      <c r="N1520" s="97"/>
      <c r="O1520" s="97"/>
      <c r="P1520" s="97"/>
    </row>
    <row r="1521" spans="1:16" s="98" customFormat="1" ht="17.25" hidden="1" outlineLevel="2" x14ac:dyDescent="0.3">
      <c r="A1521" s="444"/>
      <c r="B1521" s="445"/>
      <c r="C1521" s="445"/>
      <c r="D1521" s="445"/>
      <c r="E1521" s="446"/>
      <c r="F1521" s="95"/>
      <c r="G1521" s="96"/>
      <c r="H1521" s="97"/>
      <c r="I1521" s="97"/>
      <c r="J1521" s="97"/>
      <c r="K1521" s="97"/>
      <c r="L1521" s="97"/>
      <c r="M1521" s="97"/>
      <c r="N1521" s="97"/>
      <c r="O1521" s="97"/>
      <c r="P1521" s="97"/>
    </row>
    <row r="1522" spans="1:16" s="98" customFormat="1" ht="34.5" hidden="1" outlineLevel="2" x14ac:dyDescent="0.3">
      <c r="A1522" s="442"/>
      <c r="B1522" s="92"/>
      <c r="C1522" s="707" t="s">
        <v>1587</v>
      </c>
      <c r="D1522" s="443" t="s">
        <v>1588</v>
      </c>
      <c r="E1522" s="443" t="s">
        <v>1589</v>
      </c>
      <c r="F1522" s="95"/>
      <c r="G1522" s="96"/>
      <c r="H1522" s="97"/>
      <c r="I1522" s="97"/>
      <c r="J1522" s="97"/>
      <c r="K1522" s="97"/>
      <c r="L1522" s="97"/>
      <c r="M1522" s="97"/>
      <c r="N1522" s="97"/>
      <c r="O1522" s="97"/>
      <c r="P1522" s="97"/>
    </row>
    <row r="1523" spans="1:16" s="98" customFormat="1" ht="17.25" hidden="1" outlineLevel="2" x14ac:dyDescent="0.3">
      <c r="A1523" s="442"/>
      <c r="B1523" s="92"/>
      <c r="C1523" s="707" t="s">
        <v>1590</v>
      </c>
      <c r="D1523" s="443" t="s">
        <v>1591</v>
      </c>
      <c r="E1523" s="443" t="s">
        <v>361</v>
      </c>
      <c r="F1523" s="95"/>
      <c r="G1523" s="96"/>
      <c r="H1523" s="97"/>
      <c r="I1523" s="97"/>
      <c r="J1523" s="97"/>
      <c r="K1523" s="97"/>
      <c r="L1523" s="97"/>
      <c r="M1523" s="97"/>
      <c r="N1523" s="97"/>
      <c r="O1523" s="97"/>
      <c r="P1523" s="97"/>
    </row>
    <row r="1524" spans="1:16" s="98" customFormat="1" ht="17.25" hidden="1" outlineLevel="2" x14ac:dyDescent="0.3">
      <c r="A1524" s="442"/>
      <c r="B1524" s="92"/>
      <c r="C1524" s="707" t="s">
        <v>1592</v>
      </c>
      <c r="D1524" s="443" t="s">
        <v>1593</v>
      </c>
      <c r="E1524" s="443" t="s">
        <v>361</v>
      </c>
      <c r="F1524" s="95"/>
      <c r="G1524" s="96"/>
      <c r="H1524" s="97"/>
      <c r="I1524" s="97"/>
      <c r="J1524" s="97"/>
      <c r="K1524" s="97"/>
      <c r="L1524" s="97"/>
      <c r="M1524" s="97"/>
      <c r="N1524" s="97"/>
      <c r="O1524" s="97"/>
      <c r="P1524" s="97"/>
    </row>
    <row r="1525" spans="1:16" s="98" customFormat="1" ht="17.25" hidden="1" outlineLevel="2" x14ac:dyDescent="0.3">
      <c r="A1525" s="442"/>
      <c r="B1525" s="92"/>
      <c r="C1525" s="707" t="s">
        <v>1594</v>
      </c>
      <c r="D1525" s="443" t="s">
        <v>1595</v>
      </c>
      <c r="E1525" s="443" t="s">
        <v>361</v>
      </c>
      <c r="F1525" s="95"/>
      <c r="G1525" s="96"/>
      <c r="H1525" s="97"/>
      <c r="I1525" s="97"/>
      <c r="J1525" s="97"/>
      <c r="K1525" s="97"/>
      <c r="L1525" s="97"/>
      <c r="M1525" s="97"/>
      <c r="N1525" s="97"/>
      <c r="O1525" s="97"/>
      <c r="P1525" s="97"/>
    </row>
    <row r="1526" spans="1:16" s="98" customFormat="1" ht="17.25" hidden="1" outlineLevel="2" x14ac:dyDescent="0.3">
      <c r="A1526" s="442"/>
      <c r="B1526" s="92"/>
      <c r="C1526" s="707" t="s">
        <v>1596</v>
      </c>
      <c r="D1526" s="443" t="s">
        <v>1597</v>
      </c>
      <c r="E1526" s="443" t="s">
        <v>361</v>
      </c>
      <c r="F1526" s="95"/>
      <c r="G1526" s="96"/>
      <c r="H1526" s="97"/>
      <c r="I1526" s="97"/>
      <c r="J1526" s="97"/>
      <c r="K1526" s="97"/>
      <c r="L1526" s="97"/>
      <c r="M1526" s="97"/>
      <c r="N1526" s="97"/>
      <c r="O1526" s="97"/>
      <c r="P1526" s="97"/>
    </row>
    <row r="1527" spans="1:16" s="98" customFormat="1" ht="17.25" hidden="1" outlineLevel="2" x14ac:dyDescent="0.3">
      <c r="A1527" s="442"/>
      <c r="B1527" s="92"/>
      <c r="C1527" s="707" t="s">
        <v>1598</v>
      </c>
      <c r="D1527" s="443" t="s">
        <v>1599</v>
      </c>
      <c r="E1527" s="443" t="s">
        <v>361</v>
      </c>
      <c r="F1527" s="95"/>
      <c r="G1527" s="96"/>
      <c r="H1527" s="97"/>
      <c r="I1527" s="97"/>
      <c r="J1527" s="97"/>
      <c r="K1527" s="97"/>
      <c r="L1527" s="97"/>
      <c r="M1527" s="97"/>
      <c r="N1527" s="97"/>
      <c r="O1527" s="97"/>
      <c r="P1527" s="97"/>
    </row>
    <row r="1528" spans="1:16" s="98" customFormat="1" ht="17.25" hidden="1" outlineLevel="2" x14ac:dyDescent="0.3">
      <c r="A1528" s="442"/>
      <c r="B1528" s="92"/>
      <c r="C1528" s="707" t="s">
        <v>1600</v>
      </c>
      <c r="D1528" s="443" t="s">
        <v>1601</v>
      </c>
      <c r="E1528" s="443" t="s">
        <v>361</v>
      </c>
      <c r="F1528" s="95"/>
      <c r="G1528" s="96"/>
      <c r="H1528" s="97"/>
      <c r="I1528" s="97"/>
      <c r="J1528" s="97"/>
      <c r="K1528" s="97"/>
      <c r="L1528" s="97"/>
      <c r="M1528" s="97"/>
      <c r="N1528" s="97"/>
      <c r="O1528" s="97"/>
      <c r="P1528" s="97"/>
    </row>
    <row r="1529" spans="1:16" s="98" customFormat="1" ht="17.25" hidden="1" outlineLevel="2" x14ac:dyDescent="0.3">
      <c r="A1529" s="442"/>
      <c r="B1529" s="92"/>
      <c r="C1529" s="707" t="s">
        <v>1602</v>
      </c>
      <c r="D1529" s="443" t="s">
        <v>1603</v>
      </c>
      <c r="E1529" s="443" t="s">
        <v>361</v>
      </c>
      <c r="F1529" s="95"/>
      <c r="G1529" s="96"/>
      <c r="H1529" s="97"/>
      <c r="I1529" s="97"/>
      <c r="J1529" s="97"/>
      <c r="K1529" s="97"/>
      <c r="L1529" s="97"/>
      <c r="M1529" s="97"/>
      <c r="N1529" s="97"/>
      <c r="O1529" s="97"/>
      <c r="P1529" s="97"/>
    </row>
    <row r="1530" spans="1:16" s="98" customFormat="1" ht="17.25" hidden="1" outlineLevel="2" x14ac:dyDescent="0.3">
      <c r="A1530" s="442"/>
      <c r="B1530" s="92"/>
      <c r="C1530" s="707" t="s">
        <v>1604</v>
      </c>
      <c r="D1530" s="443" t="s">
        <v>1605</v>
      </c>
      <c r="E1530" s="443" t="s">
        <v>361</v>
      </c>
      <c r="F1530" s="95"/>
      <c r="G1530" s="96"/>
      <c r="H1530" s="97"/>
      <c r="I1530" s="97"/>
      <c r="J1530" s="97"/>
      <c r="K1530" s="97"/>
      <c r="L1530" s="97"/>
      <c r="M1530" s="97"/>
      <c r="N1530" s="97"/>
      <c r="O1530" s="97"/>
      <c r="P1530" s="97"/>
    </row>
    <row r="1531" spans="1:16" s="98" customFormat="1" ht="17.25" hidden="1" outlineLevel="2" x14ac:dyDescent="0.3">
      <c r="A1531" s="442"/>
      <c r="B1531" s="92"/>
      <c r="C1531" s="707" t="s">
        <v>1606</v>
      </c>
      <c r="D1531" s="443" t="s">
        <v>1607</v>
      </c>
      <c r="E1531" s="443" t="s">
        <v>361</v>
      </c>
      <c r="F1531" s="95"/>
      <c r="G1531" s="96"/>
      <c r="H1531" s="97"/>
      <c r="I1531" s="97"/>
      <c r="J1531" s="97"/>
      <c r="K1531" s="97"/>
      <c r="L1531" s="97"/>
      <c r="M1531" s="97"/>
      <c r="N1531" s="97"/>
      <c r="O1531" s="97"/>
      <c r="P1531" s="97"/>
    </row>
    <row r="1532" spans="1:16" s="98" customFormat="1" ht="17.25" hidden="1" outlineLevel="2" x14ac:dyDescent="0.3">
      <c r="A1532" s="442"/>
      <c r="B1532" s="92"/>
      <c r="C1532" s="707" t="s">
        <v>1608</v>
      </c>
      <c r="D1532" s="443" t="s">
        <v>1609</v>
      </c>
      <c r="E1532" s="443" t="s">
        <v>361</v>
      </c>
      <c r="F1532" s="95"/>
      <c r="G1532" s="96"/>
      <c r="H1532" s="97"/>
      <c r="I1532" s="97"/>
      <c r="J1532" s="97"/>
      <c r="K1532" s="97"/>
      <c r="L1532" s="97"/>
      <c r="M1532" s="97"/>
      <c r="N1532" s="97"/>
      <c r="O1532" s="97"/>
      <c r="P1532" s="97"/>
    </row>
    <row r="1533" spans="1:16" s="98" customFormat="1" ht="17.25" hidden="1" outlineLevel="2" x14ac:dyDescent="0.3">
      <c r="A1533" s="442"/>
      <c r="B1533" s="92"/>
      <c r="C1533" s="707" t="s">
        <v>1610</v>
      </c>
      <c r="D1533" s="443" t="s">
        <v>1611</v>
      </c>
      <c r="E1533" s="443" t="s">
        <v>361</v>
      </c>
      <c r="F1533" s="95"/>
      <c r="G1533" s="96"/>
      <c r="H1533" s="97"/>
      <c r="I1533" s="97"/>
      <c r="J1533" s="97"/>
      <c r="K1533" s="97"/>
      <c r="L1533" s="97"/>
      <c r="M1533" s="97"/>
      <c r="N1533" s="97"/>
      <c r="O1533" s="97"/>
      <c r="P1533" s="97"/>
    </row>
    <row r="1534" spans="1:16" s="98" customFormat="1" ht="17.25" hidden="1" outlineLevel="2" x14ac:dyDescent="0.3">
      <c r="A1534" s="444"/>
      <c r="B1534" s="445"/>
      <c r="C1534" s="445"/>
      <c r="D1534" s="445"/>
      <c r="E1534" s="446"/>
      <c r="F1534" s="95"/>
      <c r="G1534" s="96"/>
      <c r="H1534" s="97"/>
      <c r="I1534" s="97"/>
      <c r="J1534" s="97"/>
      <c r="K1534" s="97"/>
      <c r="L1534" s="97"/>
      <c r="M1534" s="97"/>
      <c r="N1534" s="97"/>
      <c r="O1534" s="97"/>
      <c r="P1534" s="97"/>
    </row>
    <row r="1535" spans="1:16" s="98" customFormat="1" ht="17.25" hidden="1" outlineLevel="2" x14ac:dyDescent="0.3">
      <c r="A1535" s="442"/>
      <c r="B1535" s="92"/>
      <c r="C1535" s="707" t="s">
        <v>1612</v>
      </c>
      <c r="D1535" s="443" t="s">
        <v>1613</v>
      </c>
      <c r="E1535" s="443" t="s">
        <v>361</v>
      </c>
      <c r="F1535" s="95"/>
      <c r="G1535" s="96"/>
      <c r="H1535" s="97"/>
      <c r="I1535" s="97"/>
      <c r="J1535" s="97"/>
      <c r="K1535" s="97"/>
      <c r="L1535" s="97"/>
      <c r="M1535" s="97"/>
      <c r="N1535" s="97"/>
      <c r="O1535" s="97"/>
      <c r="P1535" s="97"/>
    </row>
    <row r="1536" spans="1:16" s="98" customFormat="1" ht="17.25" hidden="1" outlineLevel="2" x14ac:dyDescent="0.3">
      <c r="A1536" s="442"/>
      <c r="B1536" s="92"/>
      <c r="C1536" s="707" t="s">
        <v>1614</v>
      </c>
      <c r="D1536" s="443" t="s">
        <v>1615</v>
      </c>
      <c r="E1536" s="443" t="s">
        <v>361</v>
      </c>
      <c r="F1536" s="95"/>
      <c r="G1536" s="96"/>
      <c r="H1536" s="97"/>
      <c r="I1536" s="97"/>
      <c r="J1536" s="97"/>
      <c r="K1536" s="97"/>
      <c r="L1536" s="97"/>
      <c r="M1536" s="97"/>
      <c r="N1536" s="97"/>
      <c r="O1536" s="97"/>
      <c r="P1536" s="97"/>
    </row>
    <row r="1537" spans="1:16" s="98" customFormat="1" ht="17.25" hidden="1" outlineLevel="2" x14ac:dyDescent="0.3">
      <c r="A1537" s="442"/>
      <c r="B1537" s="92"/>
      <c r="C1537" s="707" t="s">
        <v>1616</v>
      </c>
      <c r="D1537" s="443" t="s">
        <v>1617</v>
      </c>
      <c r="E1537" s="443" t="s">
        <v>361</v>
      </c>
      <c r="F1537" s="95"/>
      <c r="G1537" s="96"/>
      <c r="H1537" s="97"/>
      <c r="I1537" s="97"/>
      <c r="J1537" s="97"/>
      <c r="K1537" s="97"/>
      <c r="L1537" s="97"/>
      <c r="M1537" s="97"/>
      <c r="N1537" s="97"/>
      <c r="O1537" s="97"/>
      <c r="P1537" s="97"/>
    </row>
    <row r="1538" spans="1:16" s="98" customFormat="1" ht="34.5" hidden="1" outlineLevel="2" x14ac:dyDescent="0.3">
      <c r="A1538" s="442"/>
      <c r="B1538" s="92"/>
      <c r="C1538" s="707" t="s">
        <v>1618</v>
      </c>
      <c r="D1538" s="443" t="s">
        <v>1619</v>
      </c>
      <c r="E1538" s="443" t="s">
        <v>1620</v>
      </c>
      <c r="F1538" s="95"/>
      <c r="G1538" s="96"/>
      <c r="H1538" s="97"/>
      <c r="I1538" s="97"/>
      <c r="J1538" s="97"/>
      <c r="K1538" s="97"/>
      <c r="L1538" s="97"/>
      <c r="M1538" s="97"/>
      <c r="N1538" s="97"/>
      <c r="O1538" s="97"/>
      <c r="P1538" s="97"/>
    </row>
    <row r="1539" spans="1:16" s="98" customFormat="1" ht="17.25" hidden="1" outlineLevel="2" x14ac:dyDescent="0.3">
      <c r="A1539" s="442"/>
      <c r="B1539" s="92"/>
      <c r="C1539" s="707" t="s">
        <v>1621</v>
      </c>
      <c r="D1539" s="443" t="s">
        <v>1622</v>
      </c>
      <c r="E1539" s="443" t="s">
        <v>361</v>
      </c>
      <c r="F1539" s="95"/>
      <c r="G1539" s="96"/>
      <c r="H1539" s="97"/>
      <c r="I1539" s="97"/>
      <c r="J1539" s="97"/>
      <c r="K1539" s="97"/>
      <c r="L1539" s="97"/>
      <c r="M1539" s="97"/>
      <c r="N1539" s="97"/>
      <c r="O1539" s="97"/>
      <c r="P1539" s="97"/>
    </row>
    <row r="1540" spans="1:16" s="98" customFormat="1" ht="17.25" hidden="1" outlineLevel="2" x14ac:dyDescent="0.3">
      <c r="A1540" s="444"/>
      <c r="B1540" s="445"/>
      <c r="C1540" s="445"/>
      <c r="D1540" s="445"/>
      <c r="E1540" s="446"/>
      <c r="F1540" s="95"/>
      <c r="G1540" s="96"/>
      <c r="H1540" s="97"/>
      <c r="I1540" s="97"/>
      <c r="J1540" s="97"/>
      <c r="K1540" s="97"/>
      <c r="L1540" s="97"/>
      <c r="M1540" s="97"/>
      <c r="N1540" s="97"/>
      <c r="O1540" s="97"/>
      <c r="P1540" s="97"/>
    </row>
    <row r="1541" spans="1:16" s="98" customFormat="1" ht="17.25" hidden="1" outlineLevel="2" x14ac:dyDescent="0.3">
      <c r="A1541" s="442"/>
      <c r="B1541" s="92"/>
      <c r="C1541" s="707" t="s">
        <v>406</v>
      </c>
      <c r="D1541" s="443" t="s">
        <v>875</v>
      </c>
      <c r="E1541" s="443" t="s">
        <v>876</v>
      </c>
      <c r="F1541" s="95"/>
      <c r="G1541" s="96"/>
      <c r="H1541" s="97"/>
      <c r="I1541" s="97"/>
      <c r="J1541" s="97"/>
      <c r="K1541" s="97"/>
      <c r="L1541" s="97"/>
      <c r="M1541" s="97"/>
      <c r="N1541" s="97"/>
      <c r="O1541" s="97"/>
      <c r="P1541" s="97"/>
    </row>
    <row r="1542" spans="1:16" s="98" customFormat="1" ht="17.25" hidden="1" outlineLevel="2" x14ac:dyDescent="0.3">
      <c r="A1542" s="442"/>
      <c r="B1542" s="92"/>
      <c r="C1542" s="707" t="s">
        <v>408</v>
      </c>
      <c r="D1542" s="443" t="s">
        <v>738</v>
      </c>
      <c r="E1542" s="443" t="s">
        <v>877</v>
      </c>
      <c r="F1542" s="95"/>
      <c r="G1542" s="96"/>
      <c r="H1542" s="97"/>
      <c r="I1542" s="97"/>
      <c r="J1542" s="97"/>
      <c r="K1542" s="97"/>
      <c r="L1542" s="97"/>
      <c r="M1542" s="97"/>
      <c r="N1542" s="97"/>
      <c r="O1542" s="97"/>
      <c r="P1542" s="97"/>
    </row>
    <row r="1543" spans="1:16" s="98" customFormat="1" ht="17.25" hidden="1" outlineLevel="2" x14ac:dyDescent="0.3">
      <c r="A1543" s="442"/>
      <c r="B1543" s="92"/>
      <c r="C1543" s="707" t="s">
        <v>878</v>
      </c>
      <c r="D1543" s="443" t="s">
        <v>879</v>
      </c>
      <c r="E1543" s="443" t="s">
        <v>1126</v>
      </c>
      <c r="F1543" s="95"/>
      <c r="G1543" s="96"/>
      <c r="H1543" s="97"/>
      <c r="I1543" s="97"/>
      <c r="J1543" s="97"/>
      <c r="K1543" s="97"/>
      <c r="L1543" s="97"/>
      <c r="M1543" s="97"/>
      <c r="N1543" s="97"/>
      <c r="O1543" s="97"/>
      <c r="P1543" s="97"/>
    </row>
    <row r="1544" spans="1:16" s="191" customFormat="1" ht="17.25" hidden="1" outlineLevel="2" x14ac:dyDescent="0.3">
      <c r="A1544" s="562"/>
      <c r="B1544" s="445"/>
      <c r="C1544" s="445"/>
      <c r="D1544" s="445"/>
      <c r="E1544" s="446"/>
      <c r="F1544" s="188"/>
      <c r="G1544" s="189"/>
      <c r="H1544" s="190"/>
      <c r="I1544" s="190"/>
      <c r="J1544" s="190"/>
      <c r="K1544" s="190"/>
      <c r="L1544" s="190"/>
      <c r="M1544" s="190"/>
      <c r="N1544" s="190"/>
      <c r="O1544" s="190"/>
      <c r="P1544" s="190"/>
    </row>
    <row r="1545" spans="1:16" s="98" customFormat="1" ht="17.25" hidden="1" outlineLevel="2" x14ac:dyDescent="0.3">
      <c r="A1545" s="442">
        <f>IF(B1545&gt;0,1,0)</f>
        <v>0</v>
      </c>
      <c r="B1545" s="92">
        <f>IF(B1503&gt;0, 1,0)</f>
        <v>0</v>
      </c>
      <c r="C1545" s="443" t="s">
        <v>91</v>
      </c>
      <c r="D1545" s="443" t="s">
        <v>1623</v>
      </c>
      <c r="E1545" s="443" t="s">
        <v>1624</v>
      </c>
      <c r="F1545" s="95"/>
      <c r="G1545" s="96"/>
      <c r="H1545" s="97"/>
      <c r="I1545" s="97"/>
      <c r="J1545" s="97"/>
      <c r="K1545" s="97"/>
      <c r="L1545" s="97"/>
      <c r="M1545" s="97"/>
      <c r="N1545" s="97"/>
      <c r="O1545" s="97"/>
      <c r="P1545" s="97"/>
    </row>
    <row r="1546" spans="1:16" s="191" customFormat="1" ht="17.25" hidden="1" outlineLevel="2" x14ac:dyDescent="0.3">
      <c r="A1546" s="442"/>
      <c r="B1546" s="92"/>
      <c r="C1546" s="443" t="s">
        <v>91</v>
      </c>
      <c r="D1546" s="443" t="s">
        <v>875</v>
      </c>
      <c r="E1546" s="443" t="s">
        <v>884</v>
      </c>
      <c r="F1546" s="188"/>
      <c r="G1546" s="189"/>
      <c r="H1546" s="190"/>
      <c r="I1546" s="190"/>
      <c r="J1546" s="190"/>
      <c r="K1546" s="190"/>
      <c r="L1546" s="190"/>
      <c r="M1546" s="190"/>
      <c r="N1546" s="190"/>
      <c r="O1546" s="190"/>
      <c r="P1546" s="190"/>
    </row>
    <row r="1547" spans="1:16" s="191" customFormat="1" ht="17.25" hidden="1" outlineLevel="2" x14ac:dyDescent="0.3">
      <c r="A1547" s="442"/>
      <c r="B1547" s="92"/>
      <c r="C1547" s="443" t="s">
        <v>91</v>
      </c>
      <c r="D1547" s="443" t="s">
        <v>738</v>
      </c>
      <c r="E1547" s="443" t="s">
        <v>884</v>
      </c>
      <c r="F1547" s="188"/>
      <c r="G1547" s="189"/>
      <c r="H1547" s="190"/>
      <c r="I1547" s="190"/>
      <c r="J1547" s="190"/>
      <c r="K1547" s="190"/>
      <c r="L1547" s="190"/>
      <c r="M1547" s="190"/>
      <c r="N1547" s="190"/>
      <c r="O1547" s="190"/>
      <c r="P1547" s="190"/>
    </row>
    <row r="1548" spans="1:16" s="191" customFormat="1" ht="17.25" hidden="1" outlineLevel="2" x14ac:dyDescent="0.3">
      <c r="A1548" s="442"/>
      <c r="B1548" s="92"/>
      <c r="C1548" s="443" t="s">
        <v>91</v>
      </c>
      <c r="D1548" s="443" t="s">
        <v>879</v>
      </c>
      <c r="E1548" s="443" t="s">
        <v>884</v>
      </c>
      <c r="F1548" s="188"/>
      <c r="G1548" s="189"/>
      <c r="H1548" s="190"/>
      <c r="I1548" s="190"/>
      <c r="J1548" s="190"/>
      <c r="K1548" s="190"/>
      <c r="L1548" s="190"/>
      <c r="M1548" s="190"/>
      <c r="N1548" s="190"/>
      <c r="O1548" s="190"/>
      <c r="P1548" s="190"/>
    </row>
    <row r="1549" spans="1:16" s="98" customFormat="1" ht="17.25" hidden="1" outlineLevel="1" x14ac:dyDescent="0.3">
      <c r="A1549" s="444"/>
      <c r="B1549" s="451"/>
      <c r="C1549" s="451"/>
      <c r="D1549" s="451"/>
      <c r="E1549" s="452"/>
      <c r="F1549" s="95"/>
      <c r="G1549" s="96"/>
      <c r="H1549" s="97"/>
      <c r="I1549" s="97"/>
      <c r="J1549" s="97"/>
      <c r="K1549" s="97"/>
      <c r="L1549" s="97"/>
      <c r="M1549" s="97"/>
      <c r="N1549" s="97"/>
      <c r="O1549" s="97"/>
      <c r="P1549" s="97"/>
    </row>
    <row r="1550" spans="1:16" s="86" customFormat="1" ht="34.5" hidden="1" outlineLevel="1" x14ac:dyDescent="0.3">
      <c r="A1550" s="79"/>
      <c r="B1550" s="80">
        <f>SUM(B1551:B1588)</f>
        <v>0</v>
      </c>
      <c r="C1550" s="552" t="s">
        <v>148</v>
      </c>
      <c r="D1550" s="553" t="s">
        <v>1625</v>
      </c>
      <c r="E1550" s="181" t="s">
        <v>361</v>
      </c>
      <c r="F1550" s="83"/>
      <c r="G1550" s="84"/>
      <c r="H1550" s="85"/>
      <c r="I1550" s="85"/>
      <c r="J1550" s="85"/>
      <c r="K1550" s="85"/>
      <c r="L1550" s="85"/>
      <c r="M1550" s="85"/>
      <c r="N1550" s="85"/>
      <c r="O1550" s="85"/>
      <c r="P1550" s="85"/>
    </row>
    <row r="1551" spans="1:16" s="98" customFormat="1" ht="17.25" hidden="1" outlineLevel="2" x14ac:dyDescent="0.3">
      <c r="A1551" s="442"/>
      <c r="B1551" s="92"/>
      <c r="C1551" s="707" t="s">
        <v>1626</v>
      </c>
      <c r="D1551" s="443" t="s">
        <v>1627</v>
      </c>
      <c r="E1551" s="443" t="s">
        <v>361</v>
      </c>
      <c r="F1551" s="95"/>
      <c r="G1551" s="96"/>
      <c r="H1551" s="97"/>
      <c r="I1551" s="97"/>
      <c r="J1551" s="97"/>
      <c r="K1551" s="97"/>
      <c r="L1551" s="97"/>
      <c r="M1551" s="97"/>
      <c r="N1551" s="97"/>
      <c r="O1551" s="97"/>
      <c r="P1551" s="97"/>
    </row>
    <row r="1552" spans="1:16" s="98" customFormat="1" ht="17.25" hidden="1" outlineLevel="2" x14ac:dyDescent="0.3">
      <c r="A1552" s="442"/>
      <c r="B1552" s="92"/>
      <c r="C1552" s="707" t="s">
        <v>1628</v>
      </c>
      <c r="D1552" s="443" t="s">
        <v>1629</v>
      </c>
      <c r="E1552" s="443" t="s">
        <v>361</v>
      </c>
      <c r="F1552" s="95"/>
      <c r="G1552" s="96"/>
      <c r="H1552" s="97"/>
      <c r="I1552" s="97"/>
      <c r="J1552" s="97"/>
      <c r="K1552" s="97"/>
      <c r="L1552" s="97"/>
      <c r="M1552" s="97"/>
      <c r="N1552" s="97"/>
      <c r="O1552" s="97"/>
      <c r="P1552" s="97"/>
    </row>
    <row r="1553" spans="1:16" s="98" customFormat="1" ht="51.75" hidden="1" outlineLevel="2" x14ac:dyDescent="0.3">
      <c r="A1553" s="442"/>
      <c r="B1553" s="92"/>
      <c r="C1553" s="707" t="s">
        <v>1630</v>
      </c>
      <c r="D1553" s="443" t="s">
        <v>1631</v>
      </c>
      <c r="E1553" s="443" t="s">
        <v>1632</v>
      </c>
      <c r="F1553" s="95"/>
      <c r="G1553" s="96"/>
      <c r="H1553" s="97"/>
      <c r="I1553" s="97"/>
      <c r="J1553" s="97"/>
      <c r="K1553" s="97"/>
      <c r="L1553" s="97"/>
      <c r="M1553" s="97"/>
      <c r="N1553" s="97"/>
      <c r="O1553" s="97"/>
      <c r="P1553" s="97"/>
    </row>
    <row r="1554" spans="1:16" s="98" customFormat="1" ht="51.75" hidden="1" outlineLevel="2" x14ac:dyDescent="0.3">
      <c r="A1554" s="442"/>
      <c r="B1554" s="92"/>
      <c r="C1554" s="707" t="s">
        <v>1633</v>
      </c>
      <c r="D1554" s="443" t="s">
        <v>1634</v>
      </c>
      <c r="E1554" s="443" t="s">
        <v>1632</v>
      </c>
      <c r="F1554" s="95"/>
      <c r="G1554" s="96"/>
      <c r="H1554" s="97"/>
      <c r="I1554" s="97"/>
      <c r="J1554" s="97"/>
      <c r="K1554" s="97"/>
      <c r="L1554" s="97"/>
      <c r="M1554" s="97"/>
      <c r="N1554" s="97"/>
      <c r="O1554" s="97"/>
      <c r="P1554" s="97"/>
    </row>
    <row r="1555" spans="1:16" s="98" customFormat="1" ht="17.25" hidden="1" outlineLevel="2" x14ac:dyDescent="0.3">
      <c r="A1555" s="442"/>
      <c r="B1555" s="92"/>
      <c r="C1555" s="707" t="s">
        <v>1635</v>
      </c>
      <c r="D1555" s="443" t="s">
        <v>1636</v>
      </c>
      <c r="E1555" s="443" t="s">
        <v>361</v>
      </c>
      <c r="F1555" s="95"/>
      <c r="G1555" s="96"/>
      <c r="H1555" s="97"/>
      <c r="I1555" s="97"/>
      <c r="J1555" s="97"/>
      <c r="K1555" s="97"/>
      <c r="L1555" s="97"/>
      <c r="M1555" s="97"/>
      <c r="N1555" s="97"/>
      <c r="O1555" s="97"/>
      <c r="P1555" s="97"/>
    </row>
    <row r="1556" spans="1:16" s="98" customFormat="1" ht="17.25" hidden="1" outlineLevel="2" x14ac:dyDescent="0.3">
      <c r="A1556" s="442"/>
      <c r="B1556" s="92"/>
      <c r="C1556" s="707" t="s">
        <v>1637</v>
      </c>
      <c r="D1556" s="443" t="s">
        <v>1565</v>
      </c>
      <c r="E1556" s="443" t="s">
        <v>361</v>
      </c>
      <c r="F1556" s="95"/>
      <c r="G1556" s="96"/>
      <c r="H1556" s="97"/>
      <c r="I1556" s="97"/>
      <c r="J1556" s="97"/>
      <c r="K1556" s="97"/>
      <c r="L1556" s="97"/>
      <c r="M1556" s="97"/>
      <c r="N1556" s="97"/>
      <c r="O1556" s="97"/>
      <c r="P1556" s="97"/>
    </row>
    <row r="1557" spans="1:16" s="98" customFormat="1" ht="17.25" hidden="1" outlineLevel="2" x14ac:dyDescent="0.3">
      <c r="A1557" s="444"/>
      <c r="B1557" s="445"/>
      <c r="C1557" s="445"/>
      <c r="D1557" s="445"/>
      <c r="E1557" s="446"/>
      <c r="F1557" s="95"/>
      <c r="G1557" s="96"/>
      <c r="H1557" s="97"/>
      <c r="I1557" s="97"/>
      <c r="J1557" s="97"/>
      <c r="K1557" s="97"/>
      <c r="L1557" s="97"/>
      <c r="M1557" s="97"/>
      <c r="N1557" s="97"/>
      <c r="O1557" s="97"/>
      <c r="P1557" s="97"/>
    </row>
    <row r="1558" spans="1:16" s="98" customFormat="1" ht="17.25" hidden="1" outlineLevel="2" x14ac:dyDescent="0.3">
      <c r="A1558" s="438"/>
      <c r="B1558" s="126"/>
      <c r="C1558" s="439" t="s">
        <v>1638</v>
      </c>
      <c r="D1558" s="440" t="s">
        <v>1573</v>
      </c>
      <c r="E1558" s="507"/>
      <c r="F1558" s="95"/>
      <c r="G1558" s="96"/>
      <c r="H1558" s="97"/>
      <c r="I1558" s="97"/>
      <c r="J1558" s="97"/>
      <c r="K1558" s="97"/>
      <c r="L1558" s="97"/>
      <c r="M1558" s="97"/>
      <c r="N1558" s="97"/>
      <c r="O1558" s="97"/>
      <c r="P1558" s="97"/>
    </row>
    <row r="1559" spans="1:16" s="98" customFormat="1" ht="17.25" hidden="1" outlineLevel="2" x14ac:dyDescent="0.3">
      <c r="A1559" s="442"/>
      <c r="B1559" s="92"/>
      <c r="C1559" s="707" t="s">
        <v>1639</v>
      </c>
      <c r="D1559" s="443" t="s">
        <v>1576</v>
      </c>
      <c r="E1559" s="443" t="s">
        <v>361</v>
      </c>
      <c r="F1559" s="95"/>
      <c r="G1559" s="96"/>
      <c r="H1559" s="97"/>
      <c r="I1559" s="97"/>
      <c r="J1559" s="97"/>
      <c r="K1559" s="97"/>
      <c r="L1559" s="97"/>
      <c r="M1559" s="97"/>
      <c r="N1559" s="97"/>
      <c r="O1559" s="97"/>
      <c r="P1559" s="97"/>
    </row>
    <row r="1560" spans="1:16" s="98" customFormat="1" ht="17.25" hidden="1" outlineLevel="2" x14ac:dyDescent="0.3">
      <c r="A1560" s="444"/>
      <c r="B1560" s="445"/>
      <c r="C1560" s="445"/>
      <c r="D1560" s="445"/>
      <c r="E1560" s="446"/>
      <c r="F1560" s="95"/>
      <c r="G1560" s="96"/>
      <c r="H1560" s="97"/>
      <c r="I1560" s="97"/>
      <c r="J1560" s="97"/>
      <c r="K1560" s="97"/>
      <c r="L1560" s="97"/>
      <c r="M1560" s="97"/>
      <c r="N1560" s="97"/>
      <c r="O1560" s="97"/>
      <c r="P1560" s="97"/>
    </row>
    <row r="1561" spans="1:16" s="98" customFormat="1" ht="17.25" hidden="1" outlineLevel="2" x14ac:dyDescent="0.3">
      <c r="A1561" s="438"/>
      <c r="B1561" s="126"/>
      <c r="C1561" s="439" t="s">
        <v>1640</v>
      </c>
      <c r="D1561" s="440" t="s">
        <v>1579</v>
      </c>
      <c r="E1561" s="507"/>
      <c r="F1561" s="95"/>
      <c r="G1561" s="96"/>
      <c r="H1561" s="97"/>
      <c r="I1561" s="97"/>
      <c r="J1561" s="97"/>
      <c r="K1561" s="97"/>
      <c r="L1561" s="97"/>
      <c r="M1561" s="97"/>
      <c r="N1561" s="97"/>
      <c r="O1561" s="97"/>
      <c r="P1561" s="97"/>
    </row>
    <row r="1562" spans="1:16" s="98" customFormat="1" ht="17.25" hidden="1" outlineLevel="2" x14ac:dyDescent="0.3">
      <c r="A1562" s="438"/>
      <c r="B1562" s="126"/>
      <c r="C1562" s="439" t="s">
        <v>1641</v>
      </c>
      <c r="D1562" s="440" t="s">
        <v>1582</v>
      </c>
      <c r="E1562" s="507"/>
      <c r="F1562" s="95"/>
      <c r="G1562" s="96"/>
      <c r="H1562" s="97"/>
      <c r="I1562" s="97"/>
      <c r="J1562" s="97"/>
      <c r="K1562" s="97"/>
      <c r="L1562" s="97"/>
      <c r="M1562" s="97"/>
      <c r="N1562" s="97"/>
      <c r="O1562" s="97"/>
      <c r="P1562" s="97"/>
    </row>
    <row r="1563" spans="1:16" s="98" customFormat="1" ht="17.25" hidden="1" outlineLevel="2" x14ac:dyDescent="0.3">
      <c r="A1563" s="438"/>
      <c r="B1563" s="126"/>
      <c r="C1563" s="439" t="s">
        <v>1642</v>
      </c>
      <c r="D1563" s="440" t="s">
        <v>1584</v>
      </c>
      <c r="E1563" s="507"/>
      <c r="F1563" s="95"/>
      <c r="G1563" s="96"/>
      <c r="H1563" s="97"/>
      <c r="I1563" s="97"/>
      <c r="J1563" s="97"/>
      <c r="K1563" s="97"/>
      <c r="L1563" s="97"/>
      <c r="M1563" s="97"/>
      <c r="N1563" s="97"/>
      <c r="O1563" s="97"/>
      <c r="P1563" s="97"/>
    </row>
    <row r="1564" spans="1:16" s="98" customFormat="1" ht="17.25" hidden="1" outlineLevel="2" x14ac:dyDescent="0.3">
      <c r="A1564" s="438"/>
      <c r="B1564" s="126"/>
      <c r="C1564" s="439" t="s">
        <v>1643</v>
      </c>
      <c r="D1564" s="440" t="s">
        <v>1586</v>
      </c>
      <c r="E1564" s="507"/>
      <c r="F1564" s="95"/>
      <c r="G1564" s="96"/>
      <c r="H1564" s="97"/>
      <c r="I1564" s="97"/>
      <c r="J1564" s="97"/>
      <c r="K1564" s="97"/>
      <c r="L1564" s="97"/>
      <c r="M1564" s="97"/>
      <c r="N1564" s="97"/>
      <c r="O1564" s="97"/>
      <c r="P1564" s="97"/>
    </row>
    <row r="1565" spans="1:16" s="98" customFormat="1" ht="17.25" hidden="1" outlineLevel="2" x14ac:dyDescent="0.3">
      <c r="A1565" s="444"/>
      <c r="B1565" s="445"/>
      <c r="C1565" s="445"/>
      <c r="D1565" s="445"/>
      <c r="E1565" s="446"/>
      <c r="F1565" s="95"/>
      <c r="G1565" s="96"/>
      <c r="H1565" s="97"/>
      <c r="I1565" s="97"/>
      <c r="J1565" s="97"/>
      <c r="K1565" s="97"/>
      <c r="L1565" s="97"/>
      <c r="M1565" s="97"/>
      <c r="N1565" s="97"/>
      <c r="O1565" s="97"/>
      <c r="P1565" s="97"/>
    </row>
    <row r="1566" spans="1:16" s="98" customFormat="1" ht="17.25" hidden="1" outlineLevel="2" x14ac:dyDescent="0.3">
      <c r="A1566" s="442"/>
      <c r="B1566" s="92"/>
      <c r="C1566" s="707" t="s">
        <v>1587</v>
      </c>
      <c r="D1566" s="443" t="s">
        <v>1588</v>
      </c>
      <c r="E1566" s="443" t="s">
        <v>361</v>
      </c>
      <c r="F1566" s="95"/>
      <c r="G1566" s="96"/>
      <c r="H1566" s="97"/>
      <c r="I1566" s="97"/>
      <c r="J1566" s="97"/>
      <c r="K1566" s="97"/>
      <c r="L1566" s="97"/>
      <c r="M1566" s="97"/>
      <c r="N1566" s="97"/>
      <c r="O1566" s="97"/>
      <c r="P1566" s="97"/>
    </row>
    <row r="1567" spans="1:16" s="98" customFormat="1" ht="17.25" hidden="1" outlineLevel="2" x14ac:dyDescent="0.3">
      <c r="A1567" s="442"/>
      <c r="B1567" s="92"/>
      <c r="C1567" s="707" t="s">
        <v>1590</v>
      </c>
      <c r="D1567" s="443" t="s">
        <v>1591</v>
      </c>
      <c r="E1567" s="443" t="s">
        <v>361</v>
      </c>
      <c r="F1567" s="95"/>
      <c r="G1567" s="96"/>
      <c r="H1567" s="97"/>
      <c r="I1567" s="97"/>
      <c r="J1567" s="97"/>
      <c r="K1567" s="97"/>
      <c r="L1567" s="97"/>
      <c r="M1567" s="97"/>
      <c r="N1567" s="97"/>
      <c r="O1567" s="97"/>
      <c r="P1567" s="97"/>
    </row>
    <row r="1568" spans="1:16" s="98" customFormat="1" ht="17.25" hidden="1" outlineLevel="2" x14ac:dyDescent="0.3">
      <c r="A1568" s="442"/>
      <c r="B1568" s="92"/>
      <c r="C1568" s="707" t="s">
        <v>1592</v>
      </c>
      <c r="D1568" s="443" t="s">
        <v>1593</v>
      </c>
      <c r="E1568" s="443" t="s">
        <v>361</v>
      </c>
      <c r="F1568" s="95"/>
      <c r="G1568" s="96"/>
      <c r="H1568" s="97"/>
      <c r="I1568" s="97"/>
      <c r="J1568" s="97"/>
      <c r="K1568" s="97"/>
      <c r="L1568" s="97"/>
      <c r="M1568" s="97"/>
      <c r="N1568" s="97"/>
      <c r="O1568" s="97"/>
      <c r="P1568" s="97"/>
    </row>
    <row r="1569" spans="1:16" s="98" customFormat="1" ht="17.25" hidden="1" outlineLevel="2" x14ac:dyDescent="0.3">
      <c r="A1569" s="442"/>
      <c r="B1569" s="92"/>
      <c r="C1569" s="707" t="s">
        <v>1594</v>
      </c>
      <c r="D1569" s="443" t="s">
        <v>1595</v>
      </c>
      <c r="E1569" s="443" t="s">
        <v>361</v>
      </c>
      <c r="F1569" s="95"/>
      <c r="G1569" s="96"/>
      <c r="H1569" s="97"/>
      <c r="I1569" s="97"/>
      <c r="J1569" s="97"/>
      <c r="K1569" s="97"/>
      <c r="L1569" s="97"/>
      <c r="M1569" s="97"/>
      <c r="N1569" s="97"/>
      <c r="O1569" s="97"/>
      <c r="P1569" s="97"/>
    </row>
    <row r="1570" spans="1:16" s="98" customFormat="1" ht="17.25" hidden="1" outlineLevel="2" x14ac:dyDescent="0.3">
      <c r="A1570" s="442"/>
      <c r="B1570" s="92"/>
      <c r="C1570" s="707" t="s">
        <v>1596</v>
      </c>
      <c r="D1570" s="443" t="s">
        <v>1597</v>
      </c>
      <c r="E1570" s="443" t="s">
        <v>361</v>
      </c>
      <c r="F1570" s="95"/>
      <c r="G1570" s="96"/>
      <c r="H1570" s="97"/>
      <c r="I1570" s="97"/>
      <c r="J1570" s="97"/>
      <c r="K1570" s="97"/>
      <c r="L1570" s="97"/>
      <c r="M1570" s="97"/>
      <c r="N1570" s="97"/>
      <c r="O1570" s="97"/>
      <c r="P1570" s="97"/>
    </row>
    <row r="1571" spans="1:16" s="98" customFormat="1" ht="17.25" hidden="1" outlineLevel="2" x14ac:dyDescent="0.3">
      <c r="A1571" s="442"/>
      <c r="B1571" s="92"/>
      <c r="C1571" s="707" t="s">
        <v>1598</v>
      </c>
      <c r="D1571" s="443" t="s">
        <v>1599</v>
      </c>
      <c r="E1571" s="443" t="s">
        <v>361</v>
      </c>
      <c r="F1571" s="95"/>
      <c r="G1571" s="96"/>
      <c r="H1571" s="97"/>
      <c r="I1571" s="97"/>
      <c r="J1571" s="97"/>
      <c r="K1571" s="97"/>
      <c r="L1571" s="97"/>
      <c r="M1571" s="97"/>
      <c r="N1571" s="97"/>
      <c r="O1571" s="97"/>
      <c r="P1571" s="97"/>
    </row>
    <row r="1572" spans="1:16" s="98" customFormat="1" ht="17.25" hidden="1" outlineLevel="2" x14ac:dyDescent="0.3">
      <c r="A1572" s="442"/>
      <c r="B1572" s="92"/>
      <c r="C1572" s="707" t="s">
        <v>1600</v>
      </c>
      <c r="D1572" s="443" t="s">
        <v>1601</v>
      </c>
      <c r="E1572" s="443" t="s">
        <v>361</v>
      </c>
      <c r="F1572" s="95"/>
      <c r="G1572" s="96"/>
      <c r="H1572" s="97"/>
      <c r="I1572" s="97"/>
      <c r="J1572" s="97"/>
      <c r="K1572" s="97"/>
      <c r="L1572" s="97"/>
      <c r="M1572" s="97"/>
      <c r="N1572" s="97"/>
      <c r="O1572" s="97"/>
      <c r="P1572" s="97"/>
    </row>
    <row r="1573" spans="1:16" s="98" customFormat="1" ht="17.25" hidden="1" outlineLevel="2" x14ac:dyDescent="0.3">
      <c r="A1573" s="442"/>
      <c r="B1573" s="92"/>
      <c r="C1573" s="707" t="s">
        <v>1602</v>
      </c>
      <c r="D1573" s="443" t="s">
        <v>1603</v>
      </c>
      <c r="E1573" s="443" t="s">
        <v>361</v>
      </c>
      <c r="F1573" s="95"/>
      <c r="G1573" s="96"/>
      <c r="H1573" s="97"/>
      <c r="I1573" s="97"/>
      <c r="J1573" s="97"/>
      <c r="K1573" s="97"/>
      <c r="L1573" s="97"/>
      <c r="M1573" s="97"/>
      <c r="N1573" s="97"/>
      <c r="O1573" s="97"/>
      <c r="P1573" s="97"/>
    </row>
    <row r="1574" spans="1:16" s="98" customFormat="1" ht="17.25" hidden="1" outlineLevel="2" x14ac:dyDescent="0.3">
      <c r="A1574" s="442"/>
      <c r="B1574" s="92"/>
      <c r="C1574" s="707" t="s">
        <v>1604</v>
      </c>
      <c r="D1574" s="443" t="s">
        <v>1605</v>
      </c>
      <c r="E1574" s="443" t="s">
        <v>361</v>
      </c>
      <c r="F1574" s="95"/>
      <c r="G1574" s="96"/>
      <c r="H1574" s="97"/>
      <c r="I1574" s="97"/>
      <c r="J1574" s="97"/>
      <c r="K1574" s="97"/>
      <c r="L1574" s="97"/>
      <c r="M1574" s="97"/>
      <c r="N1574" s="97"/>
      <c r="O1574" s="97"/>
      <c r="P1574" s="97"/>
    </row>
    <row r="1575" spans="1:16" s="98" customFormat="1" ht="17.25" hidden="1" outlineLevel="2" x14ac:dyDescent="0.3">
      <c r="A1575" s="442"/>
      <c r="B1575" s="92"/>
      <c r="C1575" s="707" t="s">
        <v>1606</v>
      </c>
      <c r="D1575" s="443" t="s">
        <v>1607</v>
      </c>
      <c r="E1575" s="443" t="s">
        <v>361</v>
      </c>
      <c r="F1575" s="95"/>
      <c r="G1575" s="96"/>
      <c r="H1575" s="97"/>
      <c r="I1575" s="97"/>
      <c r="J1575" s="97"/>
      <c r="K1575" s="97"/>
      <c r="L1575" s="97"/>
      <c r="M1575" s="97"/>
      <c r="N1575" s="97"/>
      <c r="O1575" s="97"/>
      <c r="P1575" s="97"/>
    </row>
    <row r="1576" spans="1:16" s="98" customFormat="1" ht="17.25" hidden="1" outlineLevel="2" x14ac:dyDescent="0.3">
      <c r="A1576" s="442"/>
      <c r="B1576" s="92"/>
      <c r="C1576" s="707" t="s">
        <v>1608</v>
      </c>
      <c r="D1576" s="443" t="s">
        <v>1609</v>
      </c>
      <c r="E1576" s="443" t="s">
        <v>361</v>
      </c>
      <c r="F1576" s="95"/>
      <c r="G1576" s="96"/>
      <c r="H1576" s="97"/>
      <c r="I1576" s="97"/>
      <c r="J1576" s="97"/>
      <c r="K1576" s="97"/>
      <c r="L1576" s="97"/>
      <c r="M1576" s="97"/>
      <c r="N1576" s="97"/>
      <c r="O1576" s="97"/>
      <c r="P1576" s="97"/>
    </row>
    <row r="1577" spans="1:16" s="98" customFormat="1" ht="17.25" hidden="1" outlineLevel="2" x14ac:dyDescent="0.3">
      <c r="A1577" s="442"/>
      <c r="B1577" s="92"/>
      <c r="C1577" s="707" t="s">
        <v>1610</v>
      </c>
      <c r="D1577" s="443" t="s">
        <v>1611</v>
      </c>
      <c r="E1577" s="443" t="s">
        <v>361</v>
      </c>
      <c r="F1577" s="95"/>
      <c r="G1577" s="96"/>
      <c r="H1577" s="97"/>
      <c r="I1577" s="97"/>
      <c r="J1577" s="97"/>
      <c r="K1577" s="97"/>
      <c r="L1577" s="97"/>
      <c r="M1577" s="97"/>
      <c r="N1577" s="97"/>
      <c r="O1577" s="97"/>
      <c r="P1577" s="97"/>
    </row>
    <row r="1578" spans="1:16" s="98" customFormat="1" ht="17.25" hidden="1" outlineLevel="2" x14ac:dyDescent="0.3">
      <c r="A1578" s="444"/>
      <c r="B1578" s="445"/>
      <c r="C1578" s="445"/>
      <c r="D1578" s="445"/>
      <c r="E1578" s="446"/>
      <c r="F1578" s="95"/>
      <c r="G1578" s="96"/>
      <c r="H1578" s="97"/>
      <c r="I1578" s="97"/>
      <c r="J1578" s="97"/>
      <c r="K1578" s="97"/>
      <c r="L1578" s="97"/>
      <c r="M1578" s="97"/>
      <c r="N1578" s="97"/>
      <c r="O1578" s="97"/>
      <c r="P1578" s="97"/>
    </row>
    <row r="1579" spans="1:16" s="98" customFormat="1" ht="17.25" hidden="1" outlineLevel="2" x14ac:dyDescent="0.3">
      <c r="A1579" s="442"/>
      <c r="B1579" s="92"/>
      <c r="C1579" s="707" t="s">
        <v>1644</v>
      </c>
      <c r="D1579" s="443" t="s">
        <v>1613</v>
      </c>
      <c r="E1579" s="443" t="s">
        <v>361</v>
      </c>
      <c r="F1579" s="95"/>
      <c r="G1579" s="96"/>
      <c r="H1579" s="97"/>
      <c r="I1579" s="97"/>
      <c r="J1579" s="97"/>
      <c r="K1579" s="97"/>
      <c r="L1579" s="97"/>
      <c r="M1579" s="97"/>
      <c r="N1579" s="97"/>
      <c r="O1579" s="97"/>
      <c r="P1579" s="97"/>
    </row>
    <row r="1580" spans="1:16" s="98" customFormat="1" ht="17.25" hidden="1" outlineLevel="2" x14ac:dyDescent="0.3">
      <c r="A1580" s="442"/>
      <c r="B1580" s="92"/>
      <c r="C1580" s="707" t="s">
        <v>1645</v>
      </c>
      <c r="D1580" s="443" t="s">
        <v>1615</v>
      </c>
      <c r="E1580" s="443" t="s">
        <v>361</v>
      </c>
      <c r="F1580" s="95"/>
      <c r="G1580" s="96"/>
      <c r="H1580" s="97"/>
      <c r="I1580" s="97"/>
      <c r="J1580" s="97"/>
      <c r="K1580" s="97"/>
      <c r="L1580" s="97"/>
      <c r="M1580" s="97"/>
      <c r="N1580" s="97"/>
      <c r="O1580" s="97"/>
      <c r="P1580" s="97"/>
    </row>
    <row r="1581" spans="1:16" s="98" customFormat="1" ht="17.25" hidden="1" outlineLevel="2" x14ac:dyDescent="0.3">
      <c r="A1581" s="442"/>
      <c r="B1581" s="92"/>
      <c r="C1581" s="707" t="s">
        <v>1646</v>
      </c>
      <c r="D1581" s="443" t="s">
        <v>1617</v>
      </c>
      <c r="E1581" s="443" t="s">
        <v>361</v>
      </c>
      <c r="F1581" s="95"/>
      <c r="G1581" s="96"/>
      <c r="H1581" s="97"/>
      <c r="I1581" s="97"/>
      <c r="J1581" s="97"/>
      <c r="K1581" s="97"/>
      <c r="L1581" s="97"/>
      <c r="M1581" s="97"/>
      <c r="N1581" s="97"/>
      <c r="O1581" s="97"/>
      <c r="P1581" s="97"/>
    </row>
    <row r="1582" spans="1:16" s="98" customFormat="1" ht="17.25" hidden="1" outlineLevel="2" x14ac:dyDescent="0.3">
      <c r="A1582" s="442"/>
      <c r="B1582" s="92"/>
      <c r="C1582" s="707" t="s">
        <v>1647</v>
      </c>
      <c r="D1582" s="443" t="s">
        <v>1619</v>
      </c>
      <c r="E1582" s="443" t="s">
        <v>361</v>
      </c>
      <c r="F1582" s="95"/>
      <c r="G1582" s="96"/>
      <c r="H1582" s="97"/>
      <c r="I1582" s="97"/>
      <c r="J1582" s="97"/>
      <c r="K1582" s="97"/>
      <c r="L1582" s="97"/>
      <c r="M1582" s="97"/>
      <c r="N1582" s="97"/>
      <c r="O1582" s="97"/>
      <c r="P1582" s="97"/>
    </row>
    <row r="1583" spans="1:16" s="98" customFormat="1" ht="17.25" hidden="1" outlineLevel="2" x14ac:dyDescent="0.3">
      <c r="A1583" s="442"/>
      <c r="B1583" s="92"/>
      <c r="C1583" s="707" t="s">
        <v>1648</v>
      </c>
      <c r="D1583" s="443" t="s">
        <v>1622</v>
      </c>
      <c r="E1583" s="443" t="s">
        <v>361</v>
      </c>
      <c r="F1583" s="95"/>
      <c r="G1583" s="96"/>
      <c r="H1583" s="97"/>
      <c r="I1583" s="97"/>
      <c r="J1583" s="97"/>
      <c r="K1583" s="97"/>
      <c r="L1583" s="97"/>
      <c r="M1583" s="97"/>
      <c r="N1583" s="97"/>
      <c r="O1583" s="97"/>
      <c r="P1583" s="97"/>
    </row>
    <row r="1584" spans="1:16" s="98" customFormat="1" ht="17.25" hidden="1" outlineLevel="2" x14ac:dyDescent="0.3">
      <c r="A1584" s="444"/>
      <c r="B1584" s="445"/>
      <c r="C1584" s="445"/>
      <c r="D1584" s="445"/>
      <c r="E1584" s="446"/>
      <c r="F1584" s="95"/>
      <c r="G1584" s="96"/>
      <c r="H1584" s="97"/>
      <c r="I1584" s="97"/>
      <c r="J1584" s="97"/>
      <c r="K1584" s="97"/>
      <c r="L1584" s="97"/>
      <c r="M1584" s="97"/>
      <c r="N1584" s="97"/>
      <c r="O1584" s="97"/>
      <c r="P1584" s="97"/>
    </row>
    <row r="1585" spans="1:16" s="98" customFormat="1" ht="17.25" hidden="1" outlineLevel="2" x14ac:dyDescent="0.3">
      <c r="A1585" s="438"/>
      <c r="B1585" s="126"/>
      <c r="C1585" s="439" t="s">
        <v>406</v>
      </c>
      <c r="D1585" s="440" t="s">
        <v>875</v>
      </c>
      <c r="E1585" s="91" t="s">
        <v>876</v>
      </c>
      <c r="F1585" s="95"/>
      <c r="G1585" s="96"/>
      <c r="H1585" s="97"/>
      <c r="I1585" s="97"/>
      <c r="J1585" s="97"/>
      <c r="K1585" s="97"/>
      <c r="L1585" s="97"/>
      <c r="M1585" s="97"/>
      <c r="N1585" s="97"/>
      <c r="O1585" s="97"/>
      <c r="P1585" s="97"/>
    </row>
    <row r="1586" spans="1:16" s="98" customFormat="1" ht="17.25" hidden="1" outlineLevel="2" x14ac:dyDescent="0.3">
      <c r="A1586" s="438"/>
      <c r="B1586" s="126"/>
      <c r="C1586" s="439" t="s">
        <v>408</v>
      </c>
      <c r="D1586" s="440" t="s">
        <v>738</v>
      </c>
      <c r="E1586" s="91" t="s">
        <v>877</v>
      </c>
      <c r="F1586" s="95"/>
      <c r="G1586" s="96"/>
      <c r="H1586" s="97"/>
      <c r="I1586" s="97"/>
      <c r="J1586" s="97"/>
      <c r="K1586" s="97"/>
      <c r="L1586" s="97"/>
      <c r="M1586" s="97"/>
      <c r="N1586" s="97"/>
      <c r="O1586" s="97"/>
      <c r="P1586" s="97"/>
    </row>
    <row r="1587" spans="1:16" s="98" customFormat="1" ht="17.25" hidden="1" outlineLevel="2" x14ac:dyDescent="0.3">
      <c r="A1587" s="438"/>
      <c r="B1587" s="126"/>
      <c r="C1587" s="439" t="s">
        <v>878</v>
      </c>
      <c r="D1587" s="440" t="s">
        <v>879</v>
      </c>
      <c r="E1587" s="91" t="s">
        <v>1126</v>
      </c>
      <c r="F1587" s="95"/>
      <c r="G1587" s="96"/>
      <c r="H1587" s="97"/>
      <c r="I1587" s="97"/>
      <c r="J1587" s="97"/>
      <c r="K1587" s="97"/>
      <c r="L1587" s="97"/>
      <c r="M1587" s="97"/>
      <c r="N1587" s="97"/>
      <c r="O1587" s="97"/>
      <c r="P1587" s="97"/>
    </row>
    <row r="1588" spans="1:16" s="98" customFormat="1" ht="18" hidden="1" outlineLevel="1" thickBot="1" x14ac:dyDescent="0.35">
      <c r="A1588" s="444"/>
      <c r="B1588" s="451"/>
      <c r="C1588" s="451"/>
      <c r="D1588" s="451"/>
      <c r="E1588" s="452"/>
      <c r="F1588" s="95"/>
      <c r="G1588" s="96"/>
      <c r="H1588" s="97"/>
      <c r="I1588" s="97"/>
      <c r="J1588" s="97"/>
      <c r="K1588" s="97"/>
      <c r="L1588" s="97"/>
      <c r="M1588" s="97"/>
      <c r="N1588" s="97"/>
      <c r="O1588" s="97"/>
      <c r="P1588" s="97"/>
    </row>
    <row r="1589" spans="1:16" s="98" customFormat="1" ht="18" hidden="1" thickBot="1" x14ac:dyDescent="0.35">
      <c r="A1589" s="363"/>
      <c r="B1589" s="364"/>
      <c r="C1589" s="364"/>
      <c r="D1589" s="364"/>
      <c r="E1589" s="365"/>
      <c r="F1589" s="95"/>
      <c r="G1589" s="96"/>
      <c r="H1589" s="97"/>
      <c r="I1589" s="97"/>
      <c r="J1589" s="97"/>
      <c r="K1589" s="97"/>
      <c r="L1589" s="97"/>
      <c r="M1589" s="97"/>
      <c r="N1589" s="97"/>
      <c r="O1589" s="97"/>
      <c r="P1589" s="97"/>
    </row>
    <row r="1590" spans="1:16" s="98" customFormat="1" ht="18" hidden="1" thickBot="1" x14ac:dyDescent="0.35">
      <c r="A1590" s="477"/>
      <c r="B1590" s="706">
        <f>SUM(C1643:C1643)</f>
        <v>0</v>
      </c>
      <c r="C1590" s="431" t="s">
        <v>1649</v>
      </c>
      <c r="D1590" s="432"/>
      <c r="E1590" s="433"/>
      <c r="F1590" s="95"/>
      <c r="G1590" s="96"/>
      <c r="H1590" s="97"/>
      <c r="I1590" s="97"/>
      <c r="J1590" s="97"/>
      <c r="K1590" s="97"/>
      <c r="L1590" s="97"/>
      <c r="M1590" s="97"/>
      <c r="N1590" s="97"/>
      <c r="O1590" s="97"/>
      <c r="P1590" s="97"/>
    </row>
    <row r="1591" spans="1:16" s="98" customFormat="1" ht="18.75" hidden="1" outlineLevel="1" thickTop="1" thickBot="1" x14ac:dyDescent="0.35">
      <c r="A1591" s="369" t="s">
        <v>1650</v>
      </c>
      <c r="B1591" s="370"/>
      <c r="C1591" s="370"/>
      <c r="D1591" s="370"/>
      <c r="E1591" s="371"/>
      <c r="F1591" s="95"/>
      <c r="G1591" s="96"/>
      <c r="H1591" s="97"/>
      <c r="I1591" s="97"/>
      <c r="J1591" s="97"/>
      <c r="K1591" s="97"/>
      <c r="L1591" s="97"/>
      <c r="M1591" s="97"/>
      <c r="N1591" s="97"/>
      <c r="O1591" s="97"/>
      <c r="P1591" s="97"/>
    </row>
    <row r="1592" spans="1:16" s="206" customFormat="1" ht="18" hidden="1" outlineLevel="1" thickTop="1" x14ac:dyDescent="0.3">
      <c r="A1592" s="79"/>
      <c r="B1592" s="80">
        <f>IF(C1592&lt;&gt;"SELECT TYPE", 1,0)</f>
        <v>0</v>
      </c>
      <c r="C1592" s="457" t="s">
        <v>1651</v>
      </c>
      <c r="D1592" s="458" t="s">
        <v>1652</v>
      </c>
      <c r="E1592" s="202" t="s">
        <v>1653</v>
      </c>
      <c r="F1592" s="203"/>
      <c r="G1592" s="204"/>
      <c r="H1592" s="205"/>
      <c r="I1592" s="205"/>
      <c r="J1592" s="205"/>
      <c r="K1592" s="205"/>
      <c r="L1592" s="205"/>
      <c r="M1592" s="205"/>
      <c r="N1592" s="205"/>
      <c r="O1592" s="205"/>
      <c r="P1592" s="205"/>
    </row>
    <row r="1593" spans="1:16" s="206" customFormat="1" ht="17.25" hidden="1" outlineLevel="2" x14ac:dyDescent="0.3">
      <c r="A1593" s="207"/>
      <c r="B1593" s="563"/>
      <c r="C1593" s="528" t="s">
        <v>1651</v>
      </c>
      <c r="D1593" s="564"/>
      <c r="E1593" s="507"/>
      <c r="F1593" s="203"/>
      <c r="G1593" s="204"/>
      <c r="H1593" s="205"/>
      <c r="I1593" s="205"/>
      <c r="J1593" s="205"/>
      <c r="K1593" s="205"/>
      <c r="L1593" s="205"/>
      <c r="M1593" s="205"/>
      <c r="N1593" s="205"/>
      <c r="O1593" s="205"/>
      <c r="P1593" s="205"/>
    </row>
    <row r="1594" spans="1:16" s="206" customFormat="1" ht="17.25" hidden="1" outlineLevel="2" x14ac:dyDescent="0.3">
      <c r="A1594" s="208"/>
      <c r="B1594" s="531"/>
      <c r="C1594" s="508" t="s">
        <v>1654</v>
      </c>
      <c r="D1594" s="507"/>
      <c r="E1594" s="507"/>
      <c r="F1594" s="203"/>
      <c r="G1594" s="204"/>
      <c r="H1594" s="205"/>
      <c r="I1594" s="205"/>
      <c r="J1594" s="205"/>
      <c r="K1594" s="205"/>
      <c r="L1594" s="205"/>
      <c r="M1594" s="205"/>
      <c r="N1594" s="205"/>
      <c r="O1594" s="205"/>
      <c r="P1594" s="205"/>
    </row>
    <row r="1595" spans="1:16" s="206" customFormat="1" ht="17.25" hidden="1" outlineLevel="2" x14ac:dyDescent="0.3">
      <c r="A1595" s="208"/>
      <c r="B1595" s="531"/>
      <c r="C1595" s="508" t="s">
        <v>1655</v>
      </c>
      <c r="D1595" s="507"/>
      <c r="E1595" s="507"/>
      <c r="F1595" s="203"/>
      <c r="G1595" s="204"/>
      <c r="H1595" s="205"/>
      <c r="I1595" s="205"/>
      <c r="J1595" s="205"/>
      <c r="K1595" s="205"/>
      <c r="L1595" s="205"/>
      <c r="M1595" s="205"/>
      <c r="N1595" s="205"/>
      <c r="O1595" s="205"/>
      <c r="P1595" s="205"/>
    </row>
    <row r="1596" spans="1:16" s="206" customFormat="1" ht="17.25" hidden="1" outlineLevel="2" x14ac:dyDescent="0.3">
      <c r="A1596" s="208"/>
      <c r="B1596" s="531"/>
      <c r="C1596" s="508" t="s">
        <v>1656</v>
      </c>
      <c r="D1596" s="507"/>
      <c r="E1596" s="507"/>
      <c r="F1596" s="203"/>
      <c r="G1596" s="204"/>
      <c r="H1596" s="205"/>
      <c r="I1596" s="205"/>
      <c r="J1596" s="205"/>
      <c r="K1596" s="205"/>
      <c r="L1596" s="205"/>
      <c r="M1596" s="205"/>
      <c r="N1596" s="205"/>
      <c r="O1596" s="205"/>
      <c r="P1596" s="205"/>
    </row>
    <row r="1597" spans="1:16" s="206" customFormat="1" ht="34.5" hidden="1" outlineLevel="1" x14ac:dyDescent="0.3">
      <c r="A1597" s="79"/>
      <c r="B1597" s="80">
        <f>IF(C1592&lt;&gt;"SELECT TYPE", 1,0)</f>
        <v>0</v>
      </c>
      <c r="C1597" s="459">
        <v>0</v>
      </c>
      <c r="D1597" s="565" t="s">
        <v>1657</v>
      </c>
      <c r="E1597" s="202" t="s">
        <v>1658</v>
      </c>
      <c r="F1597" s="203"/>
      <c r="G1597" s="204"/>
      <c r="H1597" s="205"/>
      <c r="I1597" s="205"/>
      <c r="J1597" s="205"/>
      <c r="K1597" s="205"/>
      <c r="L1597" s="205"/>
      <c r="M1597" s="205"/>
      <c r="N1597" s="205"/>
      <c r="O1597" s="205"/>
      <c r="P1597" s="205"/>
    </row>
    <row r="1598" spans="1:16" s="206" customFormat="1" ht="17.25" hidden="1" outlineLevel="2" x14ac:dyDescent="0.3">
      <c r="A1598" s="208"/>
      <c r="B1598" s="531"/>
      <c r="C1598" s="508" t="s">
        <v>1659</v>
      </c>
      <c r="D1598" s="507"/>
      <c r="E1598" s="507"/>
      <c r="F1598" s="203"/>
      <c r="G1598" s="204"/>
      <c r="H1598" s="205"/>
      <c r="I1598" s="205"/>
      <c r="J1598" s="205"/>
      <c r="K1598" s="205"/>
      <c r="L1598" s="205"/>
      <c r="M1598" s="205"/>
      <c r="N1598" s="205"/>
      <c r="O1598" s="205"/>
      <c r="P1598" s="205"/>
    </row>
    <row r="1599" spans="1:16" s="206" customFormat="1" ht="17.25" hidden="1" outlineLevel="2" x14ac:dyDescent="0.3">
      <c r="A1599" s="208"/>
      <c r="B1599" s="531"/>
      <c r="C1599" s="508">
        <v>0</v>
      </c>
      <c r="D1599" s="507"/>
      <c r="E1599" s="507"/>
      <c r="F1599" s="203"/>
      <c r="G1599" s="204"/>
      <c r="H1599" s="205"/>
      <c r="I1599" s="205"/>
      <c r="J1599" s="205"/>
      <c r="K1599" s="205"/>
      <c r="L1599" s="205"/>
      <c r="M1599" s="205"/>
      <c r="N1599" s="205"/>
      <c r="O1599" s="205"/>
      <c r="P1599" s="205"/>
    </row>
    <row r="1600" spans="1:16" s="206" customFormat="1" ht="17.25" hidden="1" outlineLevel="2" x14ac:dyDescent="0.3">
      <c r="A1600" s="208"/>
      <c r="B1600" s="531"/>
      <c r="C1600" s="508">
        <v>1</v>
      </c>
      <c r="D1600" s="507"/>
      <c r="E1600" s="507"/>
      <c r="F1600" s="203"/>
      <c r="G1600" s="204"/>
      <c r="H1600" s="205"/>
      <c r="I1600" s="205"/>
      <c r="J1600" s="205"/>
      <c r="K1600" s="205"/>
      <c r="L1600" s="205"/>
      <c r="M1600" s="205"/>
      <c r="N1600" s="205"/>
      <c r="O1600" s="205"/>
      <c r="P1600" s="205"/>
    </row>
    <row r="1601" spans="1:16" s="206" customFormat="1" ht="17.25" hidden="1" outlineLevel="2" x14ac:dyDescent="0.3">
      <c r="A1601" s="208"/>
      <c r="B1601" s="531"/>
      <c r="C1601" s="508">
        <v>2</v>
      </c>
      <c r="D1601" s="507"/>
      <c r="E1601" s="507"/>
      <c r="F1601" s="203"/>
      <c r="G1601" s="204"/>
      <c r="H1601" s="205"/>
      <c r="I1601" s="205"/>
      <c r="J1601" s="205"/>
      <c r="K1601" s="205"/>
      <c r="L1601" s="205"/>
      <c r="M1601" s="205"/>
      <c r="N1601" s="205"/>
      <c r="O1601" s="205"/>
      <c r="P1601" s="205"/>
    </row>
    <row r="1602" spans="1:16" s="206" customFormat="1" ht="17.25" hidden="1" outlineLevel="2" x14ac:dyDescent="0.3">
      <c r="A1602" s="208"/>
      <c r="B1602" s="531"/>
      <c r="C1602" s="508">
        <v>3</v>
      </c>
      <c r="D1602" s="507"/>
      <c r="E1602" s="507"/>
      <c r="F1602" s="203"/>
      <c r="G1602" s="204"/>
      <c r="H1602" s="205"/>
      <c r="I1602" s="205"/>
      <c r="J1602" s="205"/>
      <c r="K1602" s="205"/>
      <c r="L1602" s="205"/>
      <c r="M1602" s="205"/>
      <c r="N1602" s="205"/>
      <c r="O1602" s="205"/>
      <c r="P1602" s="205"/>
    </row>
    <row r="1603" spans="1:16" s="206" customFormat="1" ht="17.25" hidden="1" outlineLevel="2" x14ac:dyDescent="0.3">
      <c r="A1603" s="208"/>
      <c r="B1603" s="531"/>
      <c r="C1603" s="508">
        <v>4</v>
      </c>
      <c r="D1603" s="507"/>
      <c r="E1603" s="507"/>
      <c r="F1603" s="203"/>
      <c r="G1603" s="204"/>
      <c r="H1603" s="205"/>
      <c r="I1603" s="205"/>
      <c r="J1603" s="205"/>
      <c r="K1603" s="205"/>
      <c r="L1603" s="205"/>
      <c r="M1603" s="205"/>
      <c r="N1603" s="205"/>
      <c r="O1603" s="205"/>
      <c r="P1603" s="205"/>
    </row>
    <row r="1604" spans="1:16" s="206" customFormat="1" ht="17.25" hidden="1" outlineLevel="2" x14ac:dyDescent="0.3">
      <c r="A1604" s="208"/>
      <c r="B1604" s="531"/>
      <c r="C1604" s="508">
        <v>5</v>
      </c>
      <c r="D1604" s="507"/>
      <c r="E1604" s="507"/>
      <c r="F1604" s="203"/>
      <c r="G1604" s="204"/>
      <c r="H1604" s="205"/>
      <c r="I1604" s="205"/>
      <c r="J1604" s="205"/>
      <c r="K1604" s="205"/>
      <c r="L1604" s="205"/>
      <c r="M1604" s="205"/>
      <c r="N1604" s="205"/>
      <c r="O1604" s="205"/>
      <c r="P1604" s="205"/>
    </row>
    <row r="1605" spans="1:16" s="206" customFormat="1" ht="17.25" hidden="1" outlineLevel="2" x14ac:dyDescent="0.3">
      <c r="A1605" s="208"/>
      <c r="B1605" s="531"/>
      <c r="C1605" s="508">
        <v>6</v>
      </c>
      <c r="D1605" s="507"/>
      <c r="E1605" s="507"/>
      <c r="F1605" s="203"/>
      <c r="G1605" s="204"/>
      <c r="H1605" s="205"/>
      <c r="I1605" s="205"/>
      <c r="J1605" s="205"/>
      <c r="K1605" s="205"/>
      <c r="L1605" s="205"/>
      <c r="M1605" s="205"/>
      <c r="N1605" s="205"/>
      <c r="O1605" s="205"/>
      <c r="P1605" s="205"/>
    </row>
    <row r="1606" spans="1:16" s="206" customFormat="1" ht="17.25" hidden="1" outlineLevel="2" x14ac:dyDescent="0.3">
      <c r="A1606" s="208"/>
      <c r="B1606" s="531"/>
      <c r="C1606" s="508">
        <v>7</v>
      </c>
      <c r="D1606" s="507"/>
      <c r="E1606" s="507"/>
      <c r="F1606" s="203"/>
      <c r="G1606" s="204"/>
      <c r="H1606" s="205"/>
      <c r="I1606" s="205"/>
      <c r="J1606" s="205"/>
      <c r="K1606" s="205"/>
      <c r="L1606" s="205"/>
      <c r="M1606" s="205"/>
      <c r="N1606" s="205"/>
      <c r="O1606" s="205"/>
      <c r="P1606" s="205"/>
    </row>
    <row r="1607" spans="1:16" s="206" customFormat="1" ht="17.25" hidden="1" outlineLevel="2" x14ac:dyDescent="0.3">
      <c r="A1607" s="208"/>
      <c r="B1607" s="531"/>
      <c r="C1607" s="508">
        <v>8</v>
      </c>
      <c r="D1607" s="507"/>
      <c r="E1607" s="507"/>
      <c r="F1607" s="203"/>
      <c r="G1607" s="204"/>
      <c r="H1607" s="205"/>
      <c r="I1607" s="205"/>
      <c r="J1607" s="205"/>
      <c r="K1607" s="205"/>
      <c r="L1607" s="205"/>
      <c r="M1607" s="205"/>
      <c r="N1607" s="205"/>
      <c r="O1607" s="205"/>
      <c r="P1607" s="205"/>
    </row>
    <row r="1608" spans="1:16" s="206" customFormat="1" ht="17.25" hidden="1" outlineLevel="2" x14ac:dyDescent="0.3">
      <c r="A1608" s="208"/>
      <c r="B1608" s="531"/>
      <c r="C1608" s="508">
        <v>9</v>
      </c>
      <c r="D1608" s="507"/>
      <c r="E1608" s="507"/>
      <c r="F1608" s="203"/>
      <c r="G1608" s="204"/>
      <c r="H1608" s="205"/>
      <c r="I1608" s="205"/>
      <c r="J1608" s="205"/>
      <c r="K1608" s="205"/>
      <c r="L1608" s="205"/>
      <c r="M1608" s="205"/>
      <c r="N1608" s="205"/>
      <c r="O1608" s="205"/>
      <c r="P1608" s="205"/>
    </row>
    <row r="1609" spans="1:16" s="206" customFormat="1" ht="17.25" hidden="1" outlineLevel="2" x14ac:dyDescent="0.3">
      <c r="A1609" s="208"/>
      <c r="B1609" s="531"/>
      <c r="C1609" s="508">
        <v>10</v>
      </c>
      <c r="D1609" s="507"/>
      <c r="E1609" s="507"/>
      <c r="F1609" s="203"/>
      <c r="G1609" s="204"/>
      <c r="H1609" s="205"/>
      <c r="I1609" s="205"/>
      <c r="J1609" s="205"/>
      <c r="K1609" s="205"/>
      <c r="L1609" s="205"/>
      <c r="M1609" s="205"/>
      <c r="N1609" s="205"/>
      <c r="O1609" s="205"/>
      <c r="P1609" s="205"/>
    </row>
    <row r="1610" spans="1:16" s="206" customFormat="1" ht="17.25" hidden="1" outlineLevel="2" x14ac:dyDescent="0.3">
      <c r="A1610" s="208"/>
      <c r="B1610" s="531"/>
      <c r="C1610" s="508">
        <v>11</v>
      </c>
      <c r="D1610" s="507"/>
      <c r="E1610" s="507"/>
      <c r="F1610" s="203"/>
      <c r="G1610" s="204"/>
      <c r="H1610" s="205"/>
      <c r="I1610" s="205"/>
      <c r="J1610" s="205"/>
      <c r="K1610" s="205"/>
      <c r="L1610" s="205"/>
      <c r="M1610" s="205"/>
      <c r="N1610" s="205"/>
      <c r="O1610" s="205"/>
      <c r="P1610" s="205"/>
    </row>
    <row r="1611" spans="1:16" s="206" customFormat="1" ht="17.25" hidden="1" outlineLevel="2" x14ac:dyDescent="0.3">
      <c r="A1611" s="208"/>
      <c r="B1611" s="531"/>
      <c r="C1611" s="508">
        <v>12</v>
      </c>
      <c r="D1611" s="507"/>
      <c r="E1611" s="507"/>
      <c r="F1611" s="203"/>
      <c r="G1611" s="204"/>
      <c r="H1611" s="205"/>
      <c r="I1611" s="205"/>
      <c r="J1611" s="205"/>
      <c r="K1611" s="205"/>
      <c r="L1611" s="205"/>
      <c r="M1611" s="205"/>
      <c r="N1611" s="205"/>
      <c r="O1611" s="205"/>
      <c r="P1611" s="205"/>
    </row>
    <row r="1612" spans="1:16" s="206" customFormat="1" ht="17.25" hidden="1" outlineLevel="1" x14ac:dyDescent="0.3">
      <c r="A1612" s="79"/>
      <c r="B1612" s="80">
        <f>IF(C1592&lt;&gt;"SELECT TYPE", 1,0)</f>
        <v>0</v>
      </c>
      <c r="C1612" s="459" t="s">
        <v>1660</v>
      </c>
      <c r="D1612" s="565" t="s">
        <v>1661</v>
      </c>
      <c r="E1612" s="202"/>
      <c r="F1612" s="203"/>
      <c r="G1612" s="204"/>
      <c r="H1612" s="205"/>
      <c r="I1612" s="205"/>
      <c r="J1612" s="205"/>
      <c r="K1612" s="205"/>
      <c r="L1612" s="205"/>
      <c r="M1612" s="205"/>
      <c r="N1612" s="205"/>
      <c r="O1612" s="205"/>
      <c r="P1612" s="205"/>
    </row>
    <row r="1613" spans="1:16" s="206" customFormat="1" ht="17.25" hidden="1" outlineLevel="1" x14ac:dyDescent="0.3">
      <c r="A1613" s="79"/>
      <c r="B1613" s="80">
        <f>IF(C1592&lt;&gt;"SELECT TYPE", 1,0)</f>
        <v>0</v>
      </c>
      <c r="C1613" s="459" t="s">
        <v>1660</v>
      </c>
      <c r="D1613" s="565" t="s">
        <v>1662</v>
      </c>
      <c r="E1613" s="202"/>
      <c r="F1613" s="203"/>
      <c r="G1613" s="204"/>
      <c r="H1613" s="205"/>
      <c r="I1613" s="205"/>
      <c r="J1613" s="205"/>
      <c r="K1613" s="205"/>
      <c r="L1613" s="205"/>
      <c r="M1613" s="205"/>
      <c r="N1613" s="205"/>
      <c r="O1613" s="205"/>
      <c r="P1613" s="205"/>
    </row>
    <row r="1614" spans="1:16" s="206" customFormat="1" ht="17.25" hidden="1" outlineLevel="1" x14ac:dyDescent="0.3">
      <c r="A1614" s="79"/>
      <c r="B1614" s="80">
        <f>IF(C1592&lt;&gt;"SELECT TYPE", 1,0)</f>
        <v>0</v>
      </c>
      <c r="C1614" s="459" t="s">
        <v>1660</v>
      </c>
      <c r="D1614" s="565" t="s">
        <v>1663</v>
      </c>
      <c r="E1614" s="202"/>
      <c r="F1614" s="203"/>
      <c r="G1614" s="204"/>
      <c r="H1614" s="205"/>
      <c r="I1614" s="205"/>
      <c r="J1614" s="205"/>
      <c r="K1614" s="205"/>
      <c r="L1614" s="205"/>
      <c r="M1614" s="205"/>
      <c r="N1614" s="205"/>
      <c r="O1614" s="205"/>
      <c r="P1614" s="205"/>
    </row>
    <row r="1615" spans="1:16" s="206" customFormat="1" ht="17.25" hidden="1" outlineLevel="2" x14ac:dyDescent="0.3">
      <c r="A1615" s="208"/>
      <c r="B1615" s="531"/>
      <c r="C1615" s="508"/>
      <c r="D1615" s="507" t="s">
        <v>1660</v>
      </c>
      <c r="E1615" s="507"/>
      <c r="F1615" s="203"/>
      <c r="G1615" s="204"/>
      <c r="H1615" s="205"/>
      <c r="I1615" s="205"/>
      <c r="J1615" s="205"/>
      <c r="K1615" s="205"/>
      <c r="L1615" s="205"/>
      <c r="M1615" s="205"/>
      <c r="N1615" s="205"/>
      <c r="O1615" s="205"/>
      <c r="P1615" s="205"/>
    </row>
    <row r="1616" spans="1:16" s="206" customFormat="1" ht="17.25" hidden="1" outlineLevel="2" x14ac:dyDescent="0.3">
      <c r="A1616" s="208"/>
      <c r="B1616" s="531"/>
      <c r="C1616" s="508"/>
      <c r="D1616" s="507" t="s">
        <v>1664</v>
      </c>
      <c r="E1616" s="507"/>
      <c r="F1616" s="203"/>
      <c r="G1616" s="204"/>
      <c r="H1616" s="205"/>
      <c r="I1616" s="205"/>
      <c r="J1616" s="205"/>
      <c r="K1616" s="205"/>
      <c r="L1616" s="205"/>
      <c r="M1616" s="205"/>
      <c r="N1616" s="205"/>
      <c r="O1616" s="205"/>
      <c r="P1616" s="205"/>
    </row>
    <row r="1617" spans="1:16" s="206" customFormat="1" ht="17.25" hidden="1" outlineLevel="2" x14ac:dyDescent="0.3">
      <c r="A1617" s="208"/>
      <c r="B1617" s="531"/>
      <c r="C1617" s="508"/>
      <c r="D1617" s="507" t="s">
        <v>1665</v>
      </c>
      <c r="E1617" s="507"/>
      <c r="F1617" s="203"/>
      <c r="G1617" s="204"/>
      <c r="H1617" s="205"/>
      <c r="I1617" s="205"/>
      <c r="J1617" s="205"/>
      <c r="K1617" s="205"/>
      <c r="L1617" s="205"/>
      <c r="M1617" s="205"/>
      <c r="N1617" s="205"/>
      <c r="O1617" s="205"/>
      <c r="P1617" s="205"/>
    </row>
    <row r="1618" spans="1:16" s="206" customFormat="1" ht="17.25" hidden="1" outlineLevel="2" x14ac:dyDescent="0.3">
      <c r="A1618" s="208"/>
      <c r="B1618" s="531"/>
      <c r="C1618" s="508"/>
      <c r="D1618" s="507" t="s">
        <v>1666</v>
      </c>
      <c r="E1618" s="507"/>
      <c r="F1618" s="203"/>
      <c r="G1618" s="204"/>
      <c r="H1618" s="205"/>
      <c r="I1618" s="205"/>
      <c r="J1618" s="205"/>
      <c r="K1618" s="205"/>
      <c r="L1618" s="205"/>
      <c r="M1618" s="205"/>
      <c r="N1618" s="205"/>
      <c r="O1618" s="205"/>
      <c r="P1618" s="205"/>
    </row>
    <row r="1619" spans="1:16" s="206" customFormat="1" ht="17.25" hidden="1" outlineLevel="2" x14ac:dyDescent="0.3">
      <c r="A1619" s="208"/>
      <c r="B1619" s="531"/>
      <c r="C1619" s="508"/>
      <c r="D1619" s="507" t="s">
        <v>1667</v>
      </c>
      <c r="E1619" s="507"/>
      <c r="F1619" s="203"/>
      <c r="G1619" s="204"/>
      <c r="H1619" s="205"/>
      <c r="I1619" s="205"/>
      <c r="J1619" s="205"/>
      <c r="K1619" s="205"/>
      <c r="L1619" s="205"/>
      <c r="M1619" s="205"/>
      <c r="N1619" s="205"/>
      <c r="O1619" s="205"/>
      <c r="P1619" s="205"/>
    </row>
    <row r="1620" spans="1:16" s="206" customFormat="1" ht="17.25" hidden="1" outlineLevel="2" x14ac:dyDescent="0.3">
      <c r="A1620" s="208"/>
      <c r="B1620" s="531"/>
      <c r="C1620" s="508"/>
      <c r="D1620" s="507" t="s">
        <v>1668</v>
      </c>
      <c r="E1620" s="507"/>
      <c r="F1620" s="203"/>
      <c r="G1620" s="204"/>
      <c r="H1620" s="205"/>
      <c r="I1620" s="205"/>
      <c r="J1620" s="205"/>
      <c r="K1620" s="205"/>
      <c r="L1620" s="205"/>
      <c r="M1620" s="205"/>
      <c r="N1620" s="205"/>
      <c r="O1620" s="205"/>
      <c r="P1620" s="205"/>
    </row>
    <row r="1621" spans="1:16" s="206" customFormat="1" ht="34.5" hidden="1" outlineLevel="1" x14ac:dyDescent="0.3">
      <c r="A1621" s="79"/>
      <c r="B1621" s="80">
        <f>IF(C1592&lt;&gt;"SELECT TYPE", 1,0)</f>
        <v>0</v>
      </c>
      <c r="C1621" s="459" t="s">
        <v>1669</v>
      </c>
      <c r="D1621" s="565" t="s">
        <v>1670</v>
      </c>
      <c r="E1621" s="202" t="s">
        <v>1671</v>
      </c>
      <c r="F1621" s="203"/>
      <c r="G1621" s="204"/>
      <c r="H1621" s="205"/>
      <c r="I1621" s="205"/>
      <c r="J1621" s="205"/>
      <c r="K1621" s="205"/>
      <c r="L1621" s="205"/>
      <c r="M1621" s="205"/>
      <c r="N1621" s="205"/>
      <c r="O1621" s="205"/>
      <c r="P1621" s="205"/>
    </row>
    <row r="1622" spans="1:16" s="206" customFormat="1" ht="17.25" hidden="1" outlineLevel="2" x14ac:dyDescent="0.3">
      <c r="A1622" s="208"/>
      <c r="B1622" s="531"/>
      <c r="C1622" s="508"/>
      <c r="D1622" s="507" t="s">
        <v>1670</v>
      </c>
      <c r="E1622" s="507"/>
      <c r="F1622" s="203"/>
      <c r="G1622" s="204"/>
      <c r="H1622" s="205"/>
      <c r="I1622" s="205"/>
      <c r="J1622" s="205"/>
      <c r="K1622" s="205"/>
      <c r="L1622" s="205"/>
      <c r="M1622" s="205"/>
      <c r="N1622" s="205"/>
      <c r="O1622" s="205"/>
      <c r="P1622" s="205"/>
    </row>
    <row r="1623" spans="1:16" s="206" customFormat="1" ht="17.25" hidden="1" outlineLevel="2" x14ac:dyDescent="0.3">
      <c r="A1623" s="208"/>
      <c r="B1623" s="531"/>
      <c r="C1623" s="508"/>
      <c r="D1623" s="507" t="s">
        <v>1669</v>
      </c>
      <c r="E1623" s="507"/>
      <c r="F1623" s="203"/>
      <c r="G1623" s="204"/>
      <c r="H1623" s="205"/>
      <c r="I1623" s="205"/>
      <c r="J1623" s="205"/>
      <c r="K1623" s="205"/>
      <c r="L1623" s="205"/>
      <c r="M1623" s="205"/>
      <c r="N1623" s="205"/>
      <c r="O1623" s="205"/>
      <c r="P1623" s="205"/>
    </row>
    <row r="1624" spans="1:16" s="206" customFormat="1" ht="17.25" hidden="1" outlineLevel="1" x14ac:dyDescent="0.3">
      <c r="A1624" s="79"/>
      <c r="B1624" s="80">
        <f>IF(C1592&lt;&gt;"SELECT TYPE", 1,0)</f>
        <v>0</v>
      </c>
      <c r="C1624" s="459" t="s">
        <v>1672</v>
      </c>
      <c r="D1624" s="565" t="s">
        <v>1673</v>
      </c>
      <c r="E1624" s="202" t="s">
        <v>1674</v>
      </c>
      <c r="F1624" s="203"/>
      <c r="G1624" s="204"/>
      <c r="H1624" s="205"/>
      <c r="I1624" s="205"/>
      <c r="J1624" s="205"/>
      <c r="K1624" s="205"/>
      <c r="L1624" s="205"/>
      <c r="M1624" s="205"/>
      <c r="N1624" s="205"/>
      <c r="O1624" s="205"/>
      <c r="P1624" s="205"/>
    </row>
    <row r="1625" spans="1:16" s="206" customFormat="1" ht="17.25" hidden="1" outlineLevel="2" x14ac:dyDescent="0.3">
      <c r="A1625" s="208"/>
      <c r="B1625" s="531"/>
      <c r="C1625" s="508"/>
      <c r="D1625" s="507" t="s">
        <v>1672</v>
      </c>
      <c r="E1625" s="507"/>
      <c r="F1625" s="203"/>
      <c r="G1625" s="204"/>
      <c r="H1625" s="205"/>
      <c r="I1625" s="205"/>
      <c r="J1625" s="205"/>
      <c r="K1625" s="205"/>
      <c r="L1625" s="205"/>
      <c r="M1625" s="205"/>
      <c r="N1625" s="205"/>
      <c r="O1625" s="205"/>
      <c r="P1625" s="205"/>
    </row>
    <row r="1626" spans="1:16" s="206" customFormat="1" ht="17.25" hidden="1" outlineLevel="2" x14ac:dyDescent="0.3">
      <c r="A1626" s="208"/>
      <c r="B1626" s="531"/>
      <c r="C1626" s="508"/>
      <c r="D1626" s="507" t="s">
        <v>1673</v>
      </c>
      <c r="E1626" s="507"/>
      <c r="F1626" s="203"/>
      <c r="G1626" s="204"/>
      <c r="H1626" s="205"/>
      <c r="I1626" s="205"/>
      <c r="J1626" s="205"/>
      <c r="K1626" s="205"/>
      <c r="L1626" s="205"/>
      <c r="M1626" s="205"/>
      <c r="N1626" s="205"/>
      <c r="O1626" s="205"/>
      <c r="P1626" s="205"/>
    </row>
    <row r="1627" spans="1:16" s="206" customFormat="1" ht="17.25" hidden="1" outlineLevel="1" x14ac:dyDescent="0.3">
      <c r="A1627" s="79"/>
      <c r="B1627" s="80">
        <f>IF(C1592&lt;&gt;"SELECT TYPE", 1,0)</f>
        <v>0</v>
      </c>
      <c r="C1627" s="459" t="s">
        <v>1675</v>
      </c>
      <c r="D1627" s="565" t="s">
        <v>1676</v>
      </c>
      <c r="E1627" s="202"/>
      <c r="F1627" s="203"/>
      <c r="G1627" s="204"/>
      <c r="H1627" s="205"/>
      <c r="I1627" s="205"/>
      <c r="J1627" s="205"/>
      <c r="K1627" s="205"/>
      <c r="L1627" s="205"/>
      <c r="M1627" s="205"/>
      <c r="N1627" s="205"/>
      <c r="O1627" s="205"/>
      <c r="P1627" s="205"/>
    </row>
    <row r="1628" spans="1:16" s="206" customFormat="1" ht="17.25" hidden="1" outlineLevel="2" x14ac:dyDescent="0.3">
      <c r="A1628" s="208"/>
      <c r="B1628" s="531"/>
      <c r="C1628" s="508"/>
      <c r="D1628" s="507" t="s">
        <v>1675</v>
      </c>
      <c r="E1628" s="507"/>
      <c r="F1628" s="203"/>
      <c r="G1628" s="204"/>
      <c r="H1628" s="205"/>
      <c r="I1628" s="205"/>
      <c r="J1628" s="205"/>
      <c r="K1628" s="205"/>
      <c r="L1628" s="205"/>
      <c r="M1628" s="205"/>
      <c r="N1628" s="205"/>
      <c r="O1628" s="205"/>
      <c r="P1628" s="205"/>
    </row>
    <row r="1629" spans="1:16" s="206" customFormat="1" ht="17.25" hidden="1" outlineLevel="2" x14ac:dyDescent="0.3">
      <c r="A1629" s="208"/>
      <c r="B1629" s="531"/>
      <c r="C1629" s="508"/>
      <c r="D1629" s="507" t="s">
        <v>1676</v>
      </c>
      <c r="E1629" s="507"/>
      <c r="F1629" s="203"/>
      <c r="G1629" s="204"/>
      <c r="H1629" s="205"/>
      <c r="I1629" s="205"/>
      <c r="J1629" s="205"/>
      <c r="K1629" s="205"/>
      <c r="L1629" s="205"/>
      <c r="M1629" s="205"/>
      <c r="N1629" s="205"/>
      <c r="O1629" s="205"/>
      <c r="P1629" s="205"/>
    </row>
    <row r="1630" spans="1:16" s="206" customFormat="1" ht="34.5" hidden="1" outlineLevel="1" x14ac:dyDescent="0.3">
      <c r="A1630" s="79"/>
      <c r="B1630" s="80">
        <f>IF(C1592&lt;&gt;"SELECT TYPE", 1,0)</f>
        <v>0</v>
      </c>
      <c r="C1630" s="459" t="s">
        <v>1677</v>
      </c>
      <c r="D1630" s="565" t="s">
        <v>1678</v>
      </c>
      <c r="E1630" s="202" t="s">
        <v>1679</v>
      </c>
      <c r="F1630" s="203"/>
      <c r="G1630" s="204"/>
      <c r="H1630" s="205"/>
      <c r="I1630" s="205"/>
      <c r="J1630" s="205"/>
      <c r="K1630" s="205"/>
      <c r="L1630" s="205"/>
      <c r="M1630" s="205"/>
      <c r="N1630" s="205"/>
      <c r="O1630" s="205"/>
      <c r="P1630" s="205"/>
    </row>
    <row r="1631" spans="1:16" s="206" customFormat="1" ht="34.5" hidden="1" outlineLevel="2" x14ac:dyDescent="0.3">
      <c r="A1631" s="208"/>
      <c r="B1631" s="531"/>
      <c r="C1631" s="508" t="s">
        <v>1680</v>
      </c>
      <c r="D1631" s="507"/>
      <c r="E1631" s="507"/>
      <c r="F1631" s="203"/>
      <c r="G1631" s="204"/>
      <c r="H1631" s="205"/>
      <c r="I1631" s="205"/>
      <c r="J1631" s="205"/>
      <c r="K1631" s="205"/>
      <c r="L1631" s="205"/>
      <c r="M1631" s="205"/>
      <c r="N1631" s="205"/>
      <c r="O1631" s="205"/>
      <c r="P1631" s="205"/>
    </row>
    <row r="1632" spans="1:16" s="206" customFormat="1" ht="34.5" hidden="1" outlineLevel="2" x14ac:dyDescent="0.3">
      <c r="A1632" s="208"/>
      <c r="B1632" s="531"/>
      <c r="C1632" s="508" t="s">
        <v>1681</v>
      </c>
      <c r="D1632" s="507"/>
      <c r="E1632" s="507"/>
      <c r="F1632" s="203"/>
      <c r="G1632" s="204"/>
      <c r="H1632" s="205"/>
      <c r="I1632" s="205"/>
      <c r="J1632" s="205"/>
      <c r="K1632" s="205"/>
      <c r="L1632" s="205"/>
      <c r="M1632" s="205"/>
      <c r="N1632" s="205"/>
      <c r="O1632" s="205"/>
      <c r="P1632" s="205"/>
    </row>
    <row r="1633" spans="1:16" s="206" customFormat="1" ht="17.25" hidden="1" outlineLevel="2" x14ac:dyDescent="0.3">
      <c r="A1633" s="208"/>
      <c r="B1633" s="531"/>
      <c r="C1633" s="508" t="s">
        <v>1677</v>
      </c>
      <c r="D1633" s="507"/>
      <c r="E1633" s="507"/>
      <c r="F1633" s="203"/>
      <c r="G1633" s="204"/>
      <c r="H1633" s="205"/>
      <c r="I1633" s="205"/>
      <c r="J1633" s="205"/>
      <c r="K1633" s="205"/>
      <c r="L1633" s="205"/>
      <c r="M1633" s="205"/>
      <c r="N1633" s="205"/>
      <c r="O1633" s="205"/>
      <c r="P1633" s="205"/>
    </row>
    <row r="1634" spans="1:16" s="206" customFormat="1" ht="17.25" hidden="1" outlineLevel="2" x14ac:dyDescent="0.3">
      <c r="A1634" s="209"/>
      <c r="B1634" s="566"/>
      <c r="C1634" s="508"/>
      <c r="D1634" s="507"/>
      <c r="E1634" s="567"/>
      <c r="F1634" s="203"/>
      <c r="G1634" s="204"/>
      <c r="H1634" s="205"/>
      <c r="I1634" s="205"/>
      <c r="J1634" s="205"/>
      <c r="K1634" s="205"/>
      <c r="L1634" s="205"/>
      <c r="M1634" s="205"/>
      <c r="N1634" s="205"/>
      <c r="O1634" s="205"/>
      <c r="P1634" s="205"/>
    </row>
    <row r="1635" spans="1:16" s="206" customFormat="1" ht="17.25" hidden="1" outlineLevel="1" x14ac:dyDescent="0.3">
      <c r="A1635" s="79"/>
      <c r="B1635" s="80">
        <f>IF(C1592&lt;&gt;"SELECT TYPE", 1,0)</f>
        <v>0</v>
      </c>
      <c r="C1635" s="459" t="s">
        <v>1682</v>
      </c>
      <c r="D1635" s="565" t="s">
        <v>1683</v>
      </c>
      <c r="E1635" s="202" t="s">
        <v>1684</v>
      </c>
      <c r="F1635" s="203"/>
      <c r="G1635" s="204"/>
      <c r="H1635" s="205"/>
      <c r="I1635" s="205"/>
      <c r="J1635" s="205"/>
      <c r="K1635" s="205"/>
      <c r="L1635" s="205"/>
      <c r="M1635" s="205"/>
      <c r="N1635" s="205"/>
      <c r="O1635" s="205"/>
      <c r="P1635" s="205"/>
    </row>
    <row r="1636" spans="1:16" s="206" customFormat="1" ht="17.25" hidden="1" outlineLevel="2" x14ac:dyDescent="0.3">
      <c r="A1636" s="568"/>
      <c r="B1636" s="568"/>
      <c r="C1636" s="569" t="s">
        <v>1685</v>
      </c>
      <c r="D1636" s="568"/>
      <c r="E1636" s="568"/>
      <c r="F1636" s="203"/>
      <c r="G1636" s="204"/>
      <c r="H1636" s="205"/>
      <c r="I1636" s="205"/>
      <c r="J1636" s="205"/>
      <c r="K1636" s="205"/>
      <c r="L1636" s="205"/>
      <c r="M1636" s="205"/>
      <c r="N1636" s="205"/>
      <c r="O1636" s="205"/>
      <c r="P1636" s="205"/>
    </row>
    <row r="1637" spans="1:16" s="206" customFormat="1" ht="17.25" hidden="1" outlineLevel="2" x14ac:dyDescent="0.3">
      <c r="A1637" s="568"/>
      <c r="B1637" s="568"/>
      <c r="C1637" s="569" t="s">
        <v>1686</v>
      </c>
      <c r="D1637" s="568"/>
      <c r="E1637" s="568"/>
      <c r="F1637" s="203"/>
      <c r="G1637" s="204"/>
      <c r="H1637" s="205"/>
      <c r="I1637" s="205"/>
      <c r="J1637" s="205"/>
      <c r="K1637" s="205"/>
      <c r="L1637" s="205"/>
      <c r="M1637" s="205"/>
      <c r="N1637" s="205"/>
      <c r="O1637" s="205"/>
      <c r="P1637" s="205"/>
    </row>
    <row r="1638" spans="1:16" s="206" customFormat="1" ht="17.25" hidden="1" outlineLevel="2" x14ac:dyDescent="0.3">
      <c r="A1638" s="568"/>
      <c r="B1638" s="568"/>
      <c r="C1638" s="569" t="s">
        <v>1682</v>
      </c>
      <c r="D1638" s="568"/>
      <c r="E1638" s="568"/>
      <c r="F1638" s="203"/>
      <c r="G1638" s="204"/>
      <c r="H1638" s="205"/>
      <c r="I1638" s="205"/>
      <c r="J1638" s="205"/>
      <c r="K1638" s="205"/>
      <c r="L1638" s="205"/>
      <c r="M1638" s="205"/>
      <c r="N1638" s="205"/>
      <c r="O1638" s="205"/>
      <c r="P1638" s="205"/>
    </row>
    <row r="1639" spans="1:16" s="206" customFormat="1" ht="17.25" hidden="1" outlineLevel="2" x14ac:dyDescent="0.3">
      <c r="A1639" s="568"/>
      <c r="B1639" s="568"/>
      <c r="C1639" s="569" t="s">
        <v>1687</v>
      </c>
      <c r="D1639" s="568"/>
      <c r="E1639" s="568"/>
      <c r="F1639" s="203"/>
      <c r="G1639" s="204"/>
      <c r="H1639" s="205"/>
      <c r="I1639" s="205"/>
      <c r="J1639" s="205"/>
      <c r="K1639" s="205"/>
      <c r="L1639" s="205"/>
      <c r="M1639" s="205"/>
      <c r="N1639" s="205"/>
      <c r="O1639" s="205"/>
      <c r="P1639" s="205"/>
    </row>
    <row r="1640" spans="1:16" s="206" customFormat="1" ht="34.5" hidden="1" outlineLevel="1" x14ac:dyDescent="0.3">
      <c r="A1640" s="79"/>
      <c r="B1640" s="80">
        <f>IF(C1592&lt;&gt;"SELECT TYPE", 1,0)</f>
        <v>0</v>
      </c>
      <c r="C1640" s="485" t="s">
        <v>1688</v>
      </c>
      <c r="D1640" s="501" t="s">
        <v>1689</v>
      </c>
      <c r="E1640" s="202"/>
      <c r="F1640" s="203"/>
      <c r="G1640" s="204"/>
      <c r="H1640" s="205"/>
      <c r="I1640" s="205"/>
      <c r="J1640" s="205"/>
      <c r="K1640" s="205"/>
      <c r="L1640" s="205"/>
      <c r="M1640" s="205"/>
      <c r="N1640" s="205"/>
      <c r="O1640" s="205"/>
      <c r="P1640" s="205"/>
    </row>
    <row r="1641" spans="1:16" s="206" customFormat="1" ht="17.25" hidden="1" outlineLevel="2" x14ac:dyDescent="0.3">
      <c r="A1641" s="207"/>
      <c r="B1641" s="563"/>
      <c r="C1641" s="508" t="s">
        <v>1688</v>
      </c>
      <c r="D1641" s="564"/>
      <c r="E1641" s="507"/>
      <c r="F1641" s="203"/>
      <c r="G1641" s="204"/>
      <c r="H1641" s="205"/>
      <c r="I1641" s="205"/>
      <c r="J1641" s="205"/>
      <c r="K1641" s="205"/>
      <c r="L1641" s="205"/>
      <c r="M1641" s="205"/>
      <c r="N1641" s="205"/>
      <c r="O1641" s="205"/>
      <c r="P1641" s="205"/>
    </row>
    <row r="1642" spans="1:16" s="206" customFormat="1" ht="17.25" hidden="1" outlineLevel="2" x14ac:dyDescent="0.3">
      <c r="A1642" s="207"/>
      <c r="B1642" s="563"/>
      <c r="C1642" s="508" t="s">
        <v>1690</v>
      </c>
      <c r="D1642" s="564"/>
      <c r="E1642" s="507"/>
      <c r="F1642" s="203"/>
      <c r="G1642" s="204"/>
      <c r="H1642" s="205"/>
      <c r="I1642" s="205"/>
      <c r="J1642" s="205"/>
      <c r="K1642" s="205"/>
      <c r="L1642" s="205"/>
      <c r="M1642" s="205"/>
      <c r="N1642" s="205"/>
      <c r="O1642" s="205"/>
      <c r="P1642" s="205"/>
    </row>
    <row r="1643" spans="1:16" s="206" customFormat="1" ht="18" hidden="1" outlineLevel="1" thickBot="1" x14ac:dyDescent="0.35">
      <c r="A1643" s="79"/>
      <c r="B1643" s="80">
        <f>IF(C1592&lt;&gt;"SELECT TYPE", 1,0)</f>
        <v>0</v>
      </c>
      <c r="C1643" s="459">
        <v>0</v>
      </c>
      <c r="D1643" s="565" t="s">
        <v>1691</v>
      </c>
      <c r="E1643" s="202"/>
      <c r="F1643" s="203"/>
      <c r="G1643" s="204"/>
      <c r="H1643" s="205"/>
      <c r="I1643" s="205"/>
      <c r="J1643" s="205"/>
      <c r="K1643" s="205"/>
      <c r="L1643" s="205"/>
      <c r="M1643" s="205"/>
      <c r="N1643" s="205"/>
      <c r="O1643" s="205"/>
      <c r="P1643" s="205"/>
    </row>
    <row r="1644" spans="1:16" s="206" customFormat="1" ht="18" hidden="1" thickBot="1" x14ac:dyDescent="0.35">
      <c r="A1644" s="363"/>
      <c r="B1644" s="364"/>
      <c r="C1644" s="364"/>
      <c r="D1644" s="364"/>
      <c r="E1644" s="365"/>
      <c r="F1644" s="203"/>
      <c r="G1644" s="204"/>
      <c r="H1644" s="205"/>
      <c r="I1644" s="205"/>
      <c r="J1644" s="205"/>
      <c r="K1644" s="205"/>
      <c r="L1644" s="205"/>
      <c r="M1644" s="205"/>
      <c r="N1644" s="205"/>
      <c r="O1644" s="205"/>
      <c r="P1644" s="205"/>
    </row>
    <row r="1645" spans="1:16" s="206" customFormat="1" ht="18" hidden="1" customHeight="1" thickBot="1" x14ac:dyDescent="0.35">
      <c r="A1645" s="477"/>
      <c r="B1645" s="706">
        <f>SUM(B1646:B1712)</f>
        <v>0</v>
      </c>
      <c r="C1645" s="431" t="s">
        <v>1692</v>
      </c>
      <c r="D1645" s="431"/>
      <c r="E1645" s="570"/>
      <c r="G1645" s="204" t="s">
        <v>1693</v>
      </c>
      <c r="H1645" s="205"/>
      <c r="I1645" s="205"/>
      <c r="J1645" s="205"/>
      <c r="K1645" s="205"/>
      <c r="L1645" s="205"/>
      <c r="M1645" s="205"/>
      <c r="N1645" s="205"/>
      <c r="O1645" s="205"/>
      <c r="P1645" s="205"/>
    </row>
    <row r="1646" spans="1:16" s="206" customFormat="1" ht="17.25" hidden="1" outlineLevel="1" x14ac:dyDescent="0.3">
      <c r="A1646" s="178" t="s">
        <v>1694</v>
      </c>
      <c r="B1646" s="80"/>
      <c r="C1646" s="457"/>
      <c r="D1646" s="458"/>
      <c r="E1646" s="105"/>
      <c r="F1646" s="203"/>
      <c r="G1646" s="204"/>
      <c r="H1646" s="205"/>
      <c r="I1646" s="205"/>
      <c r="J1646" s="205"/>
      <c r="K1646" s="205"/>
      <c r="L1646" s="205"/>
      <c r="M1646" s="205"/>
      <c r="N1646" s="205"/>
      <c r="O1646" s="205"/>
      <c r="P1646" s="205"/>
    </row>
    <row r="1647" spans="1:16" s="206" customFormat="1" ht="34.5" hidden="1" outlineLevel="1" x14ac:dyDescent="0.3">
      <c r="A1647" s="209"/>
      <c r="B1647" s="110">
        <f>IF(AND(C1592="DD4200 ES30-30", C1597=0),1*C1643,0)</f>
        <v>0</v>
      </c>
      <c r="C1647" s="508" t="s">
        <v>1695</v>
      </c>
      <c r="D1647" s="483" t="s">
        <v>1696</v>
      </c>
      <c r="E1647" s="210" t="s">
        <v>1697</v>
      </c>
      <c r="F1647" s="203"/>
      <c r="G1647" s="204"/>
      <c r="H1647" s="205"/>
      <c r="I1647" s="205"/>
      <c r="J1647" s="205"/>
      <c r="K1647" s="205"/>
      <c r="L1647" s="205"/>
      <c r="M1647" s="205"/>
      <c r="N1647" s="205"/>
      <c r="O1647" s="205"/>
      <c r="P1647" s="205"/>
    </row>
    <row r="1648" spans="1:16" s="206" customFormat="1" ht="34.5" hidden="1" outlineLevel="1" x14ac:dyDescent="0.3">
      <c r="A1648" s="208"/>
      <c r="B1648" s="110">
        <f>IF(AND(C1592="DD4200 ES30-30", C1597=1),1*C1643,0)</f>
        <v>0</v>
      </c>
      <c r="C1648" s="508" t="s">
        <v>1698</v>
      </c>
      <c r="D1648" s="483" t="s">
        <v>1699</v>
      </c>
      <c r="E1648" s="210" t="s">
        <v>1700</v>
      </c>
      <c r="F1648" s="203"/>
      <c r="G1648" s="204"/>
      <c r="H1648" s="205"/>
      <c r="I1648" s="205"/>
      <c r="J1648" s="205"/>
      <c r="K1648" s="205"/>
      <c r="L1648" s="205"/>
      <c r="M1648" s="205"/>
      <c r="N1648" s="205"/>
      <c r="O1648" s="205"/>
      <c r="P1648" s="205"/>
    </row>
    <row r="1649" spans="1:16" s="206" customFormat="1" ht="34.5" hidden="1" outlineLevel="1" x14ac:dyDescent="0.3">
      <c r="A1649" s="208"/>
      <c r="B1649" s="110">
        <f>IF(AND(C1592="DD4200 ES30-30", C1597=2),1*C1643,0)</f>
        <v>0</v>
      </c>
      <c r="C1649" s="508" t="s">
        <v>1701</v>
      </c>
      <c r="D1649" s="483" t="s">
        <v>1702</v>
      </c>
      <c r="E1649" s="210" t="s">
        <v>1703</v>
      </c>
      <c r="F1649" s="203"/>
      <c r="G1649" s="204"/>
      <c r="H1649" s="205"/>
      <c r="I1649" s="205"/>
      <c r="J1649" s="205"/>
      <c r="K1649" s="205"/>
      <c r="L1649" s="205"/>
      <c r="M1649" s="205"/>
      <c r="N1649" s="205"/>
      <c r="O1649" s="205"/>
      <c r="P1649" s="205"/>
    </row>
    <row r="1650" spans="1:16" s="206" customFormat="1" ht="34.5" hidden="1" outlineLevel="1" x14ac:dyDescent="0.3">
      <c r="A1650" s="208"/>
      <c r="B1650" s="110">
        <f>IF(AND(C1592="DD4200 ES30-45", C1597=1),1*C1643,0)</f>
        <v>0</v>
      </c>
      <c r="C1650" s="508" t="s">
        <v>1704</v>
      </c>
      <c r="D1650" s="483" t="s">
        <v>1705</v>
      </c>
      <c r="E1650" s="210" t="s">
        <v>1706</v>
      </c>
      <c r="F1650" s="203"/>
      <c r="G1650" s="204"/>
      <c r="H1650" s="205"/>
      <c r="I1650" s="205"/>
      <c r="J1650" s="205"/>
      <c r="K1650" s="205"/>
      <c r="L1650" s="205"/>
      <c r="M1650" s="205"/>
      <c r="N1650" s="205"/>
      <c r="O1650" s="205"/>
      <c r="P1650" s="205"/>
    </row>
    <row r="1651" spans="1:16" s="206" customFormat="1" ht="34.5" hidden="1" outlineLevel="1" x14ac:dyDescent="0.3">
      <c r="A1651" s="208"/>
      <c r="B1651" s="110">
        <f>IF(AND(C1592="DD4200 ES30-45", C1597=2),1*C1643,0)</f>
        <v>0</v>
      </c>
      <c r="C1651" s="508" t="s">
        <v>1707</v>
      </c>
      <c r="D1651" s="483" t="s">
        <v>1708</v>
      </c>
      <c r="E1651" s="210" t="s">
        <v>1709</v>
      </c>
      <c r="F1651" s="203"/>
      <c r="G1651" s="204"/>
      <c r="H1651" s="205"/>
      <c r="I1651" s="205"/>
      <c r="J1651" s="205"/>
      <c r="K1651" s="205"/>
      <c r="L1651" s="205"/>
      <c r="M1651" s="205"/>
      <c r="N1651" s="205"/>
      <c r="O1651" s="205"/>
      <c r="P1651" s="205"/>
    </row>
    <row r="1652" spans="1:16" s="206" customFormat="1" ht="34.5" hidden="1" outlineLevel="1" x14ac:dyDescent="0.3">
      <c r="A1652" s="208"/>
      <c r="B1652" s="110">
        <f>IF(AND(C1592="DD4200 ES30-45", C1597=3),1*C1643,0)</f>
        <v>0</v>
      </c>
      <c r="C1652" s="508" t="s">
        <v>1710</v>
      </c>
      <c r="D1652" s="483" t="s">
        <v>1711</v>
      </c>
      <c r="E1652" s="210" t="s">
        <v>1712</v>
      </c>
      <c r="F1652" s="203"/>
      <c r="G1652" s="204"/>
      <c r="H1652" s="205"/>
      <c r="I1652" s="205"/>
      <c r="J1652" s="205"/>
      <c r="K1652" s="205"/>
      <c r="L1652" s="205"/>
      <c r="M1652" s="205"/>
      <c r="N1652" s="205"/>
      <c r="O1652" s="205"/>
      <c r="P1652" s="205"/>
    </row>
    <row r="1653" spans="1:16" s="206" customFormat="1" ht="34.5" hidden="1" outlineLevel="1" x14ac:dyDescent="0.3">
      <c r="A1653" s="208"/>
      <c r="B1653" s="110">
        <f>IF(AND(C1592="DD4200 ES30-45", C1597=4),1*C1643,0)</f>
        <v>0</v>
      </c>
      <c r="C1653" s="508" t="s">
        <v>1713</v>
      </c>
      <c r="D1653" s="483" t="s">
        <v>1714</v>
      </c>
      <c r="E1653" s="210" t="s">
        <v>1715</v>
      </c>
      <c r="F1653" s="203"/>
      <c r="G1653" s="204"/>
      <c r="H1653" s="205"/>
      <c r="I1653" s="205"/>
      <c r="J1653" s="205"/>
      <c r="K1653" s="205"/>
      <c r="L1653" s="205"/>
      <c r="M1653" s="205"/>
      <c r="N1653" s="205"/>
      <c r="O1653" s="205"/>
      <c r="P1653" s="205"/>
    </row>
    <row r="1654" spans="1:16" s="206" customFormat="1" ht="34.5" hidden="1" outlineLevel="1" x14ac:dyDescent="0.3">
      <c r="A1654" s="208"/>
      <c r="B1654" s="110">
        <f>IF(AND(C1592="DD4200 ES30-45", C1597=5),1*C1643,0)</f>
        <v>0</v>
      </c>
      <c r="C1654" s="508" t="s">
        <v>1716</v>
      </c>
      <c r="D1654" s="483" t="s">
        <v>1717</v>
      </c>
      <c r="E1654" s="210" t="s">
        <v>1718</v>
      </c>
      <c r="F1654" s="203"/>
      <c r="G1654" s="204"/>
      <c r="H1654" s="205"/>
      <c r="I1654" s="205"/>
      <c r="J1654" s="205"/>
      <c r="K1654" s="205"/>
      <c r="L1654" s="205"/>
      <c r="M1654" s="205"/>
      <c r="N1654" s="205"/>
      <c r="O1654" s="205"/>
      <c r="P1654" s="205"/>
    </row>
    <row r="1655" spans="1:16" s="206" customFormat="1" ht="17.25" hidden="1" outlineLevel="1" x14ac:dyDescent="0.3">
      <c r="A1655" s="208"/>
      <c r="B1655" s="110"/>
      <c r="C1655" s="571"/>
      <c r="D1655" s="567"/>
      <c r="E1655" s="211"/>
      <c r="F1655" s="203"/>
      <c r="G1655" s="204"/>
      <c r="H1655" s="205"/>
      <c r="I1655" s="205"/>
      <c r="J1655" s="205"/>
      <c r="K1655" s="205"/>
      <c r="L1655" s="205"/>
      <c r="M1655" s="205"/>
      <c r="N1655" s="205"/>
      <c r="O1655" s="205"/>
      <c r="P1655" s="205"/>
    </row>
    <row r="1656" spans="1:16" s="206" customFormat="1" ht="17.25" hidden="1" outlineLevel="1" x14ac:dyDescent="0.3">
      <c r="A1656" s="572" t="s">
        <v>1719</v>
      </c>
      <c r="B1656" s="573"/>
      <c r="C1656" s="574"/>
      <c r="D1656" s="458"/>
      <c r="E1656" s="458"/>
      <c r="F1656" s="203"/>
      <c r="G1656" s="204"/>
      <c r="H1656" s="205"/>
      <c r="I1656" s="205"/>
      <c r="J1656" s="205"/>
      <c r="K1656" s="205"/>
      <c r="L1656" s="205"/>
      <c r="M1656" s="205"/>
      <c r="N1656" s="205"/>
      <c r="O1656" s="205"/>
      <c r="P1656" s="205"/>
    </row>
    <row r="1657" spans="1:16" s="206" customFormat="1" ht="17.25" hidden="1" outlineLevel="1" x14ac:dyDescent="0.3">
      <c r="A1657" s="209"/>
      <c r="B1657" s="212"/>
      <c r="C1657" s="571"/>
      <c r="D1657" s="567"/>
      <c r="E1657" s="211"/>
      <c r="F1657" s="203"/>
      <c r="G1657" s="204"/>
      <c r="H1657" s="205"/>
      <c r="I1657" s="205"/>
      <c r="J1657" s="205"/>
      <c r="K1657" s="205"/>
      <c r="L1657" s="205"/>
      <c r="M1657" s="205"/>
      <c r="N1657" s="205"/>
      <c r="O1657" s="205"/>
      <c r="P1657" s="205"/>
    </row>
    <row r="1658" spans="1:16" s="206" customFormat="1" ht="34.5" hidden="1" outlineLevel="1" x14ac:dyDescent="0.3">
      <c r="A1658" s="209"/>
      <c r="B1658" s="110">
        <f>IF(AND(C1592="DD7200", C1597=0),1*C1643,0)</f>
        <v>0</v>
      </c>
      <c r="C1658" s="439" t="s">
        <v>1720</v>
      </c>
      <c r="D1658" s="483" t="s">
        <v>1721</v>
      </c>
      <c r="E1658" s="210" t="s">
        <v>1697</v>
      </c>
      <c r="F1658" s="203"/>
      <c r="G1658" s="204"/>
      <c r="H1658" s="205"/>
      <c r="I1658" s="205"/>
      <c r="J1658" s="205"/>
      <c r="K1658" s="205"/>
      <c r="L1658" s="205"/>
      <c r="M1658" s="205"/>
      <c r="N1658" s="205"/>
      <c r="O1658" s="205"/>
      <c r="P1658" s="205"/>
    </row>
    <row r="1659" spans="1:16" s="206" customFormat="1" ht="34.5" hidden="1" outlineLevel="1" x14ac:dyDescent="0.3">
      <c r="A1659" s="209"/>
      <c r="B1659" s="110">
        <f>IF(AND(C1592="DD7200", C1597=3),1*C1643,0)</f>
        <v>0</v>
      </c>
      <c r="C1659" s="439" t="s">
        <v>1722</v>
      </c>
      <c r="D1659" s="483" t="s">
        <v>1723</v>
      </c>
      <c r="E1659" s="210" t="s">
        <v>1712</v>
      </c>
      <c r="F1659" s="203"/>
      <c r="G1659" s="204"/>
      <c r="H1659" s="205"/>
      <c r="I1659" s="205"/>
      <c r="J1659" s="205"/>
      <c r="K1659" s="205"/>
      <c r="L1659" s="205"/>
      <c r="M1659" s="205"/>
      <c r="N1659" s="205"/>
      <c r="O1659" s="205"/>
      <c r="P1659" s="205"/>
    </row>
    <row r="1660" spans="1:16" s="206" customFormat="1" ht="34.5" hidden="1" outlineLevel="1" x14ac:dyDescent="0.3">
      <c r="A1660" s="209"/>
      <c r="B1660" s="110">
        <f>IF(AND(C1592="DD7200", C1597=4),1*C1643,0)</f>
        <v>0</v>
      </c>
      <c r="C1660" s="439" t="s">
        <v>1724</v>
      </c>
      <c r="D1660" s="483" t="s">
        <v>1725</v>
      </c>
      <c r="E1660" s="210" t="s">
        <v>1715</v>
      </c>
      <c r="F1660" s="203"/>
      <c r="G1660" s="204"/>
      <c r="H1660" s="205"/>
      <c r="I1660" s="205"/>
      <c r="J1660" s="205"/>
      <c r="K1660" s="205"/>
      <c r="L1660" s="205"/>
      <c r="M1660" s="205"/>
      <c r="N1660" s="205"/>
      <c r="O1660" s="205"/>
      <c r="P1660" s="205"/>
    </row>
    <row r="1661" spans="1:16" s="206" customFormat="1" ht="34.5" hidden="1" outlineLevel="1" x14ac:dyDescent="0.3">
      <c r="A1661" s="209"/>
      <c r="B1661" s="110">
        <f>IF(AND(C1592="DD7200", C1597=5),1*C1643,0)</f>
        <v>0</v>
      </c>
      <c r="C1661" s="439" t="s">
        <v>1726</v>
      </c>
      <c r="D1661" s="483" t="s">
        <v>1727</v>
      </c>
      <c r="E1661" s="210" t="s">
        <v>1718</v>
      </c>
      <c r="F1661" s="203"/>
      <c r="G1661" s="204"/>
      <c r="H1661" s="205"/>
      <c r="I1661" s="205"/>
      <c r="J1661" s="205"/>
      <c r="K1661" s="205"/>
      <c r="L1661" s="205"/>
      <c r="M1661" s="205"/>
      <c r="N1661" s="205"/>
      <c r="O1661" s="205"/>
      <c r="P1661" s="205"/>
    </row>
    <row r="1662" spans="1:16" s="206" customFormat="1" ht="34.5" hidden="1" outlineLevel="1" x14ac:dyDescent="0.3">
      <c r="A1662" s="209"/>
      <c r="B1662" s="110">
        <f>IF(AND(C1592="DD7200", C1597=6),1*C1643,0)</f>
        <v>0</v>
      </c>
      <c r="C1662" s="439" t="s">
        <v>1728</v>
      </c>
      <c r="D1662" s="483" t="s">
        <v>1729</v>
      </c>
      <c r="E1662" s="210" t="s">
        <v>1730</v>
      </c>
      <c r="F1662" s="203"/>
      <c r="G1662" s="204"/>
      <c r="H1662" s="205"/>
      <c r="I1662" s="205"/>
      <c r="J1662" s="205"/>
      <c r="K1662" s="205"/>
      <c r="L1662" s="205"/>
      <c r="M1662" s="205"/>
      <c r="N1662" s="205"/>
      <c r="O1662" s="205"/>
      <c r="P1662" s="205"/>
    </row>
    <row r="1663" spans="1:16" s="206" customFormat="1" ht="34.5" hidden="1" outlineLevel="1" x14ac:dyDescent="0.3">
      <c r="A1663" s="209"/>
      <c r="B1663" s="110">
        <f>IF(AND(C1592="DD7200", C1597=7),1*C1643,0)</f>
        <v>0</v>
      </c>
      <c r="C1663" s="439" t="s">
        <v>1731</v>
      </c>
      <c r="D1663" s="483" t="s">
        <v>1732</v>
      </c>
      <c r="E1663" s="210" t="s">
        <v>1733</v>
      </c>
      <c r="F1663" s="203"/>
      <c r="G1663" s="204"/>
      <c r="H1663" s="205"/>
      <c r="I1663" s="205"/>
      <c r="J1663" s="205"/>
      <c r="K1663" s="205"/>
      <c r="L1663" s="205"/>
      <c r="M1663" s="205"/>
      <c r="N1663" s="205"/>
      <c r="O1663" s="205"/>
      <c r="P1663" s="205"/>
    </row>
    <row r="1664" spans="1:16" s="206" customFormat="1" ht="34.5" hidden="1" outlineLevel="1" x14ac:dyDescent="0.3">
      <c r="A1664" s="209"/>
      <c r="B1664" s="110">
        <f>IF(AND(C1592="DD7200", C1597=8),1*C1643,0)</f>
        <v>0</v>
      </c>
      <c r="C1664" s="439" t="s">
        <v>1734</v>
      </c>
      <c r="D1664" s="483" t="s">
        <v>1735</v>
      </c>
      <c r="E1664" s="210" t="s">
        <v>1736</v>
      </c>
      <c r="F1664" s="203"/>
      <c r="G1664" s="204"/>
      <c r="H1664" s="205"/>
      <c r="I1664" s="205"/>
      <c r="J1664" s="205"/>
      <c r="K1664" s="205"/>
      <c r="L1664" s="205"/>
      <c r="M1664" s="205"/>
      <c r="N1664" s="205"/>
      <c r="O1664" s="205"/>
      <c r="P1664" s="205"/>
    </row>
    <row r="1665" spans="1:16" s="206" customFormat="1" ht="34.5" hidden="1" outlineLevel="1" x14ac:dyDescent="0.3">
      <c r="A1665" s="209"/>
      <c r="B1665" s="110">
        <f>IF(AND(C1592="DD7200", C1597=9),1*C1643,0)</f>
        <v>0</v>
      </c>
      <c r="C1665" s="439" t="s">
        <v>1737</v>
      </c>
      <c r="D1665" s="483" t="s">
        <v>1738</v>
      </c>
      <c r="E1665" s="210" t="s">
        <v>1739</v>
      </c>
      <c r="F1665" s="203"/>
      <c r="G1665" s="204"/>
      <c r="H1665" s="205"/>
      <c r="I1665" s="205"/>
      <c r="J1665" s="205"/>
      <c r="K1665" s="205"/>
      <c r="L1665" s="205"/>
      <c r="M1665" s="205"/>
      <c r="N1665" s="205"/>
      <c r="O1665" s="205"/>
      <c r="P1665" s="205"/>
    </row>
    <row r="1666" spans="1:16" s="206" customFormat="1" ht="34.5" hidden="1" outlineLevel="1" x14ac:dyDescent="0.3">
      <c r="A1666" s="209"/>
      <c r="B1666" s="110">
        <f>IF(AND(C1592="DD7200", C1597=10),1*C1643,0)</f>
        <v>0</v>
      </c>
      <c r="C1666" s="439" t="s">
        <v>1740</v>
      </c>
      <c r="D1666" s="483" t="s">
        <v>1741</v>
      </c>
      <c r="E1666" s="210" t="s">
        <v>1742</v>
      </c>
      <c r="F1666" s="203"/>
      <c r="G1666" s="204"/>
      <c r="H1666" s="205"/>
      <c r="I1666" s="205"/>
      <c r="J1666" s="205"/>
      <c r="K1666" s="205"/>
      <c r="L1666" s="205"/>
      <c r="M1666" s="205"/>
      <c r="N1666" s="205"/>
      <c r="O1666" s="205"/>
      <c r="P1666" s="205"/>
    </row>
    <row r="1667" spans="1:16" s="206" customFormat="1" ht="34.5" hidden="1" outlineLevel="1" x14ac:dyDescent="0.3">
      <c r="A1667" s="209"/>
      <c r="B1667" s="110">
        <f>IF(AND(C1592="DD7200", C1597=11),1*C1643,0)</f>
        <v>0</v>
      </c>
      <c r="C1667" s="439" t="s">
        <v>1743</v>
      </c>
      <c r="D1667" s="483" t="s">
        <v>1744</v>
      </c>
      <c r="E1667" s="210" t="s">
        <v>1745</v>
      </c>
      <c r="F1667" s="203"/>
      <c r="G1667" s="204"/>
      <c r="H1667" s="205"/>
      <c r="I1667" s="205"/>
      <c r="J1667" s="205"/>
      <c r="K1667" s="205"/>
      <c r="L1667" s="205"/>
      <c r="M1667" s="205"/>
      <c r="N1667" s="205"/>
      <c r="O1667" s="205"/>
      <c r="P1667" s="205"/>
    </row>
    <row r="1668" spans="1:16" s="206" customFormat="1" ht="34.5" hidden="1" outlineLevel="1" x14ac:dyDescent="0.3">
      <c r="A1668" s="209"/>
      <c r="B1668" s="110">
        <f>IF(AND(C1592="DD7200", C1597=12),1*C1643,0)</f>
        <v>0</v>
      </c>
      <c r="C1668" s="439" t="s">
        <v>1746</v>
      </c>
      <c r="D1668" s="483" t="s">
        <v>1747</v>
      </c>
      <c r="E1668" s="210" t="s">
        <v>1748</v>
      </c>
      <c r="F1668" s="203"/>
      <c r="G1668" s="204"/>
      <c r="H1668" s="205"/>
      <c r="I1668" s="205"/>
      <c r="J1668" s="205"/>
      <c r="K1668" s="205"/>
      <c r="L1668" s="205"/>
      <c r="M1668" s="205"/>
      <c r="N1668" s="205"/>
      <c r="O1668" s="205"/>
      <c r="P1668" s="205"/>
    </row>
    <row r="1669" spans="1:16" s="206" customFormat="1" ht="17.25" hidden="1" outlineLevel="1" x14ac:dyDescent="0.3">
      <c r="A1669" s="178" t="s">
        <v>1749</v>
      </c>
      <c r="B1669" s="179"/>
      <c r="C1669" s="457"/>
      <c r="D1669" s="458"/>
      <c r="E1669" s="458"/>
      <c r="F1669" s="203"/>
      <c r="G1669" s="204"/>
      <c r="H1669" s="205"/>
      <c r="I1669" s="205"/>
      <c r="J1669" s="205"/>
      <c r="K1669" s="205"/>
      <c r="L1669" s="205"/>
      <c r="M1669" s="205"/>
      <c r="N1669" s="205"/>
      <c r="O1669" s="205"/>
      <c r="P1669" s="205"/>
    </row>
    <row r="1670" spans="1:16" s="206" customFormat="1" ht="34.5" hidden="1" outlineLevel="1" x14ac:dyDescent="0.3">
      <c r="A1670" s="208"/>
      <c r="B1670" s="110">
        <v>0</v>
      </c>
      <c r="C1670" s="439" t="s">
        <v>1750</v>
      </c>
      <c r="D1670" s="483" t="s">
        <v>1751</v>
      </c>
      <c r="E1670" s="211"/>
      <c r="F1670" s="203"/>
      <c r="G1670" s="204"/>
      <c r="H1670" s="205"/>
      <c r="I1670" s="205"/>
      <c r="J1670" s="205"/>
      <c r="K1670" s="205"/>
      <c r="L1670" s="205"/>
      <c r="M1670" s="205"/>
      <c r="N1670" s="205"/>
      <c r="O1670" s="205"/>
      <c r="P1670" s="205"/>
    </row>
    <row r="1671" spans="1:16" s="206" customFormat="1" ht="34.5" hidden="1" outlineLevel="1" x14ac:dyDescent="0.3">
      <c r="A1671" s="208"/>
      <c r="B1671" s="110">
        <v>0</v>
      </c>
      <c r="C1671" s="439" t="s">
        <v>1752</v>
      </c>
      <c r="D1671" s="483" t="s">
        <v>1753</v>
      </c>
      <c r="E1671" s="211"/>
      <c r="F1671" s="203"/>
      <c r="G1671" s="204"/>
      <c r="H1671" s="205"/>
      <c r="I1671" s="205"/>
      <c r="J1671" s="205"/>
      <c r="K1671" s="205"/>
      <c r="L1671" s="205"/>
      <c r="M1671" s="205"/>
      <c r="N1671" s="205"/>
      <c r="O1671" s="205"/>
      <c r="P1671" s="205"/>
    </row>
    <row r="1672" spans="1:16" s="206" customFormat="1" ht="17.25" hidden="1" outlineLevel="1" x14ac:dyDescent="0.3">
      <c r="A1672" s="208"/>
      <c r="B1672" s="575"/>
      <c r="C1672" s="529"/>
      <c r="D1672" s="507"/>
      <c r="E1672" s="211"/>
      <c r="F1672" s="203"/>
      <c r="G1672" s="204"/>
      <c r="H1672" s="205"/>
      <c r="I1672" s="205"/>
      <c r="J1672" s="205"/>
      <c r="K1672" s="205"/>
      <c r="L1672" s="205"/>
      <c r="M1672" s="205"/>
      <c r="N1672" s="205"/>
      <c r="O1672" s="205"/>
      <c r="P1672" s="205"/>
    </row>
    <row r="1673" spans="1:16" s="206" customFormat="1" ht="17.25" hidden="1" outlineLevel="1" x14ac:dyDescent="0.3">
      <c r="A1673" s="208"/>
      <c r="B1673" s="110">
        <v>0</v>
      </c>
      <c r="C1673" s="439" t="s">
        <v>1754</v>
      </c>
      <c r="D1673" s="483" t="s">
        <v>1755</v>
      </c>
      <c r="E1673" s="211"/>
      <c r="F1673" s="203"/>
      <c r="G1673" s="204"/>
      <c r="H1673" s="205"/>
      <c r="I1673" s="205"/>
      <c r="J1673" s="205"/>
      <c r="K1673" s="205"/>
      <c r="L1673" s="205"/>
      <c r="M1673" s="205"/>
      <c r="N1673" s="205"/>
      <c r="O1673" s="205"/>
      <c r="P1673" s="205"/>
    </row>
    <row r="1674" spans="1:16" s="206" customFormat="1" ht="17.25" hidden="1" outlineLevel="1" x14ac:dyDescent="0.3">
      <c r="A1674" s="208"/>
      <c r="B1674" s="575"/>
      <c r="C1674" s="529"/>
      <c r="D1674" s="507"/>
      <c r="E1674" s="211"/>
      <c r="F1674" s="203"/>
      <c r="G1674" s="204"/>
      <c r="H1674" s="205"/>
      <c r="I1674" s="205"/>
      <c r="J1674" s="205"/>
      <c r="K1674" s="205"/>
      <c r="L1674" s="205"/>
      <c r="M1674" s="205"/>
      <c r="N1674" s="205"/>
      <c r="O1674" s="205"/>
      <c r="P1674" s="205"/>
    </row>
    <row r="1675" spans="1:16" s="206" customFormat="1" ht="34.5" hidden="1" outlineLevel="1" x14ac:dyDescent="0.3">
      <c r="A1675" s="208"/>
      <c r="B1675" s="110">
        <v>0</v>
      </c>
      <c r="C1675" s="439" t="s">
        <v>1756</v>
      </c>
      <c r="D1675" s="483" t="s">
        <v>1757</v>
      </c>
      <c r="E1675" s="211"/>
      <c r="F1675" s="203"/>
      <c r="G1675" s="204"/>
      <c r="H1675" s="205"/>
      <c r="I1675" s="205"/>
      <c r="J1675" s="205"/>
      <c r="K1675" s="205"/>
      <c r="L1675" s="205"/>
      <c r="M1675" s="205"/>
      <c r="N1675" s="205"/>
      <c r="O1675" s="205"/>
      <c r="P1675" s="205"/>
    </row>
    <row r="1676" spans="1:16" s="206" customFormat="1" ht="34.5" hidden="1" outlineLevel="1" x14ac:dyDescent="0.3">
      <c r="A1676" s="208"/>
      <c r="B1676" s="110">
        <v>0</v>
      </c>
      <c r="C1676" s="439" t="s">
        <v>1758</v>
      </c>
      <c r="D1676" s="483" t="s">
        <v>1759</v>
      </c>
      <c r="E1676" s="211"/>
      <c r="F1676" s="203"/>
      <c r="G1676" s="204"/>
      <c r="H1676" s="205"/>
      <c r="I1676" s="205"/>
      <c r="J1676" s="205"/>
      <c r="K1676" s="205"/>
      <c r="L1676" s="205"/>
      <c r="M1676" s="205"/>
      <c r="N1676" s="205"/>
      <c r="O1676" s="205"/>
      <c r="P1676" s="205"/>
    </row>
    <row r="1677" spans="1:16" s="206" customFormat="1" ht="17.25" hidden="1" outlineLevel="1" x14ac:dyDescent="0.3">
      <c r="A1677" s="208"/>
      <c r="B1677" s="576"/>
      <c r="C1677" s="529"/>
      <c r="D1677" s="507"/>
      <c r="E1677" s="507"/>
      <c r="F1677" s="203"/>
      <c r="G1677" s="204"/>
      <c r="H1677" s="205"/>
      <c r="I1677" s="205"/>
      <c r="J1677" s="205"/>
      <c r="K1677" s="205"/>
      <c r="L1677" s="205"/>
      <c r="M1677" s="205"/>
      <c r="N1677" s="205"/>
      <c r="O1677" s="205"/>
      <c r="P1677" s="205"/>
    </row>
    <row r="1678" spans="1:16" s="206" customFormat="1" ht="17.25" hidden="1" outlineLevel="1" x14ac:dyDescent="0.3">
      <c r="A1678" s="178" t="s">
        <v>1760</v>
      </c>
      <c r="B1678" s="179"/>
      <c r="C1678" s="457"/>
      <c r="D1678" s="458"/>
      <c r="E1678" s="105"/>
      <c r="F1678" s="203"/>
      <c r="G1678" s="204"/>
      <c r="H1678" s="205"/>
      <c r="I1678" s="205"/>
      <c r="J1678" s="205"/>
      <c r="K1678" s="205"/>
      <c r="L1678" s="205"/>
      <c r="M1678" s="205"/>
      <c r="N1678" s="205"/>
      <c r="O1678" s="205"/>
      <c r="P1678" s="205"/>
    </row>
    <row r="1679" spans="1:16" s="206" customFormat="1" ht="34.5" hidden="1" outlineLevel="1" x14ac:dyDescent="0.3">
      <c r="A1679" s="208"/>
      <c r="B1679" s="110">
        <f>IF(C1612="1GbE NIC, 2P Optical, 2P Copper",1*C1643,0)+IF(C1613="1GbE NIC, 2P Optical, 2P Copper",1*C1643,0)+IF(C1614="1GbE NIC, 2P Optical, 2P Copper",1*C1643,0)</f>
        <v>0</v>
      </c>
      <c r="C1679" s="439" t="s">
        <v>1761</v>
      </c>
      <c r="D1679" s="483" t="s">
        <v>1762</v>
      </c>
      <c r="E1679" s="211"/>
      <c r="F1679" s="203"/>
      <c r="G1679" s="204"/>
      <c r="H1679" s="205"/>
      <c r="I1679" s="205"/>
      <c r="J1679" s="205"/>
      <c r="K1679" s="205"/>
      <c r="L1679" s="205"/>
      <c r="M1679" s="205"/>
      <c r="N1679" s="205"/>
      <c r="O1679" s="205"/>
      <c r="P1679" s="205"/>
    </row>
    <row r="1680" spans="1:16" s="206" customFormat="1" ht="17.25" hidden="1" outlineLevel="1" x14ac:dyDescent="0.3">
      <c r="A1680" s="208"/>
      <c r="B1680" s="110">
        <f>IF(C1612="1GbE NIC, 4P, Copper",1*C1643,0)+IF(C1613="1GbE NIC, 4P, Copper",1*C1643,0)+IF(C1614="1GbE NIC, 4P, Copper",1*C1643,0)</f>
        <v>0</v>
      </c>
      <c r="C1680" s="439" t="s">
        <v>1763</v>
      </c>
      <c r="D1680" s="483" t="s">
        <v>1764</v>
      </c>
      <c r="E1680" s="211"/>
      <c r="F1680" s="203"/>
      <c r="G1680" s="204"/>
      <c r="H1680" s="205"/>
      <c r="I1680" s="205"/>
      <c r="J1680" s="205"/>
      <c r="K1680" s="205"/>
      <c r="L1680" s="205"/>
      <c r="M1680" s="205"/>
      <c r="N1680" s="205"/>
      <c r="O1680" s="205"/>
      <c r="P1680" s="205"/>
    </row>
    <row r="1681" spans="1:16" s="206" customFormat="1" ht="17.25" hidden="1" outlineLevel="1" x14ac:dyDescent="0.3">
      <c r="A1681" s="208"/>
      <c r="B1681" s="110">
        <f>IF(C1612="10GbE NIC, 2P  SFP+, Copper",1*C1643,0)+IF(C1613="10GbE NIC, 2P  SFP+, Copper",1*C1643,0)+IF(C1614="10GbE NIC, 2P  SFP+, Copper",1*C1643,0)</f>
        <v>0</v>
      </c>
      <c r="C1681" s="439" t="s">
        <v>1765</v>
      </c>
      <c r="D1681" s="483" t="s">
        <v>1766</v>
      </c>
      <c r="E1681" s="211"/>
      <c r="F1681" s="203"/>
      <c r="G1681" s="204"/>
      <c r="H1681" s="205"/>
      <c r="I1681" s="205"/>
      <c r="J1681" s="205"/>
      <c r="K1681" s="205"/>
      <c r="L1681" s="205"/>
      <c r="M1681" s="205"/>
      <c r="N1681" s="205"/>
      <c r="O1681" s="205"/>
      <c r="P1681" s="205"/>
    </row>
    <row r="1682" spans="1:16" s="206" customFormat="1" ht="17.25" hidden="1" outlineLevel="1" x14ac:dyDescent="0.3">
      <c r="A1682" s="208"/>
      <c r="B1682" s="110">
        <f>IF(C1612="10GbE NIC, 2P,  SFP+, Optical",1*C1643,0)+IF(C1613="10GbE NIC, 2P,  SFP+, Optical",1*C1643,0)+IF(C1614="10GbE NIC, 2P,  SFP+, Optical",1*C1643,0)</f>
        <v>0</v>
      </c>
      <c r="C1682" s="439" t="s">
        <v>1767</v>
      </c>
      <c r="D1682" s="483" t="s">
        <v>1768</v>
      </c>
      <c r="E1682" s="211"/>
      <c r="F1682" s="203"/>
      <c r="G1682" s="204"/>
      <c r="H1682" s="205"/>
      <c r="I1682" s="205"/>
      <c r="J1682" s="205"/>
      <c r="K1682" s="205"/>
      <c r="L1682" s="205"/>
      <c r="M1682" s="205"/>
      <c r="N1682" s="205"/>
      <c r="O1682" s="205"/>
      <c r="P1682" s="205"/>
    </row>
    <row r="1683" spans="1:16" s="206" customFormat="1" ht="17.25" hidden="1" outlineLevel="1" x14ac:dyDescent="0.3">
      <c r="A1683" s="208"/>
      <c r="B1683" s="109"/>
      <c r="C1683" s="571"/>
      <c r="D1683" s="567"/>
      <c r="E1683" s="211"/>
      <c r="F1683" s="203"/>
      <c r="G1683" s="204"/>
      <c r="H1683" s="205"/>
      <c r="I1683" s="205"/>
      <c r="J1683" s="205"/>
      <c r="K1683" s="205"/>
      <c r="L1683" s="205"/>
      <c r="M1683" s="205"/>
      <c r="N1683" s="205"/>
      <c r="O1683" s="205"/>
      <c r="P1683" s="205"/>
    </row>
    <row r="1684" spans="1:16" s="206" customFormat="1" ht="34.5" hidden="1" outlineLevel="1" x14ac:dyDescent="0.3">
      <c r="A1684" s="208"/>
      <c r="B1684" s="110">
        <f>IF(AND(OR(C1592="DD4200 ES30"), ((C1612="FC 1x8Gb, 2P")&lt;&gt;(C1613="FC 1x8Gb, 2P"))),1*C1643,0)</f>
        <v>0</v>
      </c>
      <c r="C1684" s="571" t="s">
        <v>1769</v>
      </c>
      <c r="D1684" s="567" t="s">
        <v>1770</v>
      </c>
      <c r="E1684" s="211"/>
      <c r="F1684" s="203"/>
      <c r="G1684" s="204"/>
      <c r="H1684" s="205"/>
      <c r="I1684" s="205"/>
      <c r="J1684" s="205"/>
      <c r="K1684" s="205"/>
      <c r="L1684" s="205"/>
      <c r="M1684" s="205"/>
      <c r="N1684" s="205"/>
      <c r="O1684" s="205"/>
      <c r="P1684" s="205"/>
    </row>
    <row r="1685" spans="1:16" s="206" customFormat="1" ht="34.5" hidden="1" outlineLevel="1" x14ac:dyDescent="0.3">
      <c r="A1685" s="208"/>
      <c r="B1685" s="110">
        <f>IF(AND(OR(C1592="DD72000"), AND(C1612="FC 1x8Gb, 2P",C1613="FC 1x8Gb, 2P")),1*C1643,0)</f>
        <v>0</v>
      </c>
      <c r="C1685" s="439" t="s">
        <v>1771</v>
      </c>
      <c r="D1685" s="483" t="s">
        <v>1772</v>
      </c>
      <c r="E1685" s="211"/>
      <c r="F1685" s="203"/>
      <c r="G1685" s="204"/>
      <c r="H1685" s="205"/>
      <c r="I1685" s="205"/>
      <c r="J1685" s="205"/>
      <c r="K1685" s="205"/>
      <c r="L1685" s="205"/>
      <c r="M1685" s="205"/>
      <c r="N1685" s="205"/>
      <c r="O1685" s="205"/>
      <c r="P1685" s="205"/>
    </row>
    <row r="1686" spans="1:16" s="206" customFormat="1" ht="17.25" hidden="1" outlineLevel="1" x14ac:dyDescent="0.3">
      <c r="A1686" s="208"/>
      <c r="B1686" s="576"/>
      <c r="C1686" s="571"/>
      <c r="D1686" s="567"/>
      <c r="E1686" s="507"/>
      <c r="F1686" s="203"/>
      <c r="G1686" s="204"/>
      <c r="H1686" s="205"/>
      <c r="I1686" s="205"/>
      <c r="J1686" s="205"/>
      <c r="K1686" s="205"/>
      <c r="L1686" s="205"/>
      <c r="M1686" s="205"/>
      <c r="N1686" s="205"/>
      <c r="O1686" s="205"/>
      <c r="P1686" s="205"/>
    </row>
    <row r="1687" spans="1:16" s="206" customFormat="1" ht="17.25" hidden="1" outlineLevel="1" x14ac:dyDescent="0.3">
      <c r="A1687" s="178" t="s">
        <v>1773</v>
      </c>
      <c r="B1687" s="179"/>
      <c r="C1687" s="457"/>
      <c r="D1687" s="458"/>
      <c r="E1687" s="105"/>
      <c r="F1687" s="203"/>
      <c r="G1687" s="204"/>
      <c r="H1687" s="205"/>
      <c r="I1687" s="205"/>
      <c r="J1687" s="205"/>
      <c r="K1687" s="205"/>
      <c r="L1687" s="205"/>
      <c r="M1687" s="205"/>
      <c r="N1687" s="205"/>
      <c r="O1687" s="205"/>
      <c r="P1687" s="205"/>
    </row>
    <row r="1688" spans="1:16" s="206" customFormat="1" ht="34.5" hidden="1" outlineLevel="1" x14ac:dyDescent="0.3">
      <c r="A1688" s="208"/>
      <c r="B1688" s="110">
        <f>IF(AND(OR((C1592="DD4200 ES30-45"),(C1592="DD4200 ES30-30")),(C1624="Use BOOST")),1*C1643,0)</f>
        <v>0</v>
      </c>
      <c r="C1688" s="439" t="s">
        <v>1774</v>
      </c>
      <c r="D1688" s="483" t="s">
        <v>1775</v>
      </c>
      <c r="E1688" s="211"/>
      <c r="F1688" s="203"/>
      <c r="G1688" s="204"/>
      <c r="H1688" s="205"/>
      <c r="I1688" s="205"/>
      <c r="J1688" s="205"/>
      <c r="K1688" s="205"/>
      <c r="L1688" s="205"/>
      <c r="M1688" s="205"/>
      <c r="N1688" s="205"/>
      <c r="O1688" s="205"/>
      <c r="P1688" s="205"/>
    </row>
    <row r="1689" spans="1:16" s="206" customFormat="1" ht="17.25" hidden="1" outlineLevel="1" x14ac:dyDescent="0.3">
      <c r="A1689" s="208"/>
      <c r="B1689" s="110">
        <f>IF(AND(OR((C1592="DD4200 ES30-45"),(C1592="DD4200 ES30-30")),(C1627="Use Encryption")),1*C1643,0)</f>
        <v>0</v>
      </c>
      <c r="C1689" s="439" t="s">
        <v>1776</v>
      </c>
      <c r="D1689" s="483" t="s">
        <v>1777</v>
      </c>
      <c r="E1689" s="211"/>
      <c r="F1689" s="203"/>
      <c r="G1689" s="204"/>
      <c r="H1689" s="205"/>
      <c r="I1689" s="205"/>
      <c r="J1689" s="205"/>
      <c r="K1689" s="205"/>
      <c r="L1689" s="205"/>
      <c r="M1689" s="205"/>
      <c r="N1689" s="205"/>
      <c r="O1689" s="205"/>
      <c r="P1689" s="205"/>
    </row>
    <row r="1690" spans="1:16" s="206" customFormat="1" ht="17.25" hidden="1" outlineLevel="1" x14ac:dyDescent="0.3">
      <c r="A1690" s="208"/>
      <c r="B1690" s="110">
        <f>IF(AND(OR((C1592="DD4200 ES30-45"),(C1592="DD4200 ES30-30")),(C1621="Use Replication")),1*C1643,0)</f>
        <v>0</v>
      </c>
      <c r="C1690" s="439" t="s">
        <v>1778</v>
      </c>
      <c r="D1690" s="483" t="s">
        <v>1779</v>
      </c>
      <c r="E1690" s="211"/>
      <c r="F1690" s="203"/>
      <c r="G1690" s="204"/>
      <c r="H1690" s="205"/>
      <c r="I1690" s="205"/>
      <c r="J1690" s="205"/>
      <c r="K1690" s="205"/>
      <c r="L1690" s="205"/>
      <c r="M1690" s="205"/>
      <c r="N1690" s="205"/>
      <c r="O1690" s="205"/>
      <c r="P1690" s="205"/>
    </row>
    <row r="1691" spans="1:16" s="206" customFormat="1" ht="17.25" hidden="1" outlineLevel="1" x14ac:dyDescent="0.3">
      <c r="A1691" s="208"/>
      <c r="B1691" s="110">
        <v>0</v>
      </c>
      <c r="C1691" s="439" t="s">
        <v>1780</v>
      </c>
      <c r="D1691" s="483" t="s">
        <v>1781</v>
      </c>
      <c r="E1691" s="211"/>
      <c r="F1691" s="203"/>
      <c r="G1691" s="204"/>
      <c r="H1691" s="205"/>
      <c r="I1691" s="205"/>
      <c r="J1691" s="205"/>
      <c r="K1691" s="205"/>
      <c r="L1691" s="205"/>
      <c r="M1691" s="205"/>
      <c r="N1691" s="205"/>
      <c r="O1691" s="205"/>
      <c r="P1691" s="205"/>
    </row>
    <row r="1692" spans="1:16" s="206" customFormat="1" ht="17.25" hidden="1" outlineLevel="1" x14ac:dyDescent="0.3">
      <c r="A1692" s="208"/>
      <c r="B1692" s="110">
        <v>0</v>
      </c>
      <c r="C1692" s="439" t="s">
        <v>1782</v>
      </c>
      <c r="D1692" s="483" t="s">
        <v>1783</v>
      </c>
      <c r="E1692" s="211"/>
      <c r="F1692" s="203"/>
      <c r="G1692" s="204"/>
      <c r="H1692" s="205"/>
      <c r="I1692" s="205"/>
      <c r="J1692" s="205"/>
      <c r="K1692" s="205"/>
      <c r="L1692" s="205"/>
      <c r="M1692" s="205"/>
      <c r="N1692" s="205"/>
      <c r="O1692" s="205"/>
      <c r="P1692" s="205"/>
    </row>
    <row r="1693" spans="1:16" s="206" customFormat="1" ht="17.25" hidden="1" outlineLevel="1" x14ac:dyDescent="0.3">
      <c r="A1693" s="208"/>
      <c r="B1693" s="576"/>
      <c r="C1693" s="577"/>
      <c r="D1693" s="558"/>
      <c r="E1693" s="507"/>
      <c r="F1693" s="203"/>
      <c r="G1693" s="204"/>
      <c r="H1693" s="205"/>
      <c r="I1693" s="205"/>
      <c r="J1693" s="205"/>
      <c r="K1693" s="205"/>
      <c r="L1693" s="205"/>
      <c r="M1693" s="205"/>
      <c r="N1693" s="205"/>
      <c r="O1693" s="205"/>
      <c r="P1693" s="205"/>
    </row>
    <row r="1694" spans="1:16" s="206" customFormat="1" ht="34.5" hidden="1" outlineLevel="1" x14ac:dyDescent="0.3">
      <c r="A1694" s="208"/>
      <c r="B1694" s="110">
        <f>IF(AND(OR(C1592="DD7200"), (C1624="Use BOOST")),1*C1643,0)</f>
        <v>0</v>
      </c>
      <c r="C1694" s="439" t="s">
        <v>1784</v>
      </c>
      <c r="D1694" s="483" t="s">
        <v>1785</v>
      </c>
      <c r="E1694" s="211"/>
      <c r="F1694" s="203"/>
      <c r="G1694" s="204"/>
      <c r="H1694" s="205"/>
      <c r="I1694" s="205"/>
      <c r="J1694" s="205"/>
      <c r="K1694" s="205"/>
      <c r="L1694" s="205"/>
      <c r="M1694" s="205"/>
      <c r="N1694" s="205"/>
      <c r="O1694" s="205"/>
      <c r="P1694" s="205"/>
    </row>
    <row r="1695" spans="1:16" s="206" customFormat="1" ht="17.25" hidden="1" outlineLevel="1" x14ac:dyDescent="0.3">
      <c r="A1695" s="208"/>
      <c r="B1695" s="110">
        <f>IF(AND(OR(C1592="DD7200"), (C1627="Use Encryption")),1*C1643,0)</f>
        <v>0</v>
      </c>
      <c r="C1695" s="439" t="s">
        <v>1786</v>
      </c>
      <c r="D1695" s="483" t="s">
        <v>1787</v>
      </c>
      <c r="E1695" s="211"/>
      <c r="F1695" s="203"/>
      <c r="G1695" s="204"/>
      <c r="H1695" s="205"/>
      <c r="I1695" s="205"/>
      <c r="J1695" s="205"/>
      <c r="K1695" s="205"/>
      <c r="L1695" s="205"/>
      <c r="M1695" s="205"/>
      <c r="N1695" s="205"/>
      <c r="O1695" s="205"/>
      <c r="P1695" s="205"/>
    </row>
    <row r="1696" spans="1:16" s="206" customFormat="1" ht="17.25" hidden="1" outlineLevel="1" x14ac:dyDescent="0.3">
      <c r="A1696" s="208"/>
      <c r="B1696" s="110">
        <f>IF(AND(OR(C1592="DD7200"), (C1621="Use Replication")),1*C1643,0)</f>
        <v>0</v>
      </c>
      <c r="C1696" s="439" t="s">
        <v>1788</v>
      </c>
      <c r="D1696" s="483" t="s">
        <v>1789</v>
      </c>
      <c r="E1696" s="211"/>
      <c r="F1696" s="203"/>
      <c r="G1696" s="204"/>
      <c r="H1696" s="205"/>
      <c r="I1696" s="205"/>
      <c r="J1696" s="205"/>
      <c r="K1696" s="205"/>
      <c r="L1696" s="205"/>
      <c r="M1696" s="205"/>
      <c r="N1696" s="205"/>
      <c r="O1696" s="205"/>
      <c r="P1696" s="205"/>
    </row>
    <row r="1697" spans="1:16" s="206" customFormat="1" ht="17.25" hidden="1" outlineLevel="1" x14ac:dyDescent="0.3">
      <c r="A1697" s="208"/>
      <c r="B1697" s="110">
        <v>0</v>
      </c>
      <c r="C1697" s="439" t="s">
        <v>1790</v>
      </c>
      <c r="D1697" s="483" t="s">
        <v>1791</v>
      </c>
      <c r="E1697" s="211"/>
      <c r="F1697" s="203"/>
      <c r="G1697" s="204"/>
      <c r="H1697" s="205"/>
      <c r="I1697" s="205"/>
      <c r="J1697" s="205"/>
      <c r="K1697" s="205"/>
      <c r="L1697" s="205"/>
      <c r="M1697" s="205"/>
      <c r="N1697" s="205"/>
      <c r="O1697" s="205"/>
      <c r="P1697" s="205"/>
    </row>
    <row r="1698" spans="1:16" s="206" customFormat="1" ht="17.25" hidden="1" outlineLevel="1" x14ac:dyDescent="0.3">
      <c r="A1698" s="208"/>
      <c r="B1698" s="110">
        <v>0</v>
      </c>
      <c r="C1698" s="439" t="s">
        <v>1792</v>
      </c>
      <c r="D1698" s="483" t="s">
        <v>1793</v>
      </c>
      <c r="E1698" s="211"/>
      <c r="F1698" s="203"/>
      <c r="G1698" s="204"/>
      <c r="H1698" s="205"/>
      <c r="I1698" s="205"/>
      <c r="J1698" s="205"/>
      <c r="K1698" s="205"/>
      <c r="L1698" s="205"/>
      <c r="M1698" s="205"/>
      <c r="N1698" s="205"/>
      <c r="O1698" s="205"/>
      <c r="P1698" s="205"/>
    </row>
    <row r="1699" spans="1:16" s="206" customFormat="1" ht="17.25" hidden="1" outlineLevel="1" x14ac:dyDescent="0.3">
      <c r="A1699" s="208"/>
      <c r="B1699" s="576"/>
      <c r="C1699" s="571"/>
      <c r="D1699" s="567"/>
      <c r="E1699" s="507"/>
      <c r="F1699" s="203"/>
      <c r="G1699" s="204"/>
      <c r="H1699" s="205"/>
      <c r="I1699" s="205"/>
      <c r="J1699" s="205"/>
      <c r="K1699" s="205"/>
      <c r="L1699" s="205"/>
      <c r="M1699" s="205"/>
      <c r="N1699" s="205"/>
      <c r="O1699" s="205"/>
      <c r="P1699" s="205"/>
    </row>
    <row r="1700" spans="1:16" s="206" customFormat="1" ht="17.25" hidden="1" outlineLevel="1" x14ac:dyDescent="0.3">
      <c r="A1700" s="178" t="s">
        <v>1794</v>
      </c>
      <c r="B1700" s="179"/>
      <c r="C1700" s="457"/>
      <c r="D1700" s="458"/>
      <c r="E1700" s="105"/>
      <c r="F1700" s="203"/>
      <c r="G1700" s="204"/>
      <c r="H1700" s="205"/>
      <c r="I1700" s="205"/>
      <c r="J1700" s="205"/>
      <c r="K1700" s="205"/>
      <c r="L1700" s="205"/>
      <c r="M1700" s="205"/>
      <c r="N1700" s="205"/>
      <c r="O1700" s="205"/>
      <c r="P1700" s="205"/>
    </row>
    <row r="1701" spans="1:16" s="206" customFormat="1" ht="17.25" hidden="1" outlineLevel="1" x14ac:dyDescent="0.3">
      <c r="A1701" s="208"/>
      <c r="B1701" s="576"/>
      <c r="C1701" s="571"/>
      <c r="D1701" s="567"/>
      <c r="E1701" s="507"/>
      <c r="F1701" s="203"/>
      <c r="G1701" s="204"/>
      <c r="H1701" s="205"/>
      <c r="I1701" s="205"/>
      <c r="J1701" s="205"/>
      <c r="K1701" s="205"/>
      <c r="L1701" s="205"/>
      <c r="M1701" s="205"/>
      <c r="N1701" s="205"/>
      <c r="O1701" s="205"/>
      <c r="P1701" s="205"/>
    </row>
    <row r="1702" spans="1:16" s="206" customFormat="1" ht="17.25" hidden="1" outlineLevel="1" x14ac:dyDescent="0.3">
      <c r="A1702" s="208"/>
      <c r="B1702" s="110">
        <v>0</v>
      </c>
      <c r="C1702" s="571" t="s">
        <v>1795</v>
      </c>
      <c r="D1702" s="578" t="s">
        <v>1481</v>
      </c>
      <c r="E1702" s="507"/>
      <c r="F1702" s="203"/>
      <c r="G1702" s="204"/>
      <c r="H1702" s="205"/>
      <c r="I1702" s="205"/>
      <c r="J1702" s="205"/>
      <c r="K1702" s="205"/>
      <c r="L1702" s="205"/>
      <c r="M1702" s="205"/>
      <c r="N1702" s="205"/>
      <c r="O1702" s="205"/>
      <c r="P1702" s="205"/>
    </row>
    <row r="1703" spans="1:16" s="206" customFormat="1" ht="17.25" hidden="1" outlineLevel="1" x14ac:dyDescent="0.3">
      <c r="A1703" s="208"/>
      <c r="B1703" s="576"/>
      <c r="C1703" s="571"/>
      <c r="D1703" s="567"/>
      <c r="E1703" s="507"/>
      <c r="F1703" s="203"/>
      <c r="G1703" s="204"/>
      <c r="H1703" s="205"/>
      <c r="I1703" s="205"/>
      <c r="J1703" s="205"/>
      <c r="K1703" s="205"/>
      <c r="L1703" s="205"/>
      <c r="M1703" s="205"/>
      <c r="N1703" s="205"/>
      <c r="O1703" s="205"/>
      <c r="P1703" s="205"/>
    </row>
    <row r="1704" spans="1:16" s="206" customFormat="1" ht="34.5" hidden="1" outlineLevel="1" x14ac:dyDescent="0.3">
      <c r="A1704" s="208"/>
      <c r="B1704" s="110">
        <v>0</v>
      </c>
      <c r="C1704" s="571" t="s">
        <v>1796</v>
      </c>
      <c r="D1704" s="507" t="s">
        <v>1797</v>
      </c>
      <c r="E1704" s="507"/>
      <c r="F1704" s="203"/>
      <c r="G1704" s="204"/>
      <c r="H1704" s="205"/>
      <c r="I1704" s="205"/>
      <c r="J1704" s="205"/>
      <c r="K1704" s="205"/>
      <c r="L1704" s="205"/>
      <c r="M1704" s="205"/>
      <c r="N1704" s="205"/>
      <c r="O1704" s="205"/>
      <c r="P1704" s="205"/>
    </row>
    <row r="1705" spans="1:16" s="206" customFormat="1" ht="34.5" hidden="1" outlineLevel="1" x14ac:dyDescent="0.3">
      <c r="A1705" s="208"/>
      <c r="B1705" s="110">
        <v>0</v>
      </c>
      <c r="C1705" s="571" t="s">
        <v>1798</v>
      </c>
      <c r="D1705" s="507" t="s">
        <v>1799</v>
      </c>
      <c r="E1705" s="507"/>
      <c r="F1705" s="203"/>
      <c r="G1705" s="204"/>
      <c r="H1705" s="205"/>
      <c r="I1705" s="205"/>
      <c r="J1705" s="205"/>
      <c r="K1705" s="205"/>
      <c r="L1705" s="205"/>
      <c r="M1705" s="205"/>
      <c r="N1705" s="205"/>
      <c r="O1705" s="205"/>
      <c r="P1705" s="205"/>
    </row>
    <row r="1706" spans="1:16" s="206" customFormat="1" ht="34.5" hidden="1" outlineLevel="1" x14ac:dyDescent="0.3">
      <c r="A1706" s="208"/>
      <c r="B1706" s="110">
        <v>0</v>
      </c>
      <c r="C1706" s="571" t="s">
        <v>1800</v>
      </c>
      <c r="D1706" s="507" t="s">
        <v>1801</v>
      </c>
      <c r="E1706" s="507"/>
      <c r="F1706" s="203"/>
      <c r="G1706" s="204"/>
      <c r="H1706" s="205"/>
      <c r="I1706" s="205"/>
      <c r="J1706" s="205"/>
      <c r="K1706" s="205"/>
      <c r="L1706" s="205"/>
      <c r="M1706" s="205"/>
      <c r="N1706" s="205"/>
      <c r="O1706" s="205"/>
      <c r="P1706" s="205"/>
    </row>
    <row r="1707" spans="1:16" s="206" customFormat="1" ht="34.5" hidden="1" outlineLevel="1" x14ac:dyDescent="0.3">
      <c r="A1707" s="208"/>
      <c r="B1707" s="110">
        <v>0</v>
      </c>
      <c r="C1707" s="571" t="s">
        <v>1802</v>
      </c>
      <c r="D1707" s="507" t="s">
        <v>1803</v>
      </c>
      <c r="E1707" s="507"/>
      <c r="F1707" s="203"/>
      <c r="G1707" s="204"/>
      <c r="H1707" s="205"/>
      <c r="I1707" s="205"/>
      <c r="J1707" s="205"/>
      <c r="K1707" s="205"/>
      <c r="L1707" s="205"/>
      <c r="M1707" s="205"/>
      <c r="N1707" s="205"/>
      <c r="O1707" s="205"/>
      <c r="P1707" s="205"/>
    </row>
    <row r="1708" spans="1:16" s="206" customFormat="1" ht="17.25" hidden="1" outlineLevel="1" x14ac:dyDescent="0.3">
      <c r="A1708" s="213"/>
      <c r="B1708" s="579"/>
      <c r="C1708" s="580"/>
      <c r="D1708" s="581"/>
      <c r="E1708" s="582"/>
      <c r="F1708" s="203"/>
      <c r="G1708" s="204"/>
      <c r="H1708" s="205"/>
      <c r="I1708" s="205"/>
      <c r="J1708" s="205"/>
      <c r="K1708" s="205"/>
      <c r="L1708" s="205"/>
      <c r="M1708" s="205"/>
      <c r="N1708" s="205"/>
      <c r="O1708" s="205"/>
      <c r="P1708" s="205"/>
    </row>
    <row r="1709" spans="1:16" s="206" customFormat="1" ht="17.25" hidden="1" outlineLevel="1" x14ac:dyDescent="0.3">
      <c r="A1709" s="79"/>
      <c r="B1709" s="80"/>
      <c r="C1709" s="457"/>
      <c r="D1709" s="458"/>
      <c r="E1709" s="105"/>
      <c r="F1709" s="203"/>
      <c r="G1709" s="204"/>
      <c r="H1709" s="205"/>
      <c r="I1709" s="205"/>
      <c r="J1709" s="205"/>
      <c r="K1709" s="205"/>
      <c r="L1709" s="205"/>
      <c r="M1709" s="205"/>
      <c r="N1709" s="205"/>
      <c r="O1709" s="205"/>
      <c r="P1709" s="205"/>
    </row>
    <row r="1710" spans="1:16" s="206" customFormat="1" ht="17.25" hidden="1" outlineLevel="1" x14ac:dyDescent="0.3">
      <c r="A1710" s="208"/>
      <c r="B1710" s="110"/>
      <c r="C1710" s="571"/>
      <c r="D1710" s="567"/>
      <c r="E1710" s="507"/>
      <c r="F1710" s="203"/>
      <c r="G1710" s="204"/>
      <c r="H1710" s="205"/>
      <c r="I1710" s="205"/>
      <c r="J1710" s="205"/>
      <c r="K1710" s="205"/>
      <c r="L1710" s="205"/>
      <c r="M1710" s="205"/>
      <c r="N1710" s="205"/>
      <c r="O1710" s="205"/>
      <c r="P1710" s="205"/>
    </row>
    <row r="1711" spans="1:16" s="206" customFormat="1" ht="17.25" hidden="1" outlineLevel="1" x14ac:dyDescent="0.3">
      <c r="A1711" s="208"/>
      <c r="B1711" s="110"/>
      <c r="C1711" s="571"/>
      <c r="D1711" s="440"/>
      <c r="E1711" s="507"/>
      <c r="F1711" s="203"/>
      <c r="G1711" s="204"/>
      <c r="H1711" s="205"/>
      <c r="I1711" s="205"/>
      <c r="J1711" s="205"/>
      <c r="K1711" s="205"/>
      <c r="L1711" s="205"/>
      <c r="M1711" s="205"/>
      <c r="N1711" s="205"/>
      <c r="O1711" s="205"/>
      <c r="P1711" s="205"/>
    </row>
    <row r="1712" spans="1:16" s="206" customFormat="1" ht="18" hidden="1" outlineLevel="1" thickBot="1" x14ac:dyDescent="0.35">
      <c r="A1712" s="208"/>
      <c r="B1712" s="110"/>
      <c r="C1712" s="571"/>
      <c r="D1712" s="440"/>
      <c r="E1712" s="507"/>
      <c r="F1712" s="203"/>
      <c r="G1712" s="204"/>
      <c r="H1712" s="205"/>
      <c r="I1712" s="205"/>
      <c r="J1712" s="205"/>
      <c r="K1712" s="205"/>
      <c r="L1712" s="205"/>
      <c r="M1712" s="205"/>
      <c r="N1712" s="205"/>
      <c r="O1712" s="205"/>
      <c r="P1712" s="205"/>
    </row>
    <row r="1713" spans="1:16" s="206" customFormat="1" ht="18" hidden="1" thickBot="1" x14ac:dyDescent="0.35">
      <c r="A1713" s="121"/>
      <c r="B1713" s="489"/>
      <c r="C1713" s="490"/>
      <c r="D1713" s="489"/>
      <c r="E1713" s="491"/>
      <c r="F1713" s="203"/>
      <c r="G1713" s="204"/>
      <c r="H1713" s="205"/>
      <c r="I1713" s="205"/>
      <c r="J1713" s="205"/>
      <c r="K1713" s="205"/>
      <c r="L1713" s="205"/>
      <c r="M1713" s="205"/>
      <c r="N1713" s="205"/>
      <c r="O1713" s="205"/>
      <c r="P1713" s="205"/>
    </row>
    <row r="1714" spans="1:16" s="206" customFormat="1" ht="18" hidden="1" thickBot="1" x14ac:dyDescent="0.35">
      <c r="A1714" s="477"/>
      <c r="B1714" s="706">
        <f>SUM(B1843:B1883)</f>
        <v>0</v>
      </c>
      <c r="C1714" s="431" t="s">
        <v>1804</v>
      </c>
      <c r="D1714" s="431"/>
      <c r="E1714" s="570"/>
      <c r="F1714" s="203"/>
      <c r="G1714" s="204"/>
      <c r="H1714" s="205"/>
      <c r="I1714" s="205"/>
      <c r="J1714" s="205"/>
      <c r="K1714" s="205"/>
      <c r="L1714" s="205"/>
      <c r="M1714" s="205"/>
      <c r="N1714" s="205"/>
      <c r="O1714" s="205"/>
      <c r="P1714" s="205"/>
    </row>
    <row r="1715" spans="1:16" s="98" customFormat="1" ht="22.5" hidden="1" customHeight="1" outlineLevel="1" x14ac:dyDescent="0.3">
      <c r="A1715" s="214"/>
      <c r="B1715" s="215">
        <f>SUM(B1716,B1843)</f>
        <v>0</v>
      </c>
      <c r="C1715" s="366" t="s">
        <v>1805</v>
      </c>
      <c r="D1715" s="367"/>
      <c r="E1715" s="368"/>
      <c r="F1715" s="95"/>
      <c r="G1715" s="96"/>
      <c r="H1715" s="97"/>
      <c r="I1715" s="97"/>
      <c r="J1715" s="97"/>
      <c r="K1715" s="97"/>
      <c r="L1715" s="97"/>
      <c r="M1715" s="97"/>
      <c r="N1715" s="97"/>
      <c r="O1715" s="97"/>
      <c r="P1715" s="97"/>
    </row>
    <row r="1716" spans="1:16" s="98" customFormat="1" ht="17.25" hidden="1" outlineLevel="1" x14ac:dyDescent="0.3">
      <c r="A1716" s="79"/>
      <c r="B1716" s="80">
        <f>SUM(B1727:B1842)</f>
        <v>0</v>
      </c>
      <c r="C1716" s="457" t="s">
        <v>148</v>
      </c>
      <c r="D1716" s="458" t="s">
        <v>1806</v>
      </c>
      <c r="E1716" s="105"/>
      <c r="F1716" s="95"/>
      <c r="G1716" s="96"/>
      <c r="H1716" s="97"/>
      <c r="I1716" s="97"/>
      <c r="J1716" s="97"/>
      <c r="K1716" s="97"/>
      <c r="L1716" s="97"/>
      <c r="M1716" s="97"/>
      <c r="N1716" s="97"/>
      <c r="O1716" s="97"/>
      <c r="P1716" s="97"/>
    </row>
    <row r="1717" spans="1:16" s="98" customFormat="1" ht="17.25" hidden="1" outlineLevel="3" x14ac:dyDescent="0.3">
      <c r="A1717" s="214"/>
      <c r="B1717" s="496"/>
      <c r="C1717" s="479"/>
      <c r="D1717" s="480"/>
      <c r="E1717" s="210"/>
      <c r="F1717" s="95"/>
      <c r="G1717" s="96"/>
      <c r="H1717" s="97"/>
      <c r="I1717" s="97"/>
      <c r="J1717" s="97"/>
      <c r="K1717" s="97"/>
      <c r="L1717" s="97"/>
      <c r="M1717" s="97"/>
      <c r="N1717" s="97"/>
      <c r="O1717" s="97"/>
      <c r="P1717" s="97"/>
    </row>
    <row r="1718" spans="1:16" s="98" customFormat="1" ht="34.5" hidden="1" outlineLevel="3" x14ac:dyDescent="0.3">
      <c r="A1718" s="214"/>
      <c r="B1718" s="496"/>
      <c r="C1718" s="508" t="s">
        <v>1695</v>
      </c>
      <c r="D1718" s="483" t="s">
        <v>1696</v>
      </c>
      <c r="E1718" s="210" t="s">
        <v>1697</v>
      </c>
      <c r="F1718" s="95"/>
      <c r="G1718" s="96"/>
      <c r="H1718" s="97"/>
      <c r="I1718" s="97"/>
      <c r="J1718" s="97"/>
      <c r="K1718" s="97"/>
      <c r="L1718" s="97"/>
      <c r="M1718" s="97"/>
      <c r="N1718" s="97"/>
      <c r="O1718" s="97"/>
      <c r="P1718" s="97"/>
    </row>
    <row r="1719" spans="1:16" s="98" customFormat="1" ht="34.5" hidden="1" outlineLevel="3" x14ac:dyDescent="0.3">
      <c r="A1719" s="214"/>
      <c r="B1719" s="496"/>
      <c r="C1719" s="508" t="s">
        <v>1698</v>
      </c>
      <c r="D1719" s="483" t="s">
        <v>1699</v>
      </c>
      <c r="E1719" s="210" t="s">
        <v>1700</v>
      </c>
      <c r="F1719" s="95"/>
      <c r="G1719" s="96"/>
      <c r="H1719" s="97"/>
      <c r="I1719" s="97"/>
      <c r="J1719" s="97"/>
      <c r="K1719" s="97"/>
      <c r="L1719" s="97"/>
      <c r="M1719" s="97"/>
      <c r="N1719" s="97"/>
      <c r="O1719" s="97"/>
      <c r="P1719" s="97"/>
    </row>
    <row r="1720" spans="1:16" s="98" customFormat="1" ht="34.5" hidden="1" outlineLevel="3" x14ac:dyDescent="0.3">
      <c r="A1720" s="214"/>
      <c r="B1720" s="496"/>
      <c r="C1720" s="508" t="s">
        <v>1701</v>
      </c>
      <c r="D1720" s="483" t="s">
        <v>1702</v>
      </c>
      <c r="E1720" s="210" t="s">
        <v>1703</v>
      </c>
      <c r="F1720" s="95"/>
      <c r="G1720" s="96"/>
      <c r="H1720" s="97"/>
      <c r="I1720" s="97"/>
      <c r="J1720" s="97"/>
      <c r="K1720" s="97"/>
      <c r="L1720" s="97"/>
      <c r="M1720" s="97"/>
      <c r="N1720" s="97"/>
      <c r="O1720" s="97"/>
      <c r="P1720" s="97"/>
    </row>
    <row r="1721" spans="1:16" s="98" customFormat="1" ht="34.5" hidden="1" outlineLevel="3" x14ac:dyDescent="0.3">
      <c r="A1721" s="214"/>
      <c r="B1721" s="496"/>
      <c r="C1721" s="508" t="s">
        <v>1704</v>
      </c>
      <c r="D1721" s="483" t="s">
        <v>1705</v>
      </c>
      <c r="E1721" s="210" t="s">
        <v>1706</v>
      </c>
      <c r="F1721" s="95"/>
      <c r="G1721" s="96"/>
      <c r="H1721" s="97"/>
      <c r="I1721" s="97"/>
      <c r="J1721" s="97"/>
      <c r="K1721" s="97"/>
      <c r="L1721" s="97"/>
      <c r="M1721" s="97"/>
      <c r="N1721" s="97"/>
      <c r="O1721" s="97"/>
      <c r="P1721" s="97"/>
    </row>
    <row r="1722" spans="1:16" s="98" customFormat="1" ht="34.5" hidden="1" outlineLevel="3" x14ac:dyDescent="0.3">
      <c r="A1722" s="214"/>
      <c r="B1722" s="496"/>
      <c r="C1722" s="508" t="s">
        <v>1707</v>
      </c>
      <c r="D1722" s="483" t="s">
        <v>1708</v>
      </c>
      <c r="E1722" s="210" t="s">
        <v>1709</v>
      </c>
      <c r="F1722" s="95"/>
      <c r="G1722" s="96"/>
      <c r="H1722" s="97"/>
      <c r="I1722" s="97"/>
      <c r="J1722" s="97"/>
      <c r="K1722" s="97"/>
      <c r="L1722" s="97"/>
      <c r="M1722" s="97"/>
      <c r="N1722" s="97"/>
      <c r="O1722" s="97"/>
      <c r="P1722" s="97"/>
    </row>
    <row r="1723" spans="1:16" s="98" customFormat="1" ht="34.5" hidden="1" outlineLevel="3" x14ac:dyDescent="0.3">
      <c r="A1723" s="214"/>
      <c r="B1723" s="496"/>
      <c r="C1723" s="508" t="s">
        <v>1710</v>
      </c>
      <c r="D1723" s="483" t="s">
        <v>1711</v>
      </c>
      <c r="E1723" s="210" t="s">
        <v>1712</v>
      </c>
      <c r="F1723" s="95"/>
      <c r="G1723" s="96"/>
      <c r="H1723" s="97"/>
      <c r="I1723" s="97"/>
      <c r="J1723" s="97"/>
      <c r="K1723" s="97"/>
      <c r="L1723" s="97"/>
      <c r="M1723" s="97"/>
      <c r="N1723" s="97"/>
      <c r="O1723" s="97"/>
      <c r="P1723" s="97"/>
    </row>
    <row r="1724" spans="1:16" s="98" customFormat="1" ht="34.5" hidden="1" outlineLevel="3" x14ac:dyDescent="0.3">
      <c r="A1724" s="214"/>
      <c r="B1724" s="496"/>
      <c r="C1724" s="508" t="s">
        <v>1713</v>
      </c>
      <c r="D1724" s="483" t="s">
        <v>1714</v>
      </c>
      <c r="E1724" s="210" t="s">
        <v>1715</v>
      </c>
      <c r="F1724" s="95"/>
      <c r="G1724" s="96"/>
      <c r="H1724" s="97"/>
      <c r="I1724" s="97"/>
      <c r="J1724" s="97"/>
      <c r="K1724" s="97"/>
      <c r="L1724" s="97"/>
      <c r="M1724" s="97"/>
      <c r="N1724" s="97"/>
      <c r="O1724" s="97"/>
      <c r="P1724" s="97"/>
    </row>
    <row r="1725" spans="1:16" s="98" customFormat="1" ht="34.5" hidden="1" outlineLevel="3" x14ac:dyDescent="0.3">
      <c r="A1725" s="214"/>
      <c r="B1725" s="496"/>
      <c r="C1725" s="508" t="s">
        <v>1716</v>
      </c>
      <c r="D1725" s="483" t="s">
        <v>1717</v>
      </c>
      <c r="E1725" s="210" t="s">
        <v>1718</v>
      </c>
      <c r="F1725" s="95"/>
      <c r="G1725" s="96"/>
      <c r="H1725" s="97"/>
      <c r="I1725" s="97"/>
      <c r="J1725" s="97"/>
      <c r="K1725" s="97"/>
      <c r="L1725" s="97"/>
      <c r="M1725" s="97"/>
      <c r="N1725" s="97"/>
      <c r="O1725" s="97"/>
      <c r="P1725" s="97"/>
    </row>
    <row r="1726" spans="1:16" s="98" customFormat="1" ht="17.25" hidden="1" outlineLevel="3" x14ac:dyDescent="0.3">
      <c r="A1726" s="444"/>
      <c r="B1726" s="451"/>
      <c r="C1726" s="451"/>
      <c r="D1726" s="451"/>
      <c r="E1726" s="452"/>
      <c r="F1726" s="95"/>
      <c r="G1726" s="96"/>
      <c r="H1726" s="97"/>
      <c r="I1726" s="97"/>
      <c r="J1726" s="97"/>
      <c r="K1726" s="97"/>
      <c r="L1726" s="97"/>
      <c r="M1726" s="97"/>
      <c r="N1726" s="97"/>
      <c r="O1726" s="97"/>
      <c r="P1726" s="97"/>
    </row>
    <row r="1727" spans="1:16" s="98" customFormat="1" ht="34.5" hidden="1" outlineLevel="3" x14ac:dyDescent="0.3">
      <c r="A1727" s="199"/>
      <c r="B1727" s="496"/>
      <c r="C1727" s="439" t="s">
        <v>1720</v>
      </c>
      <c r="D1727" s="483" t="s">
        <v>1721</v>
      </c>
      <c r="E1727" s="483"/>
      <c r="F1727" s="95"/>
      <c r="G1727" s="96"/>
      <c r="H1727" s="97"/>
      <c r="I1727" s="97"/>
      <c r="J1727" s="97"/>
      <c r="K1727" s="97"/>
      <c r="L1727" s="97"/>
      <c r="M1727" s="97"/>
      <c r="N1727" s="97"/>
      <c r="O1727" s="97"/>
      <c r="P1727" s="97"/>
    </row>
    <row r="1728" spans="1:16" s="98" customFormat="1" ht="34.5" hidden="1" outlineLevel="3" x14ac:dyDescent="0.3">
      <c r="A1728" s="199"/>
      <c r="B1728" s="496"/>
      <c r="C1728" s="439" t="s">
        <v>1722</v>
      </c>
      <c r="D1728" s="483" t="s">
        <v>1723</v>
      </c>
      <c r="E1728" s="483"/>
      <c r="F1728" s="95"/>
      <c r="G1728" s="96"/>
      <c r="H1728" s="97"/>
      <c r="I1728" s="97"/>
      <c r="J1728" s="97"/>
      <c r="K1728" s="97"/>
      <c r="L1728" s="97"/>
      <c r="M1728" s="97"/>
      <c r="N1728" s="97"/>
      <c r="O1728" s="97"/>
      <c r="P1728" s="97"/>
    </row>
    <row r="1729" spans="1:16" s="98" customFormat="1" ht="34.5" hidden="1" outlineLevel="3" x14ac:dyDescent="0.3">
      <c r="A1729" s="199"/>
      <c r="B1729" s="496"/>
      <c r="C1729" s="439" t="s">
        <v>1724</v>
      </c>
      <c r="D1729" s="483" t="s">
        <v>1725</v>
      </c>
      <c r="E1729" s="483"/>
      <c r="F1729" s="95"/>
      <c r="G1729" s="96"/>
      <c r="H1729" s="97"/>
      <c r="I1729" s="97"/>
      <c r="J1729" s="97"/>
      <c r="K1729" s="97"/>
      <c r="L1729" s="97"/>
      <c r="M1729" s="97"/>
      <c r="N1729" s="97"/>
      <c r="O1729" s="97"/>
      <c r="P1729" s="97"/>
    </row>
    <row r="1730" spans="1:16" s="98" customFormat="1" ht="34.5" hidden="1" outlineLevel="3" x14ac:dyDescent="0.3">
      <c r="A1730" s="199"/>
      <c r="B1730" s="496"/>
      <c r="C1730" s="439" t="s">
        <v>1726</v>
      </c>
      <c r="D1730" s="483" t="s">
        <v>1727</v>
      </c>
      <c r="E1730" s="483"/>
      <c r="F1730" s="95"/>
      <c r="G1730" s="96"/>
      <c r="H1730" s="97"/>
      <c r="I1730" s="97"/>
      <c r="J1730" s="97"/>
      <c r="K1730" s="97"/>
      <c r="L1730" s="97"/>
      <c r="M1730" s="97"/>
      <c r="N1730" s="97"/>
      <c r="O1730" s="97"/>
      <c r="P1730" s="97"/>
    </row>
    <row r="1731" spans="1:16" s="98" customFormat="1" ht="34.5" hidden="1" outlineLevel="3" x14ac:dyDescent="0.3">
      <c r="A1731" s="199"/>
      <c r="B1731" s="496"/>
      <c r="C1731" s="439" t="s">
        <v>1728</v>
      </c>
      <c r="D1731" s="483" t="s">
        <v>1729</v>
      </c>
      <c r="E1731" s="483"/>
      <c r="F1731" s="95"/>
      <c r="G1731" s="96"/>
      <c r="H1731" s="97"/>
      <c r="I1731" s="97"/>
      <c r="J1731" s="97"/>
      <c r="K1731" s="97"/>
      <c r="L1731" s="97"/>
      <c r="M1731" s="97"/>
      <c r="N1731" s="97"/>
      <c r="O1731" s="97"/>
      <c r="P1731" s="97"/>
    </row>
    <row r="1732" spans="1:16" s="98" customFormat="1" ht="34.5" hidden="1" outlineLevel="3" x14ac:dyDescent="0.3">
      <c r="A1732" s="199"/>
      <c r="B1732" s="496"/>
      <c r="C1732" s="439" t="s">
        <v>1731</v>
      </c>
      <c r="D1732" s="483" t="s">
        <v>1732</v>
      </c>
      <c r="E1732" s="483"/>
      <c r="F1732" s="95"/>
      <c r="G1732" s="96"/>
      <c r="H1732" s="97"/>
      <c r="I1732" s="97"/>
      <c r="J1732" s="97"/>
      <c r="K1732" s="97"/>
      <c r="L1732" s="97"/>
      <c r="M1732" s="97"/>
      <c r="N1732" s="97"/>
      <c r="O1732" s="97"/>
      <c r="P1732" s="97"/>
    </row>
    <row r="1733" spans="1:16" s="98" customFormat="1" ht="34.5" hidden="1" outlineLevel="3" x14ac:dyDescent="0.3">
      <c r="A1733" s="199"/>
      <c r="B1733" s="496"/>
      <c r="C1733" s="439" t="s">
        <v>1734</v>
      </c>
      <c r="D1733" s="483" t="s">
        <v>1735</v>
      </c>
      <c r="E1733" s="483"/>
      <c r="F1733" s="95"/>
      <c r="G1733" s="96"/>
      <c r="H1733" s="97"/>
      <c r="I1733" s="97"/>
      <c r="J1733" s="97"/>
      <c r="K1733" s="97"/>
      <c r="L1733" s="97"/>
      <c r="M1733" s="97"/>
      <c r="N1733" s="97"/>
      <c r="O1733" s="97"/>
      <c r="P1733" s="97"/>
    </row>
    <row r="1734" spans="1:16" s="98" customFormat="1" ht="34.5" hidden="1" outlineLevel="3" x14ac:dyDescent="0.3">
      <c r="A1734" s="199"/>
      <c r="B1734" s="496"/>
      <c r="C1734" s="439" t="s">
        <v>1737</v>
      </c>
      <c r="D1734" s="483" t="s">
        <v>1738</v>
      </c>
      <c r="E1734" s="483"/>
      <c r="F1734" s="95"/>
      <c r="G1734" s="96"/>
      <c r="H1734" s="97"/>
      <c r="I1734" s="97"/>
      <c r="J1734" s="97"/>
      <c r="K1734" s="97"/>
      <c r="L1734" s="97"/>
      <c r="M1734" s="97"/>
      <c r="N1734" s="97"/>
      <c r="O1734" s="97"/>
      <c r="P1734" s="97"/>
    </row>
    <row r="1735" spans="1:16" s="98" customFormat="1" ht="34.5" hidden="1" outlineLevel="3" x14ac:dyDescent="0.3">
      <c r="A1735" s="199"/>
      <c r="B1735" s="496"/>
      <c r="C1735" s="439" t="s">
        <v>1740</v>
      </c>
      <c r="D1735" s="483" t="s">
        <v>1741</v>
      </c>
      <c r="E1735" s="483"/>
      <c r="F1735" s="95"/>
      <c r="G1735" s="96"/>
      <c r="H1735" s="97"/>
      <c r="I1735" s="97"/>
      <c r="J1735" s="97"/>
      <c r="K1735" s="97"/>
      <c r="L1735" s="97"/>
      <c r="M1735" s="97"/>
      <c r="N1735" s="97"/>
      <c r="O1735" s="97"/>
      <c r="P1735" s="97"/>
    </row>
    <row r="1736" spans="1:16" s="98" customFormat="1" ht="34.5" hidden="1" outlineLevel="3" x14ac:dyDescent="0.3">
      <c r="A1736" s="199"/>
      <c r="B1736" s="496"/>
      <c r="C1736" s="439" t="s">
        <v>1743</v>
      </c>
      <c r="D1736" s="483" t="s">
        <v>1744</v>
      </c>
      <c r="E1736" s="483"/>
      <c r="F1736" s="95"/>
      <c r="G1736" s="96"/>
      <c r="H1736" s="97"/>
      <c r="I1736" s="97"/>
      <c r="J1736" s="97"/>
      <c r="K1736" s="97"/>
      <c r="L1736" s="97"/>
      <c r="M1736" s="97"/>
      <c r="N1736" s="97"/>
      <c r="O1736" s="97"/>
      <c r="P1736" s="97"/>
    </row>
    <row r="1737" spans="1:16" s="98" customFormat="1" ht="34.5" hidden="1" outlineLevel="3" x14ac:dyDescent="0.3">
      <c r="A1737" s="199"/>
      <c r="B1737" s="496"/>
      <c r="C1737" s="439" t="s">
        <v>1746</v>
      </c>
      <c r="D1737" s="483" t="s">
        <v>1747</v>
      </c>
      <c r="E1737" s="483"/>
      <c r="F1737" s="95"/>
      <c r="G1737" s="96"/>
      <c r="H1737" s="97"/>
      <c r="I1737" s="97"/>
      <c r="J1737" s="97"/>
      <c r="K1737" s="97"/>
      <c r="L1737" s="97"/>
      <c r="M1737" s="97"/>
      <c r="N1737" s="97"/>
      <c r="O1737" s="97"/>
      <c r="P1737" s="97"/>
    </row>
    <row r="1738" spans="1:16" s="98" customFormat="1" ht="17.25" hidden="1" customHeight="1" outlineLevel="3" x14ac:dyDescent="0.3">
      <c r="A1738" s="444"/>
      <c r="B1738" s="451"/>
      <c r="C1738" s="451"/>
      <c r="D1738" s="451"/>
      <c r="E1738" s="452"/>
      <c r="F1738" s="95"/>
      <c r="G1738" s="96"/>
      <c r="H1738" s="97"/>
      <c r="I1738" s="97"/>
      <c r="J1738" s="97"/>
      <c r="K1738" s="97"/>
      <c r="L1738" s="97"/>
      <c r="M1738" s="97"/>
      <c r="N1738" s="97"/>
      <c r="O1738" s="97"/>
      <c r="P1738" s="97"/>
    </row>
    <row r="1739" spans="1:16" s="98" customFormat="1" ht="34.5" hidden="1" outlineLevel="3" x14ac:dyDescent="0.3">
      <c r="A1739" s="199"/>
      <c r="B1739" s="496"/>
      <c r="C1739" s="439" t="s">
        <v>1761</v>
      </c>
      <c r="D1739" s="483" t="s">
        <v>1807</v>
      </c>
      <c r="E1739" s="483"/>
      <c r="F1739" s="95"/>
      <c r="G1739" s="96"/>
      <c r="H1739" s="97"/>
      <c r="I1739" s="97"/>
      <c r="J1739" s="97"/>
      <c r="K1739" s="97"/>
      <c r="L1739" s="97"/>
      <c r="M1739" s="97"/>
      <c r="N1739" s="97"/>
      <c r="O1739" s="97"/>
      <c r="P1739" s="97"/>
    </row>
    <row r="1740" spans="1:16" s="98" customFormat="1" ht="17.25" hidden="1" outlineLevel="3" x14ac:dyDescent="0.3">
      <c r="A1740" s="199"/>
      <c r="B1740" s="496"/>
      <c r="C1740" s="439" t="s">
        <v>1763</v>
      </c>
      <c r="D1740" s="483" t="s">
        <v>1764</v>
      </c>
      <c r="E1740" s="483"/>
      <c r="F1740" s="95"/>
      <c r="G1740" s="96"/>
      <c r="H1740" s="97"/>
      <c r="I1740" s="97"/>
      <c r="J1740" s="97"/>
      <c r="K1740" s="97"/>
      <c r="L1740" s="97"/>
      <c r="M1740" s="97"/>
      <c r="N1740" s="97"/>
      <c r="O1740" s="97"/>
      <c r="P1740" s="97"/>
    </row>
    <row r="1741" spans="1:16" s="98" customFormat="1" ht="17.25" hidden="1" outlineLevel="3" x14ac:dyDescent="0.3">
      <c r="A1741" s="199"/>
      <c r="B1741" s="496"/>
      <c r="C1741" s="439" t="s">
        <v>1765</v>
      </c>
      <c r="D1741" s="483" t="s">
        <v>1808</v>
      </c>
      <c r="E1741" s="483"/>
      <c r="F1741" s="95"/>
      <c r="G1741" s="96"/>
      <c r="H1741" s="97"/>
      <c r="I1741" s="97"/>
      <c r="J1741" s="97"/>
      <c r="K1741" s="97"/>
      <c r="L1741" s="97"/>
      <c r="M1741" s="97"/>
      <c r="N1741" s="97"/>
      <c r="O1741" s="97"/>
      <c r="P1741" s="97"/>
    </row>
    <row r="1742" spans="1:16" s="98" customFormat="1" ht="17.25" hidden="1" outlineLevel="3" x14ac:dyDescent="0.3">
      <c r="A1742" s="199"/>
      <c r="B1742" s="496"/>
      <c r="C1742" s="439" t="s">
        <v>1767</v>
      </c>
      <c r="D1742" s="483" t="s">
        <v>1809</v>
      </c>
      <c r="E1742" s="483"/>
      <c r="F1742" s="95"/>
      <c r="G1742" s="96"/>
      <c r="H1742" s="97"/>
      <c r="I1742" s="97"/>
      <c r="J1742" s="97"/>
      <c r="K1742" s="97"/>
      <c r="L1742" s="97"/>
      <c r="M1742" s="97"/>
      <c r="N1742" s="97"/>
      <c r="O1742" s="97"/>
      <c r="P1742" s="97"/>
    </row>
    <row r="1743" spans="1:16" s="98" customFormat="1" ht="34.5" hidden="1" outlineLevel="3" x14ac:dyDescent="0.3">
      <c r="A1743" s="199"/>
      <c r="B1743" s="496"/>
      <c r="C1743" s="439" t="s">
        <v>1769</v>
      </c>
      <c r="D1743" s="483" t="s">
        <v>1770</v>
      </c>
      <c r="E1743" s="483"/>
      <c r="F1743" s="95"/>
      <c r="G1743" s="96"/>
      <c r="H1743" s="97"/>
      <c r="I1743" s="97"/>
      <c r="J1743" s="97"/>
      <c r="K1743" s="97"/>
      <c r="L1743" s="97"/>
      <c r="M1743" s="97"/>
      <c r="N1743" s="97"/>
      <c r="O1743" s="97"/>
      <c r="P1743" s="97"/>
    </row>
    <row r="1744" spans="1:16" s="98" customFormat="1" ht="34.5" hidden="1" outlineLevel="3" x14ac:dyDescent="0.3">
      <c r="A1744" s="199"/>
      <c r="B1744" s="496"/>
      <c r="C1744" s="439" t="s">
        <v>1771</v>
      </c>
      <c r="D1744" s="483" t="s">
        <v>1772</v>
      </c>
      <c r="E1744" s="483"/>
      <c r="F1744" s="95"/>
      <c r="G1744" s="96"/>
      <c r="H1744" s="97"/>
      <c r="I1744" s="97"/>
      <c r="J1744" s="97"/>
      <c r="K1744" s="97"/>
      <c r="L1744" s="97"/>
      <c r="M1744" s="97"/>
      <c r="N1744" s="97"/>
      <c r="O1744" s="97"/>
      <c r="P1744" s="97"/>
    </row>
    <row r="1745" spans="1:16" s="98" customFormat="1" ht="17.25" hidden="1" customHeight="1" outlineLevel="3" x14ac:dyDescent="0.3">
      <c r="A1745" s="444"/>
      <c r="B1745" s="451"/>
      <c r="C1745" s="451"/>
      <c r="D1745" s="451"/>
      <c r="E1745" s="452"/>
      <c r="F1745" s="95"/>
      <c r="G1745" s="96"/>
      <c r="H1745" s="97"/>
      <c r="I1745" s="97"/>
      <c r="J1745" s="97"/>
      <c r="K1745" s="97"/>
      <c r="L1745" s="97"/>
      <c r="M1745" s="97"/>
      <c r="N1745" s="97"/>
      <c r="O1745" s="97"/>
      <c r="P1745" s="97"/>
    </row>
    <row r="1746" spans="1:16" s="98" customFormat="1" ht="17.25" hidden="1" customHeight="1" outlineLevel="3" x14ac:dyDescent="0.3">
      <c r="A1746" s="548"/>
      <c r="B1746" s="548"/>
      <c r="C1746" s="548"/>
      <c r="D1746" s="548"/>
      <c r="E1746" s="548"/>
      <c r="F1746" s="95"/>
      <c r="G1746" s="96"/>
      <c r="H1746" s="97"/>
      <c r="I1746" s="97"/>
      <c r="J1746" s="97"/>
      <c r="K1746" s="97"/>
      <c r="L1746" s="97"/>
      <c r="M1746" s="97"/>
      <c r="N1746" s="97"/>
      <c r="O1746" s="97"/>
      <c r="P1746" s="97"/>
    </row>
    <row r="1747" spans="1:16" s="98" customFormat="1" ht="34.5" hidden="1" outlineLevel="3" x14ac:dyDescent="0.3">
      <c r="A1747" s="199"/>
      <c r="B1747" s="496"/>
      <c r="C1747" s="439" t="s">
        <v>1752</v>
      </c>
      <c r="D1747" s="483" t="s">
        <v>1751</v>
      </c>
      <c r="E1747" s="483"/>
      <c r="F1747" s="95"/>
      <c r="G1747" s="96"/>
      <c r="H1747" s="97"/>
      <c r="I1747" s="97"/>
      <c r="J1747" s="97"/>
      <c r="K1747" s="97"/>
      <c r="L1747" s="97"/>
      <c r="M1747" s="97"/>
      <c r="N1747" s="97"/>
      <c r="O1747" s="97"/>
      <c r="P1747" s="97"/>
    </row>
    <row r="1748" spans="1:16" s="98" customFormat="1" ht="34.5" hidden="1" outlineLevel="3" x14ac:dyDescent="0.3">
      <c r="A1748" s="199"/>
      <c r="B1748" s="496"/>
      <c r="C1748" s="439" t="s">
        <v>1750</v>
      </c>
      <c r="D1748" s="483" t="s">
        <v>1753</v>
      </c>
      <c r="E1748" s="483"/>
      <c r="F1748" s="95"/>
      <c r="G1748" s="96"/>
      <c r="H1748" s="97"/>
      <c r="I1748" s="97"/>
      <c r="J1748" s="97"/>
      <c r="K1748" s="97"/>
      <c r="L1748" s="97"/>
      <c r="M1748" s="97"/>
      <c r="N1748" s="97"/>
      <c r="O1748" s="97"/>
      <c r="P1748" s="97"/>
    </row>
    <row r="1749" spans="1:16" s="98" customFormat="1" ht="17.25" hidden="1" outlineLevel="3" x14ac:dyDescent="0.3">
      <c r="A1749" s="199"/>
      <c r="B1749" s="496"/>
      <c r="C1749" s="439" t="s">
        <v>1754</v>
      </c>
      <c r="D1749" s="483" t="s">
        <v>1755</v>
      </c>
      <c r="E1749" s="483"/>
      <c r="F1749" s="95"/>
      <c r="G1749" s="96"/>
      <c r="H1749" s="97"/>
      <c r="I1749" s="97"/>
      <c r="J1749" s="97"/>
      <c r="K1749" s="97"/>
      <c r="L1749" s="97"/>
      <c r="M1749" s="97"/>
      <c r="N1749" s="97"/>
      <c r="O1749" s="97"/>
      <c r="P1749" s="97"/>
    </row>
    <row r="1750" spans="1:16" s="98" customFormat="1" ht="34.5" hidden="1" outlineLevel="3" x14ac:dyDescent="0.3">
      <c r="A1750" s="199"/>
      <c r="B1750" s="496"/>
      <c r="C1750" s="439" t="s">
        <v>1756</v>
      </c>
      <c r="D1750" s="483" t="s">
        <v>1757</v>
      </c>
      <c r="E1750" s="483"/>
      <c r="F1750" s="95"/>
      <c r="G1750" s="96"/>
      <c r="H1750" s="97"/>
      <c r="I1750" s="97"/>
      <c r="J1750" s="97"/>
      <c r="K1750" s="97"/>
      <c r="L1750" s="97"/>
      <c r="M1750" s="97"/>
      <c r="N1750" s="97"/>
      <c r="O1750" s="97"/>
      <c r="P1750" s="97"/>
    </row>
    <row r="1751" spans="1:16" s="98" customFormat="1" ht="34.5" hidden="1" outlineLevel="3" x14ac:dyDescent="0.3">
      <c r="A1751" s="199"/>
      <c r="B1751" s="496"/>
      <c r="C1751" s="439" t="s">
        <v>1758</v>
      </c>
      <c r="D1751" s="483" t="s">
        <v>1759</v>
      </c>
      <c r="E1751" s="483"/>
      <c r="F1751" s="95"/>
      <c r="G1751" s="96"/>
      <c r="H1751" s="97"/>
      <c r="I1751" s="97"/>
      <c r="J1751" s="97"/>
      <c r="K1751" s="97"/>
      <c r="L1751" s="97"/>
      <c r="M1751" s="97"/>
      <c r="N1751" s="97"/>
      <c r="O1751" s="97"/>
      <c r="P1751" s="97"/>
    </row>
    <row r="1752" spans="1:16" s="98" customFormat="1" ht="17.25" hidden="1" customHeight="1" outlineLevel="3" x14ac:dyDescent="0.3">
      <c r="A1752" s="444"/>
      <c r="B1752" s="451"/>
      <c r="C1752" s="451"/>
      <c r="D1752" s="451"/>
      <c r="E1752" s="452"/>
      <c r="F1752" s="95"/>
      <c r="G1752" s="96"/>
      <c r="H1752" s="97"/>
      <c r="I1752" s="97"/>
      <c r="J1752" s="97"/>
      <c r="K1752" s="97"/>
      <c r="L1752" s="97"/>
      <c r="M1752" s="97"/>
      <c r="N1752" s="97"/>
      <c r="O1752" s="97"/>
      <c r="P1752" s="97"/>
    </row>
    <row r="1753" spans="1:16" s="98" customFormat="1" ht="17.25" hidden="1" customHeight="1" outlineLevel="3" x14ac:dyDescent="0.3">
      <c r="A1753" s="548"/>
      <c r="B1753" s="548"/>
      <c r="C1753" s="548"/>
      <c r="D1753" s="548"/>
      <c r="E1753" s="548"/>
      <c r="F1753" s="95"/>
      <c r="G1753" s="96"/>
      <c r="H1753" s="97"/>
      <c r="I1753" s="97"/>
      <c r="J1753" s="97"/>
      <c r="K1753" s="97"/>
      <c r="L1753" s="97"/>
      <c r="M1753" s="97"/>
      <c r="N1753" s="97"/>
      <c r="O1753" s="97"/>
      <c r="P1753" s="97"/>
    </row>
    <row r="1754" spans="1:16" s="98" customFormat="1" ht="17.25" hidden="1" customHeight="1" outlineLevel="3" x14ac:dyDescent="0.3">
      <c r="A1754" s="548"/>
      <c r="B1754" s="548"/>
      <c r="C1754" s="439" t="s">
        <v>1774</v>
      </c>
      <c r="D1754" s="483" t="s">
        <v>1775</v>
      </c>
      <c r="E1754" s="548"/>
      <c r="F1754" s="95"/>
      <c r="G1754" s="96"/>
      <c r="H1754" s="97"/>
      <c r="I1754" s="97"/>
      <c r="J1754" s="97"/>
      <c r="K1754" s="97"/>
      <c r="L1754" s="97"/>
      <c r="M1754" s="97"/>
      <c r="N1754" s="97"/>
      <c r="O1754" s="97"/>
      <c r="P1754" s="97"/>
    </row>
    <row r="1755" spans="1:16" s="98" customFormat="1" ht="17.25" hidden="1" customHeight="1" outlineLevel="3" x14ac:dyDescent="0.3">
      <c r="A1755" s="548"/>
      <c r="B1755" s="548"/>
      <c r="C1755" s="439" t="s">
        <v>1776</v>
      </c>
      <c r="D1755" s="483" t="s">
        <v>1777</v>
      </c>
      <c r="E1755" s="548"/>
      <c r="F1755" s="95"/>
      <c r="G1755" s="96"/>
      <c r="H1755" s="97"/>
      <c r="I1755" s="97"/>
      <c r="J1755" s="97"/>
      <c r="K1755" s="97"/>
      <c r="L1755" s="97"/>
      <c r="M1755" s="97"/>
      <c r="N1755" s="97"/>
      <c r="O1755" s="97"/>
      <c r="P1755" s="97"/>
    </row>
    <row r="1756" spans="1:16" s="98" customFormat="1" ht="17.25" hidden="1" customHeight="1" outlineLevel="3" x14ac:dyDescent="0.3">
      <c r="A1756" s="548"/>
      <c r="B1756" s="548"/>
      <c r="C1756" s="439" t="s">
        <v>1778</v>
      </c>
      <c r="D1756" s="483" t="s">
        <v>1779</v>
      </c>
      <c r="E1756" s="548"/>
      <c r="F1756" s="95"/>
      <c r="G1756" s="96"/>
      <c r="H1756" s="97"/>
      <c r="I1756" s="97"/>
      <c r="J1756" s="97"/>
      <c r="K1756" s="97"/>
      <c r="L1756" s="97"/>
      <c r="M1756" s="97"/>
      <c r="N1756" s="97"/>
      <c r="O1756" s="97"/>
      <c r="P1756" s="97"/>
    </row>
    <row r="1757" spans="1:16" s="98" customFormat="1" ht="17.25" hidden="1" customHeight="1" outlineLevel="3" x14ac:dyDescent="0.3">
      <c r="A1757" s="548"/>
      <c r="B1757" s="548"/>
      <c r="C1757" s="439" t="s">
        <v>1780</v>
      </c>
      <c r="D1757" s="483" t="s">
        <v>1781</v>
      </c>
      <c r="E1757" s="548"/>
      <c r="F1757" s="95"/>
      <c r="G1757" s="96"/>
      <c r="H1757" s="97"/>
      <c r="I1757" s="97"/>
      <c r="J1757" s="97"/>
      <c r="K1757" s="97"/>
      <c r="L1757" s="97"/>
      <c r="M1757" s="97"/>
      <c r="N1757" s="97"/>
      <c r="O1757" s="97"/>
      <c r="P1757" s="97"/>
    </row>
    <row r="1758" spans="1:16" s="98" customFormat="1" ht="17.25" hidden="1" customHeight="1" outlineLevel="3" x14ac:dyDescent="0.3">
      <c r="A1758" s="548"/>
      <c r="B1758" s="548"/>
      <c r="C1758" s="439" t="s">
        <v>1782</v>
      </c>
      <c r="D1758" s="483" t="s">
        <v>1783</v>
      </c>
      <c r="E1758" s="548"/>
      <c r="F1758" s="95"/>
      <c r="G1758" s="96"/>
      <c r="H1758" s="97"/>
      <c r="I1758" s="97"/>
      <c r="J1758" s="97"/>
      <c r="K1758" s="97"/>
      <c r="L1758" s="97"/>
      <c r="M1758" s="97"/>
      <c r="N1758" s="97"/>
      <c r="O1758" s="97"/>
      <c r="P1758" s="97"/>
    </row>
    <row r="1759" spans="1:16" s="98" customFormat="1" ht="17.25" hidden="1" customHeight="1" outlineLevel="3" x14ac:dyDescent="0.3">
      <c r="A1759" s="548"/>
      <c r="B1759" s="548"/>
      <c r="C1759" s="439"/>
      <c r="D1759" s="483"/>
      <c r="E1759" s="548"/>
      <c r="F1759" s="95"/>
      <c r="G1759" s="96"/>
      <c r="H1759" s="97"/>
      <c r="I1759" s="97"/>
      <c r="J1759" s="97"/>
      <c r="K1759" s="97"/>
      <c r="L1759" s="97"/>
      <c r="M1759" s="97"/>
      <c r="N1759" s="97"/>
      <c r="O1759" s="97"/>
      <c r="P1759" s="97"/>
    </row>
    <row r="1760" spans="1:16" s="98" customFormat="1" ht="17.25" hidden="1" customHeight="1" outlineLevel="3" x14ac:dyDescent="0.3">
      <c r="A1760" s="444"/>
      <c r="B1760" s="451"/>
      <c r="C1760" s="451"/>
      <c r="D1760" s="451"/>
      <c r="E1760" s="452"/>
      <c r="F1760" s="95"/>
      <c r="G1760" s="96"/>
      <c r="H1760" s="97"/>
      <c r="I1760" s="97"/>
      <c r="J1760" s="97"/>
      <c r="K1760" s="97"/>
      <c r="L1760" s="97"/>
      <c r="M1760" s="97"/>
      <c r="N1760" s="97"/>
      <c r="O1760" s="97"/>
      <c r="P1760" s="97"/>
    </row>
    <row r="1761" spans="1:16" s="98" customFormat="1" ht="17.25" hidden="1" customHeight="1" outlineLevel="3" x14ac:dyDescent="0.3">
      <c r="A1761" s="548"/>
      <c r="B1761" s="548"/>
      <c r="C1761" s="548"/>
      <c r="D1761" s="548"/>
      <c r="E1761" s="548"/>
      <c r="F1761" s="95"/>
      <c r="G1761" s="96"/>
      <c r="H1761" s="97"/>
      <c r="I1761" s="97"/>
      <c r="J1761" s="97"/>
      <c r="K1761" s="97"/>
      <c r="L1761" s="97"/>
      <c r="M1761" s="97"/>
      <c r="N1761" s="97"/>
      <c r="O1761" s="97"/>
      <c r="P1761" s="97"/>
    </row>
    <row r="1762" spans="1:16" s="98" customFormat="1" ht="34.5" hidden="1" outlineLevel="3" x14ac:dyDescent="0.3">
      <c r="A1762" s="199"/>
      <c r="B1762" s="496"/>
      <c r="C1762" s="439" t="s">
        <v>1784</v>
      </c>
      <c r="D1762" s="483" t="s">
        <v>1785</v>
      </c>
      <c r="E1762" s="483"/>
      <c r="F1762" s="95"/>
      <c r="G1762" s="96"/>
      <c r="H1762" s="97"/>
      <c r="I1762" s="97"/>
      <c r="J1762" s="97"/>
      <c r="K1762" s="97"/>
      <c r="L1762" s="97"/>
      <c r="M1762" s="97"/>
      <c r="N1762" s="97"/>
      <c r="O1762" s="97"/>
      <c r="P1762" s="97"/>
    </row>
    <row r="1763" spans="1:16" s="98" customFormat="1" ht="17.25" hidden="1" outlineLevel="3" x14ac:dyDescent="0.3">
      <c r="A1763" s="199"/>
      <c r="B1763" s="496"/>
      <c r="C1763" s="439" t="s">
        <v>1786</v>
      </c>
      <c r="D1763" s="483" t="s">
        <v>1787</v>
      </c>
      <c r="E1763" s="483"/>
      <c r="F1763" s="95"/>
      <c r="G1763" s="96"/>
      <c r="H1763" s="97"/>
      <c r="I1763" s="97"/>
      <c r="J1763" s="97"/>
      <c r="K1763" s="97"/>
      <c r="L1763" s="97"/>
      <c r="M1763" s="97"/>
      <c r="N1763" s="97"/>
      <c r="O1763" s="97"/>
      <c r="P1763" s="97"/>
    </row>
    <row r="1764" spans="1:16" s="98" customFormat="1" ht="17.25" hidden="1" outlineLevel="3" x14ac:dyDescent="0.3">
      <c r="A1764" s="199"/>
      <c r="B1764" s="496"/>
      <c r="C1764" s="439" t="s">
        <v>1788</v>
      </c>
      <c r="D1764" s="483" t="s">
        <v>1789</v>
      </c>
      <c r="E1764" s="483"/>
      <c r="F1764" s="95"/>
      <c r="G1764" s="96"/>
      <c r="H1764" s="97"/>
      <c r="I1764" s="97"/>
      <c r="J1764" s="97"/>
      <c r="K1764" s="97"/>
      <c r="L1764" s="97"/>
      <c r="M1764" s="97"/>
      <c r="N1764" s="97"/>
      <c r="O1764" s="97"/>
      <c r="P1764" s="97"/>
    </row>
    <row r="1765" spans="1:16" s="98" customFormat="1" ht="17.25" hidden="1" outlineLevel="3" x14ac:dyDescent="0.3">
      <c r="A1765" s="199"/>
      <c r="B1765" s="496"/>
      <c r="C1765" s="439" t="s">
        <v>1790</v>
      </c>
      <c r="D1765" s="483" t="s">
        <v>1791</v>
      </c>
      <c r="E1765" s="483"/>
      <c r="F1765" s="95"/>
      <c r="G1765" s="96"/>
      <c r="H1765" s="97"/>
      <c r="I1765" s="97"/>
      <c r="J1765" s="97"/>
      <c r="K1765" s="97"/>
      <c r="L1765" s="97"/>
      <c r="M1765" s="97"/>
      <c r="N1765" s="97"/>
      <c r="O1765" s="97"/>
      <c r="P1765" s="97"/>
    </row>
    <row r="1766" spans="1:16" s="98" customFormat="1" ht="17.25" hidden="1" outlineLevel="3" x14ac:dyDescent="0.3">
      <c r="A1766" s="199"/>
      <c r="B1766" s="496"/>
      <c r="C1766" s="439" t="s">
        <v>1792</v>
      </c>
      <c r="D1766" s="483" t="s">
        <v>1793</v>
      </c>
      <c r="E1766" s="483"/>
      <c r="F1766" s="95"/>
      <c r="G1766" s="96"/>
      <c r="H1766" s="97"/>
      <c r="I1766" s="97"/>
      <c r="J1766" s="97"/>
      <c r="K1766" s="97"/>
      <c r="L1766" s="97"/>
      <c r="M1766" s="97"/>
      <c r="N1766" s="97"/>
      <c r="O1766" s="97"/>
      <c r="P1766" s="97"/>
    </row>
    <row r="1767" spans="1:16" s="98" customFormat="1" ht="17.25" hidden="1" outlineLevel="3" x14ac:dyDescent="0.3">
      <c r="A1767" s="199"/>
      <c r="B1767" s="496"/>
      <c r="C1767" s="439"/>
      <c r="D1767" s="483"/>
      <c r="E1767" s="483"/>
      <c r="F1767" s="95"/>
      <c r="G1767" s="96"/>
      <c r="H1767" s="97"/>
      <c r="I1767" s="97"/>
      <c r="J1767" s="97"/>
      <c r="K1767" s="97"/>
      <c r="L1767" s="97"/>
      <c r="M1767" s="97"/>
      <c r="N1767" s="97"/>
      <c r="O1767" s="97"/>
      <c r="P1767" s="97"/>
    </row>
    <row r="1768" spans="1:16" s="98" customFormat="1" ht="17.25" hidden="1" outlineLevel="3" x14ac:dyDescent="0.3">
      <c r="A1768" s="444"/>
      <c r="B1768" s="451"/>
      <c r="C1768" s="451"/>
      <c r="D1768" s="451"/>
      <c r="E1768" s="452"/>
      <c r="F1768" s="95"/>
      <c r="G1768" s="96"/>
      <c r="H1768" s="97"/>
      <c r="I1768" s="97"/>
      <c r="J1768" s="97"/>
      <c r="K1768" s="97"/>
      <c r="L1768" s="97"/>
      <c r="M1768" s="97"/>
      <c r="N1768" s="97"/>
      <c r="O1768" s="97"/>
      <c r="P1768" s="97"/>
    </row>
    <row r="1769" spans="1:16" s="98" customFormat="1" ht="17.25" hidden="1" outlineLevel="3" x14ac:dyDescent="0.3">
      <c r="A1769" s="199"/>
      <c r="B1769" s="496"/>
      <c r="C1769" s="439"/>
      <c r="D1769" s="483"/>
      <c r="E1769" s="483"/>
      <c r="F1769" s="95"/>
      <c r="G1769" s="96"/>
      <c r="H1769" s="97"/>
      <c r="I1769" s="97"/>
      <c r="J1769" s="97"/>
      <c r="K1769" s="97"/>
      <c r="L1769" s="97"/>
      <c r="M1769" s="97"/>
      <c r="N1769" s="97"/>
      <c r="O1769" s="97"/>
      <c r="P1769" s="97"/>
    </row>
    <row r="1770" spans="1:16" s="98" customFormat="1" ht="34.5" hidden="1" outlineLevel="3" x14ac:dyDescent="0.3">
      <c r="A1770" s="199"/>
      <c r="B1770" s="496"/>
      <c r="C1770" s="439" t="s">
        <v>1810</v>
      </c>
      <c r="D1770" s="483" t="s">
        <v>1770</v>
      </c>
      <c r="E1770" s="483"/>
      <c r="F1770" s="95"/>
      <c r="G1770" s="96"/>
      <c r="H1770" s="97"/>
      <c r="I1770" s="97"/>
      <c r="J1770" s="97"/>
      <c r="K1770" s="97"/>
      <c r="L1770" s="97"/>
      <c r="M1770" s="97"/>
      <c r="N1770" s="97"/>
      <c r="O1770" s="97"/>
      <c r="P1770" s="97"/>
    </row>
    <row r="1771" spans="1:16" s="98" customFormat="1" ht="17.25" hidden="1" outlineLevel="3" x14ac:dyDescent="0.3">
      <c r="A1771" s="199"/>
      <c r="B1771" s="496"/>
      <c r="C1771" s="439"/>
      <c r="D1771" s="483"/>
      <c r="E1771" s="483"/>
      <c r="F1771" s="95"/>
      <c r="G1771" s="96"/>
      <c r="H1771" s="97"/>
      <c r="I1771" s="97"/>
      <c r="J1771" s="97"/>
      <c r="K1771" s="97"/>
      <c r="L1771" s="97"/>
      <c r="M1771" s="97"/>
      <c r="N1771" s="97"/>
      <c r="O1771" s="97"/>
      <c r="P1771" s="97"/>
    </row>
    <row r="1772" spans="1:16" s="98" customFormat="1" ht="17.25" hidden="1" customHeight="1" outlineLevel="3" x14ac:dyDescent="0.3">
      <c r="A1772" s="444"/>
      <c r="B1772" s="451"/>
      <c r="C1772" s="451"/>
      <c r="D1772" s="451"/>
      <c r="E1772" s="452"/>
      <c r="F1772" s="95"/>
      <c r="G1772" s="96"/>
      <c r="H1772" s="97"/>
      <c r="I1772" s="97"/>
      <c r="J1772" s="97"/>
      <c r="K1772" s="97"/>
      <c r="L1772" s="97"/>
      <c r="M1772" s="97"/>
      <c r="N1772" s="97"/>
      <c r="O1772" s="97"/>
      <c r="P1772" s="97"/>
    </row>
    <row r="1773" spans="1:16" s="98" customFormat="1" ht="34.5" hidden="1" outlineLevel="3" x14ac:dyDescent="0.3">
      <c r="A1773" s="199"/>
      <c r="B1773" s="496"/>
      <c r="C1773" s="439" t="s">
        <v>1811</v>
      </c>
      <c r="D1773" s="483" t="s">
        <v>1762</v>
      </c>
      <c r="E1773" s="483"/>
      <c r="F1773" s="95"/>
      <c r="G1773" s="96"/>
      <c r="H1773" s="97"/>
      <c r="I1773" s="97"/>
      <c r="J1773" s="97"/>
      <c r="K1773" s="97"/>
      <c r="L1773" s="97"/>
      <c r="M1773" s="97"/>
      <c r="N1773" s="97"/>
      <c r="O1773" s="97"/>
      <c r="P1773" s="97"/>
    </row>
    <row r="1774" spans="1:16" s="98" customFormat="1" ht="17.25" hidden="1" outlineLevel="3" x14ac:dyDescent="0.3">
      <c r="A1774" s="199"/>
      <c r="B1774" s="496"/>
      <c r="C1774" s="439" t="s">
        <v>1812</v>
      </c>
      <c r="D1774" s="483" t="s">
        <v>1764</v>
      </c>
      <c r="E1774" s="483"/>
      <c r="F1774" s="95"/>
      <c r="G1774" s="96"/>
      <c r="H1774" s="97"/>
      <c r="I1774" s="97"/>
      <c r="J1774" s="97"/>
      <c r="K1774" s="97"/>
      <c r="L1774" s="97"/>
      <c r="M1774" s="97"/>
      <c r="N1774" s="97"/>
      <c r="O1774" s="97"/>
      <c r="P1774" s="97"/>
    </row>
    <row r="1775" spans="1:16" s="98" customFormat="1" ht="17.25" hidden="1" outlineLevel="3" x14ac:dyDescent="0.3">
      <c r="A1775" s="199"/>
      <c r="B1775" s="496"/>
      <c r="C1775" s="439" t="s">
        <v>1813</v>
      </c>
      <c r="D1775" s="483" t="s">
        <v>1766</v>
      </c>
      <c r="E1775" s="483"/>
      <c r="F1775" s="95"/>
      <c r="G1775" s="96"/>
      <c r="H1775" s="97"/>
      <c r="I1775" s="97"/>
      <c r="J1775" s="97"/>
      <c r="K1775" s="97"/>
      <c r="L1775" s="97"/>
      <c r="M1775" s="97"/>
      <c r="N1775" s="97"/>
      <c r="O1775" s="97"/>
      <c r="P1775" s="97"/>
    </row>
    <row r="1776" spans="1:16" s="98" customFormat="1" ht="17.25" hidden="1" outlineLevel="3" x14ac:dyDescent="0.3">
      <c r="A1776" s="199"/>
      <c r="B1776" s="496"/>
      <c r="C1776" s="439" t="s">
        <v>1814</v>
      </c>
      <c r="D1776" s="483" t="s">
        <v>1768</v>
      </c>
      <c r="E1776" s="483"/>
      <c r="F1776" s="95"/>
      <c r="G1776" s="96"/>
      <c r="H1776" s="97"/>
      <c r="I1776" s="97"/>
      <c r="J1776" s="97"/>
      <c r="K1776" s="97"/>
      <c r="L1776" s="97"/>
      <c r="M1776" s="97"/>
      <c r="N1776" s="97"/>
      <c r="O1776" s="97"/>
      <c r="P1776" s="97"/>
    </row>
    <row r="1777" spans="1:16" s="98" customFormat="1" ht="34.5" hidden="1" outlineLevel="3" x14ac:dyDescent="0.3">
      <c r="A1777" s="199"/>
      <c r="B1777" s="496"/>
      <c r="C1777" s="439" t="s">
        <v>1815</v>
      </c>
      <c r="D1777" s="483" t="s">
        <v>1772</v>
      </c>
      <c r="E1777" s="483"/>
      <c r="F1777" s="95"/>
      <c r="G1777" s="96"/>
      <c r="H1777" s="97"/>
      <c r="I1777" s="97"/>
      <c r="J1777" s="97"/>
      <c r="K1777" s="97"/>
      <c r="L1777" s="97"/>
      <c r="M1777" s="97"/>
      <c r="N1777" s="97"/>
      <c r="O1777" s="97"/>
      <c r="P1777" s="97"/>
    </row>
    <row r="1778" spans="1:16" s="98" customFormat="1" ht="34.5" hidden="1" outlineLevel="3" x14ac:dyDescent="0.3">
      <c r="A1778" s="199"/>
      <c r="B1778" s="496"/>
      <c r="C1778" s="439" t="s">
        <v>1816</v>
      </c>
      <c r="D1778" s="483" t="s">
        <v>1817</v>
      </c>
      <c r="E1778" s="483"/>
      <c r="F1778" s="95"/>
      <c r="G1778" s="96"/>
      <c r="H1778" s="97"/>
      <c r="I1778" s="97"/>
      <c r="J1778" s="97"/>
      <c r="K1778" s="97"/>
      <c r="L1778" s="97"/>
      <c r="M1778" s="97"/>
      <c r="N1778" s="97"/>
      <c r="O1778" s="97"/>
      <c r="P1778" s="97"/>
    </row>
    <row r="1779" spans="1:16" s="98" customFormat="1" ht="17.25" hidden="1" customHeight="1" outlineLevel="3" x14ac:dyDescent="0.3">
      <c r="A1779" s="444"/>
      <c r="B1779" s="451"/>
      <c r="C1779" s="451"/>
      <c r="D1779" s="451"/>
      <c r="E1779" s="452"/>
      <c r="F1779" s="95"/>
      <c r="G1779" s="96"/>
      <c r="H1779" s="97"/>
      <c r="I1779" s="97"/>
      <c r="J1779" s="97"/>
      <c r="K1779" s="97"/>
      <c r="L1779" s="97"/>
      <c r="M1779" s="97"/>
      <c r="N1779" s="97"/>
      <c r="O1779" s="97"/>
      <c r="P1779" s="97"/>
    </row>
    <row r="1780" spans="1:16" s="98" customFormat="1" ht="17.25" hidden="1" customHeight="1" outlineLevel="3" x14ac:dyDescent="0.3">
      <c r="A1780" s="548"/>
      <c r="B1780" s="548"/>
      <c r="C1780" s="548"/>
      <c r="D1780" s="548"/>
      <c r="E1780" s="548"/>
      <c r="F1780" s="95"/>
      <c r="G1780" s="96"/>
      <c r="H1780" s="97"/>
      <c r="I1780" s="97"/>
      <c r="J1780" s="97"/>
      <c r="K1780" s="97"/>
      <c r="L1780" s="97"/>
      <c r="M1780" s="97"/>
      <c r="N1780" s="97"/>
      <c r="O1780" s="97"/>
      <c r="P1780" s="97"/>
    </row>
    <row r="1781" spans="1:16" s="98" customFormat="1" ht="17.25" hidden="1" customHeight="1" outlineLevel="3" x14ac:dyDescent="0.3">
      <c r="A1781" s="548"/>
      <c r="B1781" s="548"/>
      <c r="C1781" s="439" t="s">
        <v>1818</v>
      </c>
      <c r="D1781" s="483" t="s">
        <v>1819</v>
      </c>
      <c r="E1781" s="548"/>
      <c r="F1781" s="95"/>
      <c r="G1781" s="96"/>
      <c r="H1781" s="97"/>
      <c r="I1781" s="97"/>
      <c r="J1781" s="97"/>
      <c r="K1781" s="97"/>
      <c r="L1781" s="97"/>
      <c r="M1781" s="97"/>
      <c r="N1781" s="97"/>
      <c r="O1781" s="97"/>
      <c r="P1781" s="97"/>
    </row>
    <row r="1782" spans="1:16" s="98" customFormat="1" ht="17.25" hidden="1" customHeight="1" outlineLevel="3" x14ac:dyDescent="0.3">
      <c r="A1782" s="548"/>
      <c r="B1782" s="548"/>
      <c r="C1782" s="548"/>
      <c r="D1782" s="548"/>
      <c r="E1782" s="548"/>
      <c r="F1782" s="95"/>
      <c r="G1782" s="96"/>
      <c r="H1782" s="97"/>
      <c r="I1782" s="97"/>
      <c r="J1782" s="97"/>
      <c r="K1782" s="97"/>
      <c r="L1782" s="97"/>
      <c r="M1782" s="97"/>
      <c r="N1782" s="97"/>
      <c r="O1782" s="97"/>
      <c r="P1782" s="97"/>
    </row>
    <row r="1783" spans="1:16" s="98" customFormat="1" ht="17.25" hidden="1" customHeight="1" outlineLevel="3" x14ac:dyDescent="0.3">
      <c r="A1783" s="444"/>
      <c r="B1783" s="451"/>
      <c r="C1783" s="451"/>
      <c r="D1783" s="451"/>
      <c r="E1783" s="452"/>
      <c r="F1783" s="95"/>
      <c r="G1783" s="96"/>
      <c r="H1783" s="97"/>
      <c r="I1783" s="97"/>
      <c r="J1783" s="97"/>
      <c r="K1783" s="97"/>
      <c r="L1783" s="97"/>
      <c r="M1783" s="97"/>
      <c r="N1783" s="97"/>
      <c r="O1783" s="97"/>
      <c r="P1783" s="97"/>
    </row>
    <row r="1784" spans="1:16" s="98" customFormat="1" ht="17.25" hidden="1" customHeight="1" outlineLevel="3" x14ac:dyDescent="0.3">
      <c r="A1784" s="548"/>
      <c r="B1784" s="548"/>
      <c r="C1784" s="548"/>
      <c r="D1784" s="548"/>
      <c r="E1784" s="548"/>
      <c r="F1784" s="95"/>
      <c r="G1784" s="96"/>
      <c r="H1784" s="97"/>
      <c r="I1784" s="97"/>
      <c r="J1784" s="97"/>
      <c r="K1784" s="97"/>
      <c r="L1784" s="97"/>
      <c r="M1784" s="97"/>
      <c r="N1784" s="97"/>
      <c r="O1784" s="97"/>
      <c r="P1784" s="97"/>
    </row>
    <row r="1785" spans="1:16" s="98" customFormat="1" ht="34.5" hidden="1" outlineLevel="3" x14ac:dyDescent="0.3">
      <c r="A1785" s="199"/>
      <c r="B1785" s="496"/>
      <c r="C1785" s="439" t="s">
        <v>1820</v>
      </c>
      <c r="D1785" s="483" t="s">
        <v>1821</v>
      </c>
      <c r="E1785" s="483"/>
      <c r="F1785" s="95"/>
      <c r="G1785" s="96"/>
      <c r="H1785" s="97"/>
      <c r="I1785" s="97"/>
      <c r="J1785" s="97"/>
      <c r="K1785" s="97"/>
      <c r="L1785" s="97"/>
      <c r="M1785" s="97"/>
      <c r="N1785" s="97"/>
      <c r="O1785" s="97"/>
      <c r="P1785" s="97"/>
    </row>
    <row r="1786" spans="1:16" s="98" customFormat="1" ht="17.25" hidden="1" outlineLevel="3" x14ac:dyDescent="0.3">
      <c r="A1786" s="199"/>
      <c r="B1786" s="496"/>
      <c r="C1786" s="439" t="s">
        <v>1822</v>
      </c>
      <c r="D1786" s="118" t="s">
        <v>1823</v>
      </c>
      <c r="E1786" s="483"/>
      <c r="F1786" s="95"/>
      <c r="G1786" s="96"/>
      <c r="H1786" s="97"/>
      <c r="I1786" s="97"/>
      <c r="J1786" s="97"/>
      <c r="K1786" s="97"/>
      <c r="L1786" s="97"/>
      <c r="M1786" s="97"/>
      <c r="N1786" s="97"/>
      <c r="O1786" s="97"/>
      <c r="P1786" s="97"/>
    </row>
    <row r="1787" spans="1:16" s="98" customFormat="1" ht="17.25" hidden="1" outlineLevel="3" x14ac:dyDescent="0.3">
      <c r="A1787" s="199"/>
      <c r="B1787" s="496"/>
      <c r="C1787" s="439" t="s">
        <v>1824</v>
      </c>
      <c r="D1787" s="483" t="s">
        <v>1755</v>
      </c>
      <c r="E1787" s="483"/>
      <c r="F1787" s="95"/>
      <c r="G1787" s="96"/>
      <c r="H1787" s="97"/>
      <c r="I1787" s="97"/>
      <c r="J1787" s="97"/>
      <c r="K1787" s="97"/>
      <c r="L1787" s="97"/>
      <c r="M1787" s="97"/>
      <c r="N1787" s="97"/>
      <c r="O1787" s="97"/>
      <c r="P1787" s="97"/>
    </row>
    <row r="1788" spans="1:16" s="98" customFormat="1" ht="34.5" hidden="1" outlineLevel="3" x14ac:dyDescent="0.3">
      <c r="A1788" s="100"/>
      <c r="B1788" s="496"/>
      <c r="C1788" s="439" t="s">
        <v>1825</v>
      </c>
      <c r="D1788" s="483" t="s">
        <v>1826</v>
      </c>
      <c r="E1788" s="483"/>
      <c r="F1788" s="95"/>
      <c r="G1788" s="96"/>
      <c r="H1788" s="97"/>
      <c r="I1788" s="97"/>
      <c r="J1788" s="97"/>
      <c r="K1788" s="97"/>
      <c r="L1788" s="97"/>
      <c r="M1788" s="97"/>
      <c r="N1788" s="97"/>
      <c r="O1788" s="97"/>
      <c r="P1788" s="97"/>
    </row>
    <row r="1789" spans="1:16" s="98" customFormat="1" ht="34.5" hidden="1" outlineLevel="3" x14ac:dyDescent="0.3">
      <c r="A1789" s="100"/>
      <c r="B1789" s="496"/>
      <c r="C1789" s="439" t="s">
        <v>1827</v>
      </c>
      <c r="D1789" s="483" t="s">
        <v>1828</v>
      </c>
      <c r="E1789" s="483"/>
      <c r="F1789" s="95"/>
      <c r="G1789" s="96"/>
      <c r="H1789" s="97"/>
      <c r="I1789" s="97"/>
      <c r="J1789" s="97"/>
      <c r="K1789" s="97"/>
      <c r="L1789" s="97"/>
      <c r="M1789" s="97"/>
      <c r="N1789" s="97"/>
      <c r="O1789" s="97"/>
      <c r="P1789" s="97"/>
    </row>
    <row r="1790" spans="1:16" s="98" customFormat="1" ht="34.5" hidden="1" outlineLevel="3" x14ac:dyDescent="0.3">
      <c r="A1790" s="100"/>
      <c r="B1790" s="496"/>
      <c r="C1790" s="439" t="s">
        <v>1829</v>
      </c>
      <c r="D1790" s="483" t="s">
        <v>1830</v>
      </c>
      <c r="E1790" s="483"/>
      <c r="F1790" s="95"/>
      <c r="G1790" s="96"/>
      <c r="H1790" s="97"/>
      <c r="I1790" s="97"/>
      <c r="J1790" s="97"/>
      <c r="K1790" s="97"/>
      <c r="L1790" s="97"/>
      <c r="M1790" s="97"/>
      <c r="N1790" s="97"/>
      <c r="O1790" s="97"/>
      <c r="P1790" s="97"/>
    </row>
    <row r="1791" spans="1:16" s="98" customFormat="1" ht="17.25" hidden="1" customHeight="1" outlineLevel="3" x14ac:dyDescent="0.3">
      <c r="A1791" s="444"/>
      <c r="B1791" s="451"/>
      <c r="C1791" s="451"/>
      <c r="D1791" s="451"/>
      <c r="E1791" s="452"/>
      <c r="F1791" s="95"/>
      <c r="G1791" s="96"/>
      <c r="H1791" s="97"/>
      <c r="I1791" s="97"/>
      <c r="J1791" s="97"/>
      <c r="K1791" s="97"/>
      <c r="L1791" s="97"/>
      <c r="M1791" s="97"/>
      <c r="N1791" s="97"/>
      <c r="O1791" s="97"/>
      <c r="P1791" s="97"/>
    </row>
    <row r="1792" spans="1:16" s="98" customFormat="1" ht="17.25" hidden="1" customHeight="1" outlineLevel="3" x14ac:dyDescent="0.3">
      <c r="A1792" s="548"/>
      <c r="B1792" s="548"/>
      <c r="C1792" s="548"/>
      <c r="D1792" s="548"/>
      <c r="E1792" s="548"/>
      <c r="F1792" s="95"/>
      <c r="G1792" s="96"/>
      <c r="H1792" s="97"/>
      <c r="I1792" s="97"/>
      <c r="J1792" s="97"/>
      <c r="K1792" s="97"/>
      <c r="L1792" s="97"/>
      <c r="M1792" s="97"/>
      <c r="N1792" s="97"/>
      <c r="O1792" s="97"/>
      <c r="P1792" s="97"/>
    </row>
    <row r="1793" spans="1:16" s="98" customFormat="1" ht="34.5" hidden="1" customHeight="1" outlineLevel="3" x14ac:dyDescent="0.3">
      <c r="A1793" s="548"/>
      <c r="B1793" s="548"/>
      <c r="C1793" s="710" t="s">
        <v>1831</v>
      </c>
      <c r="D1793" s="583" t="s">
        <v>1832</v>
      </c>
      <c r="E1793" s="548"/>
      <c r="F1793" s="95"/>
      <c r="G1793" s="96"/>
      <c r="H1793" s="97"/>
      <c r="I1793" s="97"/>
      <c r="J1793" s="97"/>
      <c r="K1793" s="97"/>
      <c r="L1793" s="97"/>
      <c r="M1793" s="97"/>
      <c r="N1793" s="97"/>
      <c r="O1793" s="97"/>
      <c r="P1793" s="97"/>
    </row>
    <row r="1794" spans="1:16" s="98" customFormat="1" ht="17.25" hidden="1" customHeight="1" outlineLevel="3" x14ac:dyDescent="0.3">
      <c r="A1794" s="548"/>
      <c r="B1794" s="548"/>
      <c r="C1794" s="710" t="s">
        <v>1833</v>
      </c>
      <c r="D1794" s="583" t="s">
        <v>1834</v>
      </c>
      <c r="E1794" s="548"/>
      <c r="F1794" s="95"/>
      <c r="G1794" s="96"/>
      <c r="H1794" s="97"/>
      <c r="I1794" s="97"/>
      <c r="J1794" s="97"/>
      <c r="K1794" s="97"/>
      <c r="L1794" s="97"/>
      <c r="M1794" s="97"/>
      <c r="N1794" s="97"/>
      <c r="O1794" s="97"/>
      <c r="P1794" s="97"/>
    </row>
    <row r="1795" spans="1:16" s="98" customFormat="1" ht="17.25" hidden="1" customHeight="1" outlineLevel="3" x14ac:dyDescent="0.3">
      <c r="A1795" s="548"/>
      <c r="B1795" s="548"/>
      <c r="C1795" s="710" t="s">
        <v>1835</v>
      </c>
      <c r="D1795" s="583" t="s">
        <v>1836</v>
      </c>
      <c r="E1795" s="548"/>
      <c r="F1795" s="95"/>
      <c r="G1795" s="96"/>
      <c r="H1795" s="97"/>
      <c r="I1795" s="97"/>
      <c r="J1795" s="97"/>
      <c r="K1795" s="97"/>
      <c r="L1795" s="97"/>
      <c r="M1795" s="97"/>
      <c r="N1795" s="97"/>
      <c r="O1795" s="97"/>
      <c r="P1795" s="97"/>
    </row>
    <row r="1796" spans="1:16" s="98" customFormat="1" ht="17.25" hidden="1" customHeight="1" outlineLevel="3" x14ac:dyDescent="0.3">
      <c r="A1796" s="548"/>
      <c r="B1796" s="548"/>
      <c r="C1796" s="710" t="s">
        <v>1837</v>
      </c>
      <c r="D1796" s="583" t="s">
        <v>1838</v>
      </c>
      <c r="E1796" s="548"/>
      <c r="F1796" s="95"/>
      <c r="G1796" s="96"/>
      <c r="H1796" s="97"/>
      <c r="I1796" s="97"/>
      <c r="J1796" s="97"/>
      <c r="K1796" s="97"/>
      <c r="L1796" s="97"/>
      <c r="M1796" s="97"/>
      <c r="N1796" s="97"/>
      <c r="O1796" s="97"/>
      <c r="P1796" s="97"/>
    </row>
    <row r="1797" spans="1:16" s="98" customFormat="1" ht="17.25" hidden="1" customHeight="1" outlineLevel="3" x14ac:dyDescent="0.3">
      <c r="A1797" s="548"/>
      <c r="B1797" s="548"/>
      <c r="C1797" s="710" t="s">
        <v>1839</v>
      </c>
      <c r="D1797" s="583" t="s">
        <v>1840</v>
      </c>
      <c r="E1797" s="548"/>
      <c r="F1797" s="95"/>
      <c r="G1797" s="96"/>
      <c r="H1797" s="97"/>
      <c r="I1797" s="97"/>
      <c r="J1797" s="97"/>
      <c r="K1797" s="97"/>
      <c r="L1797" s="97"/>
      <c r="M1797" s="97"/>
      <c r="N1797" s="97"/>
      <c r="O1797" s="97"/>
      <c r="P1797" s="97"/>
    </row>
    <row r="1798" spans="1:16" s="98" customFormat="1" ht="17.25" hidden="1" customHeight="1" outlineLevel="3" x14ac:dyDescent="0.3">
      <c r="A1798" s="548"/>
      <c r="B1798" s="548"/>
      <c r="C1798" s="548"/>
      <c r="D1798" s="548"/>
      <c r="E1798" s="548"/>
      <c r="F1798" s="95"/>
      <c r="G1798" s="96"/>
      <c r="H1798" s="97"/>
      <c r="I1798" s="97"/>
      <c r="J1798" s="97"/>
      <c r="K1798" s="97"/>
      <c r="L1798" s="97"/>
      <c r="M1798" s="97"/>
      <c r="N1798" s="97"/>
      <c r="O1798" s="97"/>
      <c r="P1798" s="97"/>
    </row>
    <row r="1799" spans="1:16" s="98" customFormat="1" ht="17.25" hidden="1" customHeight="1" outlineLevel="3" x14ac:dyDescent="0.3">
      <c r="A1799" s="444"/>
      <c r="B1799" s="451"/>
      <c r="C1799" s="451"/>
      <c r="D1799" s="451"/>
      <c r="E1799" s="452"/>
      <c r="F1799" s="95"/>
      <c r="G1799" s="96"/>
      <c r="H1799" s="97"/>
      <c r="I1799" s="97"/>
      <c r="J1799" s="97"/>
      <c r="K1799" s="97"/>
      <c r="L1799" s="97"/>
      <c r="M1799" s="97"/>
      <c r="N1799" s="97"/>
      <c r="O1799" s="97"/>
      <c r="P1799" s="97"/>
    </row>
    <row r="1800" spans="1:16" s="98" customFormat="1" ht="17.25" hidden="1" customHeight="1" outlineLevel="3" x14ac:dyDescent="0.3">
      <c r="A1800" s="548"/>
      <c r="B1800" s="548"/>
      <c r="C1800" s="548"/>
      <c r="D1800" s="548"/>
      <c r="E1800" s="548"/>
      <c r="F1800" s="95"/>
      <c r="G1800" s="96"/>
      <c r="H1800" s="97"/>
      <c r="I1800" s="97"/>
      <c r="J1800" s="97"/>
      <c r="K1800" s="97"/>
      <c r="L1800" s="97"/>
      <c r="M1800" s="97"/>
      <c r="N1800" s="97"/>
      <c r="O1800" s="97"/>
      <c r="P1800" s="97"/>
    </row>
    <row r="1801" spans="1:16" s="98" customFormat="1" ht="34.5" hidden="1" outlineLevel="3" x14ac:dyDescent="0.3">
      <c r="A1801" s="100"/>
      <c r="B1801" s="496"/>
      <c r="C1801" s="439" t="s">
        <v>1841</v>
      </c>
      <c r="D1801" s="483" t="s">
        <v>1842</v>
      </c>
      <c r="E1801" s="483"/>
      <c r="F1801" s="95"/>
      <c r="G1801" s="96"/>
      <c r="H1801" s="97"/>
      <c r="I1801" s="97"/>
      <c r="J1801" s="97"/>
      <c r="K1801" s="97"/>
      <c r="L1801" s="97"/>
      <c r="M1801" s="97"/>
      <c r="N1801" s="97"/>
      <c r="O1801" s="97"/>
      <c r="P1801" s="97"/>
    </row>
    <row r="1802" spans="1:16" s="98" customFormat="1" ht="17.25" hidden="1" outlineLevel="3" x14ac:dyDescent="0.3">
      <c r="A1802" s="100"/>
      <c r="B1802" s="496"/>
      <c r="C1802" s="439" t="s">
        <v>1843</v>
      </c>
      <c r="D1802" s="483" t="s">
        <v>1844</v>
      </c>
      <c r="E1802" s="483"/>
      <c r="F1802" s="95"/>
      <c r="G1802" s="96"/>
      <c r="H1802" s="97"/>
      <c r="I1802" s="97"/>
      <c r="J1802" s="97"/>
      <c r="K1802" s="97"/>
      <c r="L1802" s="97"/>
      <c r="M1802" s="97"/>
      <c r="N1802" s="97"/>
      <c r="O1802" s="97"/>
      <c r="P1802" s="97"/>
    </row>
    <row r="1803" spans="1:16" s="98" customFormat="1" ht="17.25" hidden="1" outlineLevel="3" x14ac:dyDescent="0.3">
      <c r="A1803" s="100"/>
      <c r="B1803" s="496"/>
      <c r="C1803" s="439" t="s">
        <v>1845</v>
      </c>
      <c r="D1803" s="483" t="s">
        <v>1846</v>
      </c>
      <c r="E1803" s="483"/>
      <c r="F1803" s="95"/>
      <c r="G1803" s="96"/>
      <c r="H1803" s="97"/>
      <c r="I1803" s="97"/>
      <c r="J1803" s="97"/>
      <c r="K1803" s="97"/>
      <c r="L1803" s="97"/>
      <c r="M1803" s="97"/>
      <c r="N1803" s="97"/>
      <c r="O1803" s="97"/>
      <c r="P1803" s="97"/>
    </row>
    <row r="1804" spans="1:16" s="98" customFormat="1" ht="17.25" hidden="1" outlineLevel="3" x14ac:dyDescent="0.3">
      <c r="A1804" s="100"/>
      <c r="B1804" s="496"/>
      <c r="C1804" s="439" t="s">
        <v>1847</v>
      </c>
      <c r="D1804" s="483" t="s">
        <v>1848</v>
      </c>
      <c r="E1804" s="483"/>
      <c r="F1804" s="95"/>
      <c r="G1804" s="96"/>
      <c r="H1804" s="97"/>
      <c r="I1804" s="97"/>
      <c r="J1804" s="97"/>
      <c r="K1804" s="97"/>
      <c r="L1804" s="97"/>
      <c r="M1804" s="97"/>
      <c r="N1804" s="97"/>
      <c r="O1804" s="97"/>
      <c r="P1804" s="97"/>
    </row>
    <row r="1805" spans="1:16" s="98" customFormat="1" ht="17.25" hidden="1" outlineLevel="3" x14ac:dyDescent="0.3">
      <c r="A1805" s="100"/>
      <c r="B1805" s="496"/>
      <c r="C1805" s="439" t="s">
        <v>1849</v>
      </c>
      <c r="D1805" s="483" t="s">
        <v>1850</v>
      </c>
      <c r="E1805" s="483"/>
      <c r="F1805" s="95"/>
      <c r="G1805" s="96"/>
      <c r="H1805" s="97"/>
      <c r="I1805" s="97"/>
      <c r="J1805" s="97"/>
      <c r="K1805" s="97"/>
      <c r="L1805" s="97"/>
      <c r="M1805" s="97"/>
      <c r="N1805" s="97"/>
      <c r="O1805" s="97"/>
      <c r="P1805" s="97"/>
    </row>
    <row r="1806" spans="1:16" s="98" customFormat="1" ht="17.25" hidden="1" customHeight="1" outlineLevel="3" x14ac:dyDescent="0.3">
      <c r="A1806" s="444"/>
      <c r="B1806" s="451"/>
      <c r="C1806" s="451"/>
      <c r="D1806" s="451"/>
      <c r="E1806" s="452"/>
      <c r="F1806" s="95"/>
      <c r="G1806" s="96"/>
      <c r="H1806" s="97"/>
      <c r="I1806" s="97"/>
      <c r="J1806" s="97"/>
      <c r="K1806" s="97"/>
      <c r="L1806" s="97"/>
      <c r="M1806" s="97"/>
      <c r="N1806" s="97"/>
      <c r="O1806" s="97"/>
      <c r="P1806" s="97"/>
    </row>
    <row r="1807" spans="1:16" s="98" customFormat="1" ht="17.25" hidden="1" outlineLevel="3" x14ac:dyDescent="0.3">
      <c r="A1807" s="100"/>
      <c r="B1807" s="496"/>
      <c r="C1807" s="439" t="s">
        <v>1795</v>
      </c>
      <c r="D1807" s="483" t="s">
        <v>1851</v>
      </c>
      <c r="E1807" s="483"/>
      <c r="F1807" s="95"/>
      <c r="G1807" s="96"/>
      <c r="H1807" s="97"/>
      <c r="I1807" s="97"/>
      <c r="J1807" s="97"/>
      <c r="K1807" s="97"/>
      <c r="L1807" s="97"/>
      <c r="M1807" s="97"/>
      <c r="N1807" s="97"/>
      <c r="O1807" s="97"/>
      <c r="P1807" s="97"/>
    </row>
    <row r="1808" spans="1:16" s="98" customFormat="1" ht="34.5" hidden="1" outlineLevel="3" x14ac:dyDescent="0.3">
      <c r="A1808" s="100"/>
      <c r="B1808" s="496"/>
      <c r="C1808" s="439" t="s">
        <v>1796</v>
      </c>
      <c r="D1808" s="483" t="s">
        <v>1797</v>
      </c>
      <c r="E1808" s="483"/>
      <c r="F1808" s="95"/>
      <c r="G1808" s="96"/>
      <c r="H1808" s="97"/>
      <c r="I1808" s="97"/>
      <c r="J1808" s="97"/>
      <c r="K1808" s="97"/>
      <c r="L1808" s="97"/>
      <c r="M1808" s="97"/>
      <c r="N1808" s="97"/>
      <c r="O1808" s="97"/>
      <c r="P1808" s="97"/>
    </row>
    <row r="1809" spans="1:16" s="98" customFormat="1" ht="34.5" hidden="1" outlineLevel="3" x14ac:dyDescent="0.3">
      <c r="A1809" s="100"/>
      <c r="B1809" s="496"/>
      <c r="C1809" s="439" t="s">
        <v>1798</v>
      </c>
      <c r="D1809" s="483" t="s">
        <v>1799</v>
      </c>
      <c r="E1809" s="483"/>
      <c r="F1809" s="95"/>
      <c r="G1809" s="96"/>
      <c r="H1809" s="97"/>
      <c r="I1809" s="97"/>
      <c r="J1809" s="97"/>
      <c r="K1809" s="97"/>
      <c r="L1809" s="97"/>
      <c r="M1809" s="97"/>
      <c r="N1809" s="97"/>
      <c r="O1809" s="97"/>
      <c r="P1809" s="97"/>
    </row>
    <row r="1810" spans="1:16" s="98" customFormat="1" ht="34.5" hidden="1" outlineLevel="3" x14ac:dyDescent="0.3">
      <c r="A1810" s="100"/>
      <c r="B1810" s="496"/>
      <c r="C1810" s="439" t="s">
        <v>1800</v>
      </c>
      <c r="D1810" s="483" t="s">
        <v>1801</v>
      </c>
      <c r="E1810" s="483"/>
      <c r="F1810" s="95"/>
      <c r="G1810" s="96"/>
      <c r="H1810" s="97"/>
      <c r="I1810" s="97"/>
      <c r="J1810" s="97"/>
      <c r="K1810" s="97"/>
      <c r="L1810" s="97"/>
      <c r="M1810" s="97"/>
      <c r="N1810" s="97"/>
      <c r="O1810" s="97"/>
      <c r="P1810" s="97"/>
    </row>
    <row r="1811" spans="1:16" s="98" customFormat="1" ht="34.5" hidden="1" outlineLevel="3" x14ac:dyDescent="0.3">
      <c r="A1811" s="100"/>
      <c r="B1811" s="496"/>
      <c r="C1811" s="439" t="s">
        <v>1802</v>
      </c>
      <c r="D1811" s="483" t="s">
        <v>1803</v>
      </c>
      <c r="E1811" s="483"/>
      <c r="F1811" s="95"/>
      <c r="G1811" s="96"/>
      <c r="H1811" s="97"/>
      <c r="I1811" s="97"/>
      <c r="J1811" s="97"/>
      <c r="K1811" s="97"/>
      <c r="L1811" s="97"/>
      <c r="M1811" s="97"/>
      <c r="N1811" s="97"/>
      <c r="O1811" s="97"/>
      <c r="P1811" s="97"/>
    </row>
    <row r="1812" spans="1:16" s="98" customFormat="1" ht="51.75" hidden="1" outlineLevel="3" x14ac:dyDescent="0.3">
      <c r="A1812" s="100"/>
      <c r="B1812" s="496"/>
      <c r="C1812" s="439" t="s">
        <v>685</v>
      </c>
      <c r="D1812" s="483" t="s">
        <v>1852</v>
      </c>
      <c r="E1812" s="483" t="s">
        <v>1853</v>
      </c>
      <c r="F1812" s="95"/>
      <c r="G1812" s="96"/>
      <c r="H1812" s="97"/>
      <c r="I1812" s="97"/>
      <c r="J1812" s="97"/>
      <c r="K1812" s="97"/>
      <c r="L1812" s="97"/>
      <c r="M1812" s="97"/>
      <c r="N1812" s="97"/>
      <c r="O1812" s="97"/>
      <c r="P1812" s="97"/>
    </row>
    <row r="1813" spans="1:16" s="98" customFormat="1" ht="34.5" hidden="1" outlineLevel="3" x14ac:dyDescent="0.3">
      <c r="A1813" s="100"/>
      <c r="B1813" s="496"/>
      <c r="C1813" s="439" t="s">
        <v>1854</v>
      </c>
      <c r="D1813" s="483" t="s">
        <v>1855</v>
      </c>
      <c r="E1813" s="483" t="s">
        <v>1856</v>
      </c>
      <c r="F1813" s="95"/>
      <c r="G1813" s="96"/>
      <c r="H1813" s="97"/>
      <c r="I1813" s="97"/>
      <c r="J1813" s="97"/>
      <c r="K1813" s="97"/>
      <c r="L1813" s="97"/>
      <c r="M1813" s="97"/>
      <c r="N1813" s="97"/>
      <c r="O1813" s="97"/>
      <c r="P1813" s="97"/>
    </row>
    <row r="1814" spans="1:16" s="98" customFormat="1" ht="34.5" hidden="1" outlineLevel="3" x14ac:dyDescent="0.3">
      <c r="A1814" s="100"/>
      <c r="B1814" s="496"/>
      <c r="C1814" s="439" t="s">
        <v>1857</v>
      </c>
      <c r="D1814" s="483" t="s">
        <v>1858</v>
      </c>
      <c r="E1814" s="483" t="s">
        <v>1859</v>
      </c>
      <c r="F1814" s="95"/>
      <c r="G1814" s="96"/>
      <c r="H1814" s="97"/>
      <c r="I1814" s="97"/>
      <c r="J1814" s="97"/>
      <c r="K1814" s="97"/>
      <c r="L1814" s="97"/>
      <c r="M1814" s="97"/>
      <c r="N1814" s="97"/>
      <c r="O1814" s="97"/>
      <c r="P1814" s="97"/>
    </row>
    <row r="1815" spans="1:16" s="98" customFormat="1" ht="34.5" hidden="1" outlineLevel="3" x14ac:dyDescent="0.3">
      <c r="A1815" s="100"/>
      <c r="B1815" s="496"/>
      <c r="C1815" s="439" t="s">
        <v>1860</v>
      </c>
      <c r="D1815" s="483" t="s">
        <v>1861</v>
      </c>
      <c r="E1815" s="483" t="s">
        <v>1862</v>
      </c>
      <c r="F1815" s="95"/>
      <c r="G1815" s="96"/>
      <c r="H1815" s="97"/>
      <c r="I1815" s="97"/>
      <c r="J1815" s="97"/>
      <c r="K1815" s="97"/>
      <c r="L1815" s="97"/>
      <c r="M1815" s="97"/>
      <c r="N1815" s="97"/>
      <c r="O1815" s="97"/>
      <c r="P1815" s="97"/>
    </row>
    <row r="1816" spans="1:16" s="98" customFormat="1" ht="17.25" hidden="1" customHeight="1" outlineLevel="3" x14ac:dyDescent="0.3">
      <c r="A1816" s="444"/>
      <c r="B1816" s="451"/>
      <c r="C1816" s="451"/>
      <c r="D1816" s="451"/>
      <c r="E1816" s="452"/>
      <c r="F1816" s="95"/>
      <c r="G1816" s="96"/>
      <c r="H1816" s="97"/>
      <c r="I1816" s="97"/>
      <c r="J1816" s="97"/>
      <c r="K1816" s="97"/>
      <c r="L1816" s="97"/>
      <c r="M1816" s="97"/>
      <c r="N1816" s="97"/>
      <c r="O1816" s="97"/>
      <c r="P1816" s="97"/>
    </row>
    <row r="1817" spans="1:16" s="98" customFormat="1" ht="34.5" hidden="1" outlineLevel="3" x14ac:dyDescent="0.3">
      <c r="A1817" s="100"/>
      <c r="B1817" s="496"/>
      <c r="C1817" s="118" t="s">
        <v>1863</v>
      </c>
      <c r="D1817" s="483" t="s">
        <v>1864</v>
      </c>
      <c r="E1817" s="483"/>
      <c r="F1817" s="95"/>
      <c r="G1817" s="96"/>
      <c r="H1817" s="97"/>
      <c r="I1817" s="97"/>
      <c r="J1817" s="97"/>
      <c r="K1817" s="97"/>
      <c r="L1817" s="97"/>
      <c r="M1817" s="97"/>
      <c r="N1817" s="97"/>
      <c r="O1817" s="97"/>
      <c r="P1817" s="97"/>
    </row>
    <row r="1818" spans="1:16" s="98" customFormat="1" ht="17.25" hidden="1" outlineLevel="3" x14ac:dyDescent="0.3">
      <c r="A1818" s="100"/>
      <c r="B1818" s="496"/>
      <c r="C1818" s="118"/>
      <c r="D1818" s="483"/>
      <c r="E1818" s="483"/>
      <c r="F1818" s="95"/>
      <c r="G1818" s="96"/>
      <c r="H1818" s="97"/>
      <c r="I1818" s="97"/>
      <c r="J1818" s="97"/>
      <c r="K1818" s="97"/>
      <c r="L1818" s="97"/>
      <c r="M1818" s="97"/>
      <c r="N1818" s="97"/>
      <c r="O1818" s="97"/>
      <c r="P1818" s="97"/>
    </row>
    <row r="1819" spans="1:16" s="98" customFormat="1" ht="17.25" hidden="1" outlineLevel="3" x14ac:dyDescent="0.3">
      <c r="A1819" s="444"/>
      <c r="B1819" s="451"/>
      <c r="C1819" s="451"/>
      <c r="D1819" s="451"/>
      <c r="E1819" s="452"/>
      <c r="F1819" s="95"/>
      <c r="G1819" s="96"/>
      <c r="H1819" s="97"/>
      <c r="I1819" s="97"/>
      <c r="J1819" s="97"/>
      <c r="K1819" s="97"/>
      <c r="L1819" s="97"/>
      <c r="M1819" s="97"/>
      <c r="N1819" s="97"/>
      <c r="O1819" s="97"/>
      <c r="P1819" s="97"/>
    </row>
    <row r="1820" spans="1:16" s="98" customFormat="1" ht="17.25" hidden="1" outlineLevel="3" x14ac:dyDescent="0.3">
      <c r="A1820" s="100"/>
      <c r="B1820" s="496"/>
      <c r="C1820" s="118"/>
      <c r="D1820" s="483"/>
      <c r="E1820" s="483"/>
      <c r="F1820" s="95"/>
      <c r="G1820" s="96"/>
      <c r="H1820" s="97"/>
      <c r="I1820" s="97"/>
      <c r="J1820" s="97"/>
      <c r="K1820" s="97"/>
      <c r="L1820" s="97"/>
      <c r="M1820" s="97"/>
      <c r="N1820" s="97"/>
      <c r="O1820" s="97"/>
      <c r="P1820" s="97"/>
    </row>
    <row r="1821" spans="1:16" s="98" customFormat="1" ht="34.5" hidden="1" outlineLevel="3" x14ac:dyDescent="0.3">
      <c r="A1821" s="100"/>
      <c r="B1821" s="496"/>
      <c r="C1821" s="439" t="s">
        <v>1865</v>
      </c>
      <c r="D1821" s="137" t="s">
        <v>1866</v>
      </c>
      <c r="E1821" s="483"/>
      <c r="F1821" s="95"/>
      <c r="G1821" s="96"/>
      <c r="H1821" s="97"/>
      <c r="I1821" s="97"/>
      <c r="J1821" s="97"/>
      <c r="K1821" s="97"/>
      <c r="L1821" s="97"/>
      <c r="M1821" s="97"/>
      <c r="N1821" s="97"/>
      <c r="O1821" s="97"/>
      <c r="P1821" s="97"/>
    </row>
    <row r="1822" spans="1:16" s="98" customFormat="1" ht="17.25" hidden="1" outlineLevel="3" x14ac:dyDescent="0.3">
      <c r="A1822" s="216"/>
      <c r="B1822" s="554"/>
      <c r="C1822" s="449"/>
      <c r="D1822" s="217"/>
      <c r="E1822" s="555"/>
      <c r="F1822" s="95"/>
      <c r="G1822" s="96"/>
      <c r="H1822" s="97"/>
      <c r="I1822" s="97"/>
      <c r="J1822" s="97"/>
      <c r="K1822" s="97"/>
      <c r="L1822" s="97"/>
      <c r="M1822" s="97"/>
      <c r="N1822" s="97"/>
      <c r="O1822" s="97"/>
      <c r="P1822" s="97"/>
    </row>
    <row r="1823" spans="1:16" s="98" customFormat="1" ht="17.25" hidden="1" outlineLevel="3" x14ac:dyDescent="0.3">
      <c r="A1823" s="444"/>
      <c r="B1823" s="451"/>
      <c r="C1823" s="451"/>
      <c r="D1823" s="451"/>
      <c r="E1823" s="452"/>
      <c r="F1823" s="95"/>
      <c r="G1823" s="96"/>
      <c r="H1823" s="97"/>
      <c r="I1823" s="97"/>
      <c r="J1823" s="97"/>
      <c r="K1823" s="97"/>
      <c r="L1823" s="97"/>
      <c r="M1823" s="97"/>
      <c r="N1823" s="97"/>
      <c r="O1823" s="97"/>
      <c r="P1823" s="97"/>
    </row>
    <row r="1824" spans="1:16" s="98" customFormat="1" ht="17.25" hidden="1" outlineLevel="3" x14ac:dyDescent="0.3">
      <c r="A1824" s="216"/>
      <c r="B1824" s="554"/>
      <c r="C1824" s="449"/>
      <c r="D1824" s="217"/>
      <c r="E1824" s="555"/>
      <c r="F1824" s="95"/>
      <c r="G1824" s="96"/>
      <c r="H1824" s="97"/>
      <c r="I1824" s="97"/>
      <c r="J1824" s="97"/>
      <c r="K1824" s="97"/>
      <c r="L1824" s="97"/>
      <c r="M1824" s="97"/>
      <c r="N1824" s="97"/>
      <c r="O1824" s="97"/>
      <c r="P1824" s="97"/>
    </row>
    <row r="1825" spans="1:16" s="98" customFormat="1" ht="34.5" hidden="1" outlineLevel="3" x14ac:dyDescent="0.3">
      <c r="A1825" s="216"/>
      <c r="B1825" s="554"/>
      <c r="C1825" s="449" t="s">
        <v>1867</v>
      </c>
      <c r="D1825" s="217" t="s">
        <v>1868</v>
      </c>
      <c r="E1825" s="555" t="s">
        <v>1869</v>
      </c>
      <c r="F1825" s="95"/>
      <c r="G1825" s="96"/>
      <c r="H1825" s="97"/>
      <c r="I1825" s="97"/>
      <c r="J1825" s="97"/>
      <c r="K1825" s="97"/>
      <c r="L1825" s="97"/>
      <c r="M1825" s="97"/>
      <c r="N1825" s="97"/>
      <c r="O1825" s="97"/>
      <c r="P1825" s="97"/>
    </row>
    <row r="1826" spans="1:16" s="98" customFormat="1" ht="17.25" hidden="1" outlineLevel="3" x14ac:dyDescent="0.3">
      <c r="A1826" s="216"/>
      <c r="B1826" s="554"/>
      <c r="C1826" s="449" t="s">
        <v>1870</v>
      </c>
      <c r="D1826" s="217" t="s">
        <v>1871</v>
      </c>
      <c r="E1826" s="555" t="s">
        <v>1872</v>
      </c>
      <c r="F1826" s="95"/>
      <c r="G1826" s="96"/>
      <c r="H1826" s="97"/>
      <c r="I1826" s="97"/>
      <c r="J1826" s="97"/>
      <c r="K1826" s="97"/>
      <c r="L1826" s="97"/>
      <c r="M1826" s="97"/>
      <c r="N1826" s="97"/>
      <c r="O1826" s="97"/>
      <c r="P1826" s="97"/>
    </row>
    <row r="1827" spans="1:16" s="98" customFormat="1" ht="34.5" hidden="1" outlineLevel="3" x14ac:dyDescent="0.3">
      <c r="A1827" s="216"/>
      <c r="B1827" s="554"/>
      <c r="C1827" s="449" t="s">
        <v>1873</v>
      </c>
      <c r="D1827" s="217" t="s">
        <v>1874</v>
      </c>
      <c r="E1827" s="555" t="s">
        <v>1872</v>
      </c>
      <c r="F1827" s="95"/>
      <c r="G1827" s="96"/>
      <c r="H1827" s="97"/>
      <c r="I1827" s="97"/>
      <c r="J1827" s="97"/>
      <c r="K1827" s="97"/>
      <c r="L1827" s="97"/>
      <c r="M1827" s="97"/>
      <c r="N1827" s="97"/>
      <c r="O1827" s="97"/>
      <c r="P1827" s="97"/>
    </row>
    <row r="1828" spans="1:16" s="98" customFormat="1" ht="34.5" hidden="1" outlineLevel="3" x14ac:dyDescent="0.3">
      <c r="A1828" s="216"/>
      <c r="B1828" s="554"/>
      <c r="C1828" s="449" t="s">
        <v>1875</v>
      </c>
      <c r="D1828" s="217" t="s">
        <v>1876</v>
      </c>
      <c r="E1828" s="555" t="s">
        <v>1872</v>
      </c>
      <c r="F1828" s="95"/>
      <c r="G1828" s="96"/>
      <c r="H1828" s="97"/>
      <c r="I1828" s="97"/>
      <c r="J1828" s="97"/>
      <c r="K1828" s="97"/>
      <c r="L1828" s="97"/>
      <c r="M1828" s="97"/>
      <c r="N1828" s="97"/>
      <c r="O1828" s="97"/>
      <c r="P1828" s="97"/>
    </row>
    <row r="1829" spans="1:16" s="98" customFormat="1" ht="17.25" hidden="1" outlineLevel="3" x14ac:dyDescent="0.3">
      <c r="A1829" s="216"/>
      <c r="B1829" s="554"/>
      <c r="C1829" s="449" t="s">
        <v>1877</v>
      </c>
      <c r="D1829" s="217" t="s">
        <v>1878</v>
      </c>
      <c r="E1829" s="555" t="s">
        <v>1872</v>
      </c>
      <c r="F1829" s="95"/>
      <c r="G1829" s="96"/>
      <c r="H1829" s="97"/>
      <c r="I1829" s="97"/>
      <c r="J1829" s="97"/>
      <c r="K1829" s="97"/>
      <c r="L1829" s="97"/>
      <c r="M1829" s="97"/>
      <c r="N1829" s="97"/>
      <c r="O1829" s="97"/>
      <c r="P1829" s="97"/>
    </row>
    <row r="1830" spans="1:16" s="98" customFormat="1" ht="17.25" hidden="1" outlineLevel="3" x14ac:dyDescent="0.3">
      <c r="A1830" s="216"/>
      <c r="B1830" s="554"/>
      <c r="C1830" s="449" t="s">
        <v>1879</v>
      </c>
      <c r="D1830" s="217" t="s">
        <v>1880</v>
      </c>
      <c r="E1830" s="555" t="s">
        <v>1872</v>
      </c>
      <c r="F1830" s="95"/>
      <c r="G1830" s="96"/>
      <c r="H1830" s="97"/>
      <c r="I1830" s="97"/>
      <c r="J1830" s="97"/>
      <c r="K1830" s="97"/>
      <c r="L1830" s="97"/>
      <c r="M1830" s="97"/>
      <c r="N1830" s="97"/>
      <c r="O1830" s="97"/>
      <c r="P1830" s="97"/>
    </row>
    <row r="1831" spans="1:16" s="98" customFormat="1" ht="17.25" hidden="1" outlineLevel="3" x14ac:dyDescent="0.3">
      <c r="A1831" s="216"/>
      <c r="B1831" s="554"/>
      <c r="C1831" s="449" t="s">
        <v>1881</v>
      </c>
      <c r="D1831" s="217" t="s">
        <v>1882</v>
      </c>
      <c r="E1831" s="555" t="s">
        <v>1872</v>
      </c>
      <c r="F1831" s="95"/>
      <c r="G1831" s="96"/>
      <c r="H1831" s="97"/>
      <c r="I1831" s="97"/>
      <c r="J1831" s="97"/>
      <c r="K1831" s="97"/>
      <c r="L1831" s="97"/>
      <c r="M1831" s="97"/>
      <c r="N1831" s="97"/>
      <c r="O1831" s="97"/>
      <c r="P1831" s="97"/>
    </row>
    <row r="1832" spans="1:16" s="98" customFormat="1" ht="17.25" hidden="1" outlineLevel="3" x14ac:dyDescent="0.3">
      <c r="A1832" s="216"/>
      <c r="B1832" s="554"/>
      <c r="C1832" s="449" t="s">
        <v>1883</v>
      </c>
      <c r="D1832" s="217" t="s">
        <v>1884</v>
      </c>
      <c r="E1832" s="555" t="s">
        <v>1872</v>
      </c>
      <c r="F1832" s="95"/>
      <c r="G1832" s="96"/>
      <c r="H1832" s="97"/>
      <c r="I1832" s="97"/>
      <c r="J1832" s="97"/>
      <c r="K1832" s="97"/>
      <c r="L1832" s="97"/>
      <c r="M1832" s="97"/>
      <c r="N1832" s="97"/>
      <c r="O1832" s="97"/>
      <c r="P1832" s="97"/>
    </row>
    <row r="1833" spans="1:16" s="98" customFormat="1" ht="17.25" hidden="1" outlineLevel="3" x14ac:dyDescent="0.3">
      <c r="A1833" s="216"/>
      <c r="B1833" s="554"/>
      <c r="C1833" s="449" t="s">
        <v>1885</v>
      </c>
      <c r="D1833" s="217" t="s">
        <v>1886</v>
      </c>
      <c r="E1833" s="555" t="s">
        <v>1872</v>
      </c>
      <c r="F1833" s="95"/>
      <c r="G1833" s="96"/>
      <c r="H1833" s="97"/>
      <c r="I1833" s="97"/>
      <c r="J1833" s="97"/>
      <c r="K1833" s="97"/>
      <c r="L1833" s="97"/>
      <c r="M1833" s="97"/>
      <c r="N1833" s="97"/>
      <c r="O1833" s="97"/>
      <c r="P1833" s="97"/>
    </row>
    <row r="1834" spans="1:16" s="98" customFormat="1" ht="17.25" hidden="1" outlineLevel="3" x14ac:dyDescent="0.3">
      <c r="A1834" s="216"/>
      <c r="B1834" s="554"/>
      <c r="C1834" s="449" t="s">
        <v>1887</v>
      </c>
      <c r="D1834" s="217" t="s">
        <v>1888</v>
      </c>
      <c r="E1834" s="555" t="s">
        <v>1872</v>
      </c>
      <c r="F1834" s="95"/>
      <c r="G1834" s="96"/>
      <c r="H1834" s="97"/>
      <c r="I1834" s="97"/>
      <c r="J1834" s="97"/>
      <c r="K1834" s="97"/>
      <c r="L1834" s="97"/>
      <c r="M1834" s="97"/>
      <c r="N1834" s="97"/>
      <c r="O1834" s="97"/>
      <c r="P1834" s="97"/>
    </row>
    <row r="1835" spans="1:16" s="98" customFormat="1" ht="34.5" hidden="1" outlineLevel="3" x14ac:dyDescent="0.3">
      <c r="A1835" s="216"/>
      <c r="B1835" s="554"/>
      <c r="C1835" s="449" t="s">
        <v>1889</v>
      </c>
      <c r="D1835" s="217" t="s">
        <v>1890</v>
      </c>
      <c r="E1835" s="555" t="s">
        <v>1872</v>
      </c>
      <c r="F1835" s="95"/>
      <c r="G1835" s="96"/>
      <c r="H1835" s="97"/>
      <c r="I1835" s="97"/>
      <c r="J1835" s="97"/>
      <c r="K1835" s="97"/>
      <c r="L1835" s="97"/>
      <c r="M1835" s="97"/>
      <c r="N1835" s="97"/>
      <c r="O1835" s="97"/>
      <c r="P1835" s="97"/>
    </row>
    <row r="1836" spans="1:16" s="98" customFormat="1" ht="17.25" hidden="1" outlineLevel="3" x14ac:dyDescent="0.3">
      <c r="A1836" s="216"/>
      <c r="B1836" s="554"/>
      <c r="C1836" s="449" t="s">
        <v>1891</v>
      </c>
      <c r="D1836" s="217" t="s">
        <v>1892</v>
      </c>
      <c r="E1836" s="555" t="s">
        <v>1872</v>
      </c>
      <c r="F1836" s="95"/>
      <c r="G1836" s="96"/>
      <c r="H1836" s="97"/>
      <c r="I1836" s="97"/>
      <c r="J1836" s="97"/>
      <c r="K1836" s="97"/>
      <c r="L1836" s="97"/>
      <c r="M1836" s="97"/>
      <c r="N1836" s="97"/>
      <c r="O1836" s="97"/>
      <c r="P1836" s="97"/>
    </row>
    <row r="1837" spans="1:16" s="98" customFormat="1" ht="17.25" hidden="1" outlineLevel="3" x14ac:dyDescent="0.3">
      <c r="A1837" s="216"/>
      <c r="B1837" s="554"/>
      <c r="C1837" s="449" t="s">
        <v>1893</v>
      </c>
      <c r="D1837" s="217" t="s">
        <v>1894</v>
      </c>
      <c r="E1837" s="555" t="s">
        <v>1872</v>
      </c>
      <c r="F1837" s="95"/>
      <c r="G1837" s="96"/>
      <c r="H1837" s="97"/>
      <c r="I1837" s="97"/>
      <c r="J1837" s="97"/>
      <c r="K1837" s="97"/>
      <c r="L1837" s="97"/>
      <c r="M1837" s="97"/>
      <c r="N1837" s="97"/>
      <c r="O1837" s="97"/>
      <c r="P1837" s="97"/>
    </row>
    <row r="1838" spans="1:16" s="98" customFormat="1" ht="17.25" hidden="1" outlineLevel="3" x14ac:dyDescent="0.3">
      <c r="A1838" s="216"/>
      <c r="B1838" s="554"/>
      <c r="C1838" s="449" t="s">
        <v>1895</v>
      </c>
      <c r="D1838" s="217" t="s">
        <v>1896</v>
      </c>
      <c r="E1838" s="555" t="s">
        <v>1872</v>
      </c>
      <c r="F1838" s="95"/>
      <c r="G1838" s="96"/>
      <c r="H1838" s="97"/>
      <c r="I1838" s="97"/>
      <c r="J1838" s="97"/>
      <c r="K1838" s="97"/>
      <c r="L1838" s="97"/>
      <c r="M1838" s="97"/>
      <c r="N1838" s="97"/>
      <c r="O1838" s="97"/>
      <c r="P1838" s="97"/>
    </row>
    <row r="1839" spans="1:16" s="98" customFormat="1" ht="17.25" hidden="1" outlineLevel="3" x14ac:dyDescent="0.3">
      <c r="A1839" s="216"/>
      <c r="B1839" s="554"/>
      <c r="C1839" s="449" t="s">
        <v>1897</v>
      </c>
      <c r="D1839" s="217" t="s">
        <v>1898</v>
      </c>
      <c r="E1839" s="555" t="s">
        <v>1872</v>
      </c>
      <c r="F1839" s="95"/>
      <c r="G1839" s="96"/>
      <c r="H1839" s="97"/>
      <c r="I1839" s="97"/>
      <c r="J1839" s="97"/>
      <c r="K1839" s="97"/>
      <c r="L1839" s="97"/>
      <c r="M1839" s="97"/>
      <c r="N1839" s="97"/>
      <c r="O1839" s="97"/>
      <c r="P1839" s="97"/>
    </row>
    <row r="1840" spans="1:16" s="98" customFormat="1" ht="17.25" hidden="1" outlineLevel="3" x14ac:dyDescent="0.3">
      <c r="A1840" s="216"/>
      <c r="B1840" s="554"/>
      <c r="C1840" s="449" t="s">
        <v>1899</v>
      </c>
      <c r="D1840" s="217" t="s">
        <v>1900</v>
      </c>
      <c r="E1840" s="555" t="s">
        <v>1872</v>
      </c>
      <c r="F1840" s="95"/>
      <c r="G1840" s="96"/>
      <c r="H1840" s="97"/>
      <c r="I1840" s="97"/>
      <c r="J1840" s="97"/>
      <c r="K1840" s="97"/>
      <c r="L1840" s="97"/>
      <c r="M1840" s="97"/>
      <c r="N1840" s="97"/>
      <c r="O1840" s="97"/>
      <c r="P1840" s="97"/>
    </row>
    <row r="1841" spans="1:16" s="98" customFormat="1" ht="17.25" hidden="1" outlineLevel="3" x14ac:dyDescent="0.3">
      <c r="A1841" s="216"/>
      <c r="B1841" s="554"/>
      <c r="C1841" s="449"/>
      <c r="D1841" s="555"/>
      <c r="E1841" s="555"/>
      <c r="F1841" s="95"/>
      <c r="G1841" s="96"/>
      <c r="H1841" s="97"/>
      <c r="I1841" s="97"/>
      <c r="J1841" s="97"/>
      <c r="K1841" s="97"/>
      <c r="L1841" s="97"/>
      <c r="M1841" s="97"/>
      <c r="N1841" s="97"/>
      <c r="O1841" s="97"/>
      <c r="P1841" s="97"/>
    </row>
    <row r="1842" spans="1:16" s="98" customFormat="1" ht="17.25" hidden="1" customHeight="1" x14ac:dyDescent="0.3">
      <c r="A1842" s="444"/>
      <c r="B1842" s="451"/>
      <c r="C1842" s="451"/>
      <c r="D1842" s="451"/>
      <c r="E1842" s="452"/>
      <c r="F1842" s="95"/>
      <c r="G1842" s="96"/>
      <c r="H1842" s="97"/>
      <c r="I1842" s="97"/>
      <c r="J1842" s="97"/>
      <c r="K1842" s="97"/>
      <c r="L1842" s="97"/>
      <c r="M1842" s="97"/>
      <c r="N1842" s="97"/>
      <c r="O1842" s="97"/>
      <c r="P1842" s="97"/>
    </row>
    <row r="1843" spans="1:16" s="98" customFormat="1" ht="17.25" hidden="1" outlineLevel="1" x14ac:dyDescent="0.3">
      <c r="A1843" s="79"/>
      <c r="B1843" s="80">
        <f>SUM(B1844:B1882)</f>
        <v>0</v>
      </c>
      <c r="C1843" s="457" t="s">
        <v>148</v>
      </c>
      <c r="D1843" s="458" t="s">
        <v>1901</v>
      </c>
      <c r="E1843" s="105"/>
      <c r="F1843" s="95"/>
      <c r="G1843" s="96"/>
      <c r="H1843" s="97"/>
      <c r="I1843" s="97"/>
      <c r="J1843" s="97"/>
      <c r="K1843" s="97"/>
      <c r="L1843" s="97"/>
      <c r="M1843" s="97"/>
      <c r="N1843" s="97"/>
      <c r="O1843" s="97"/>
      <c r="P1843" s="97"/>
    </row>
    <row r="1844" spans="1:16" s="98" customFormat="1" ht="34.5" hidden="1" outlineLevel="2" x14ac:dyDescent="0.3">
      <c r="A1844" s="199"/>
      <c r="B1844" s="496"/>
      <c r="C1844" s="439" t="s">
        <v>1499</v>
      </c>
      <c r="D1844" s="483" t="s">
        <v>1500</v>
      </c>
      <c r="E1844" s="483"/>
      <c r="F1844" s="95"/>
      <c r="G1844" s="96"/>
      <c r="H1844" s="97"/>
      <c r="I1844" s="97"/>
      <c r="J1844" s="97"/>
      <c r="K1844" s="97"/>
      <c r="L1844" s="97"/>
      <c r="M1844" s="97"/>
      <c r="N1844" s="97"/>
      <c r="O1844" s="97"/>
      <c r="P1844" s="97"/>
    </row>
    <row r="1845" spans="1:16" s="98" customFormat="1" ht="34.5" hidden="1" outlineLevel="2" x14ac:dyDescent="0.3">
      <c r="A1845" s="199"/>
      <c r="B1845" s="496"/>
      <c r="C1845" s="439" t="s">
        <v>1502</v>
      </c>
      <c r="D1845" s="483" t="s">
        <v>1503</v>
      </c>
      <c r="E1845" s="483"/>
      <c r="F1845" s="95"/>
      <c r="G1845" s="96"/>
      <c r="H1845" s="97"/>
      <c r="I1845" s="97"/>
      <c r="J1845" s="97"/>
      <c r="K1845" s="97"/>
      <c r="L1845" s="97"/>
      <c r="M1845" s="97"/>
      <c r="N1845" s="97"/>
      <c r="O1845" s="97"/>
      <c r="P1845" s="97"/>
    </row>
    <row r="1846" spans="1:16" s="98" customFormat="1" ht="34.5" hidden="1" outlineLevel="2" x14ac:dyDescent="0.3">
      <c r="A1846" s="199"/>
      <c r="B1846" s="496"/>
      <c r="C1846" s="439" t="s">
        <v>1504</v>
      </c>
      <c r="D1846" s="483" t="s">
        <v>1505</v>
      </c>
      <c r="E1846" s="483"/>
      <c r="F1846" s="95"/>
      <c r="G1846" s="96"/>
      <c r="H1846" s="97"/>
      <c r="I1846" s="97"/>
      <c r="J1846" s="97"/>
      <c r="K1846" s="97"/>
      <c r="L1846" s="97"/>
      <c r="M1846" s="97"/>
      <c r="N1846" s="97"/>
      <c r="O1846" s="97"/>
      <c r="P1846" s="97"/>
    </row>
    <row r="1847" spans="1:16" s="98" customFormat="1" ht="34.5" hidden="1" outlineLevel="2" x14ac:dyDescent="0.3">
      <c r="A1847" s="199"/>
      <c r="B1847" s="496"/>
      <c r="C1847" s="439" t="s">
        <v>1506</v>
      </c>
      <c r="D1847" s="483" t="s">
        <v>1507</v>
      </c>
      <c r="E1847" s="483"/>
      <c r="F1847" s="95"/>
      <c r="G1847" s="96"/>
      <c r="H1847" s="97"/>
      <c r="I1847" s="97"/>
      <c r="J1847" s="97"/>
      <c r="K1847" s="97"/>
      <c r="L1847" s="97"/>
      <c r="M1847" s="97"/>
      <c r="N1847" s="97"/>
      <c r="O1847" s="97"/>
      <c r="P1847" s="97"/>
    </row>
    <row r="1848" spans="1:16" s="98" customFormat="1" ht="34.5" hidden="1" outlineLevel="2" x14ac:dyDescent="0.3">
      <c r="A1848" s="199"/>
      <c r="B1848" s="496"/>
      <c r="C1848" s="439" t="s">
        <v>1508</v>
      </c>
      <c r="D1848" s="483" t="s">
        <v>1509</v>
      </c>
      <c r="E1848" s="483"/>
      <c r="F1848" s="95"/>
      <c r="G1848" s="96"/>
      <c r="H1848" s="97"/>
      <c r="I1848" s="97"/>
      <c r="J1848" s="97"/>
      <c r="K1848" s="97"/>
      <c r="L1848" s="97"/>
      <c r="M1848" s="97"/>
      <c r="N1848" s="97"/>
      <c r="O1848" s="97"/>
      <c r="P1848" s="97"/>
    </row>
    <row r="1849" spans="1:16" s="98" customFormat="1" ht="34.5" hidden="1" outlineLevel="2" x14ac:dyDescent="0.3">
      <c r="A1849" s="199"/>
      <c r="B1849" s="496"/>
      <c r="C1849" s="439" t="s">
        <v>1510</v>
      </c>
      <c r="D1849" s="483" t="s">
        <v>1511</v>
      </c>
      <c r="E1849" s="483"/>
      <c r="F1849" s="95"/>
      <c r="G1849" s="96"/>
      <c r="H1849" s="97"/>
      <c r="I1849" s="97"/>
      <c r="J1849" s="97"/>
      <c r="K1849" s="97"/>
      <c r="L1849" s="97"/>
      <c r="M1849" s="97"/>
      <c r="N1849" s="97"/>
      <c r="O1849" s="97"/>
      <c r="P1849" s="97"/>
    </row>
    <row r="1850" spans="1:16" s="98" customFormat="1" ht="34.5" hidden="1" outlineLevel="2" x14ac:dyDescent="0.3">
      <c r="A1850" s="200"/>
      <c r="B1850" s="554"/>
      <c r="C1850" s="449" t="s">
        <v>1512</v>
      </c>
      <c r="D1850" s="555" t="s">
        <v>1513</v>
      </c>
      <c r="E1850" s="555"/>
      <c r="F1850" s="95"/>
      <c r="G1850" s="96"/>
      <c r="H1850" s="97"/>
      <c r="I1850" s="97"/>
      <c r="J1850" s="97"/>
      <c r="K1850" s="97"/>
      <c r="L1850" s="97"/>
      <c r="M1850" s="97"/>
      <c r="N1850" s="97"/>
      <c r="O1850" s="97"/>
      <c r="P1850" s="97"/>
    </row>
    <row r="1851" spans="1:16" s="98" customFormat="1" ht="34.5" hidden="1" outlineLevel="2" x14ac:dyDescent="0.3">
      <c r="A1851" s="200"/>
      <c r="B1851" s="554"/>
      <c r="C1851" s="449" t="s">
        <v>1514</v>
      </c>
      <c r="D1851" s="555" t="s">
        <v>1515</v>
      </c>
      <c r="E1851" s="555"/>
      <c r="F1851" s="95"/>
      <c r="G1851" s="96"/>
      <c r="H1851" s="97"/>
      <c r="I1851" s="97"/>
      <c r="J1851" s="97"/>
      <c r="K1851" s="97"/>
      <c r="L1851" s="97"/>
      <c r="M1851" s="97"/>
      <c r="N1851" s="97"/>
      <c r="O1851" s="97"/>
      <c r="P1851" s="97"/>
    </row>
    <row r="1852" spans="1:16" s="98" customFormat="1" ht="17.25" hidden="1" customHeight="1" outlineLevel="2" x14ac:dyDescent="0.3">
      <c r="A1852" s="444"/>
      <c r="B1852" s="451"/>
      <c r="C1852" s="451"/>
      <c r="D1852" s="451"/>
      <c r="E1852" s="452"/>
      <c r="F1852" s="95"/>
      <c r="G1852" s="96"/>
      <c r="H1852" s="97"/>
      <c r="I1852" s="97"/>
      <c r="J1852" s="97"/>
      <c r="K1852" s="97"/>
      <c r="L1852" s="97"/>
      <c r="M1852" s="97"/>
      <c r="N1852" s="97"/>
      <c r="O1852" s="97"/>
      <c r="P1852" s="97"/>
    </row>
    <row r="1853" spans="1:16" s="98" customFormat="1" ht="17.25" hidden="1" outlineLevel="2" x14ac:dyDescent="0.3">
      <c r="A1853" s="201"/>
      <c r="B1853" s="556"/>
      <c r="C1853" s="557" t="s">
        <v>1444</v>
      </c>
      <c r="D1853" s="558" t="s">
        <v>1445</v>
      </c>
      <c r="E1853" s="558"/>
      <c r="F1853" s="95"/>
      <c r="G1853" s="96"/>
      <c r="H1853" s="97"/>
      <c r="I1853" s="97"/>
      <c r="J1853" s="97"/>
      <c r="K1853" s="97"/>
      <c r="L1853" s="97"/>
      <c r="M1853" s="97"/>
      <c r="N1853" s="97"/>
      <c r="O1853" s="97"/>
      <c r="P1853" s="97"/>
    </row>
    <row r="1854" spans="1:16" s="98" customFormat="1" ht="17.25" hidden="1" outlineLevel="2" x14ac:dyDescent="0.3">
      <c r="A1854" s="199"/>
      <c r="B1854" s="496"/>
      <c r="C1854" s="439" t="s">
        <v>1446</v>
      </c>
      <c r="D1854" s="483" t="s">
        <v>1447</v>
      </c>
      <c r="E1854" s="483"/>
      <c r="F1854" s="95"/>
      <c r="G1854" s="96"/>
      <c r="H1854" s="97"/>
      <c r="I1854" s="97"/>
      <c r="J1854" s="97"/>
      <c r="K1854" s="97"/>
      <c r="L1854" s="97"/>
      <c r="M1854" s="97"/>
      <c r="N1854" s="97"/>
      <c r="O1854" s="97"/>
      <c r="P1854" s="97"/>
    </row>
    <row r="1855" spans="1:16" s="98" customFormat="1" ht="17.25" hidden="1" outlineLevel="2" x14ac:dyDescent="0.3">
      <c r="A1855" s="199"/>
      <c r="B1855" s="496"/>
      <c r="C1855" s="439" t="s">
        <v>1448</v>
      </c>
      <c r="D1855" s="483" t="s">
        <v>1449</v>
      </c>
      <c r="E1855" s="483"/>
      <c r="F1855" s="95"/>
      <c r="G1855" s="96"/>
      <c r="H1855" s="97"/>
      <c r="I1855" s="97"/>
      <c r="J1855" s="97"/>
      <c r="K1855" s="97"/>
      <c r="L1855" s="97"/>
      <c r="M1855" s="97"/>
      <c r="N1855" s="97"/>
      <c r="O1855" s="97"/>
      <c r="P1855" s="97"/>
    </row>
    <row r="1856" spans="1:16" s="98" customFormat="1" ht="17.25" hidden="1" outlineLevel="2" x14ac:dyDescent="0.3">
      <c r="A1856" s="199"/>
      <c r="B1856" s="496"/>
      <c r="C1856" s="439" t="s">
        <v>1450</v>
      </c>
      <c r="D1856" s="483" t="s">
        <v>1451</v>
      </c>
      <c r="E1856" s="483"/>
      <c r="F1856" s="95"/>
      <c r="G1856" s="96"/>
      <c r="H1856" s="97"/>
      <c r="I1856" s="97"/>
      <c r="J1856" s="97"/>
      <c r="K1856" s="97"/>
      <c r="L1856" s="97"/>
      <c r="M1856" s="97"/>
      <c r="N1856" s="97"/>
      <c r="O1856" s="97"/>
      <c r="P1856" s="97"/>
    </row>
    <row r="1857" spans="1:16" s="98" customFormat="1" ht="17.25" hidden="1" outlineLevel="2" x14ac:dyDescent="0.3">
      <c r="A1857" s="199"/>
      <c r="B1857" s="496"/>
      <c r="C1857" s="439" t="s">
        <v>1516</v>
      </c>
      <c r="D1857" s="483" t="s">
        <v>1517</v>
      </c>
      <c r="E1857" s="483"/>
      <c r="F1857" s="95"/>
      <c r="G1857" s="96"/>
      <c r="H1857" s="97"/>
      <c r="I1857" s="97"/>
      <c r="J1857" s="97"/>
      <c r="K1857" s="97"/>
      <c r="L1857" s="97"/>
      <c r="M1857" s="97"/>
      <c r="N1857" s="97"/>
      <c r="O1857" s="97"/>
      <c r="P1857" s="97"/>
    </row>
    <row r="1858" spans="1:16" s="98" customFormat="1" ht="17.25" hidden="1" outlineLevel="2" x14ac:dyDescent="0.3">
      <c r="A1858" s="199"/>
      <c r="B1858" s="496"/>
      <c r="C1858" s="439" t="s">
        <v>1518</v>
      </c>
      <c r="D1858" s="483" t="s">
        <v>1519</v>
      </c>
      <c r="E1858" s="483"/>
      <c r="F1858" s="95"/>
      <c r="G1858" s="96"/>
      <c r="H1858" s="97"/>
      <c r="I1858" s="97"/>
      <c r="J1858" s="97"/>
      <c r="K1858" s="97"/>
      <c r="L1858" s="97"/>
      <c r="M1858" s="97"/>
      <c r="N1858" s="97"/>
      <c r="O1858" s="97"/>
      <c r="P1858" s="97"/>
    </row>
    <row r="1859" spans="1:16" s="98" customFormat="1" ht="34.5" hidden="1" outlineLevel="2" x14ac:dyDescent="0.3">
      <c r="A1859" s="199"/>
      <c r="B1859" s="496"/>
      <c r="C1859" s="439" t="s">
        <v>1456</v>
      </c>
      <c r="D1859" s="483" t="s">
        <v>1457</v>
      </c>
      <c r="E1859" s="483"/>
      <c r="F1859" s="95"/>
      <c r="G1859" s="96"/>
      <c r="H1859" s="97"/>
      <c r="I1859" s="97"/>
      <c r="J1859" s="97"/>
      <c r="K1859" s="97"/>
      <c r="L1859" s="97"/>
      <c r="M1859" s="97"/>
      <c r="N1859" s="97"/>
      <c r="O1859" s="97"/>
      <c r="P1859" s="97"/>
    </row>
    <row r="1860" spans="1:16" s="98" customFormat="1" ht="34.5" hidden="1" outlineLevel="2" x14ac:dyDescent="0.3">
      <c r="A1860" s="199"/>
      <c r="B1860" s="496"/>
      <c r="C1860" s="439" t="s">
        <v>1458</v>
      </c>
      <c r="D1860" s="483" t="s">
        <v>1459</v>
      </c>
      <c r="E1860" s="483"/>
      <c r="F1860" s="95"/>
      <c r="G1860" s="96"/>
      <c r="H1860" s="97"/>
      <c r="I1860" s="97"/>
      <c r="J1860" s="97"/>
      <c r="K1860" s="97"/>
      <c r="L1860" s="97"/>
      <c r="M1860" s="97"/>
      <c r="N1860" s="97"/>
      <c r="O1860" s="97"/>
      <c r="P1860" s="97"/>
    </row>
    <row r="1861" spans="1:16" s="98" customFormat="1" ht="34.5" hidden="1" outlineLevel="2" x14ac:dyDescent="0.3">
      <c r="A1861" s="199"/>
      <c r="B1861" s="496"/>
      <c r="C1861" s="439" t="s">
        <v>1520</v>
      </c>
      <c r="D1861" s="483" t="s">
        <v>1521</v>
      </c>
      <c r="E1861" s="483"/>
      <c r="F1861" s="95"/>
      <c r="G1861" s="96"/>
      <c r="H1861" s="97"/>
      <c r="I1861" s="97"/>
      <c r="J1861" s="97"/>
      <c r="K1861" s="97"/>
      <c r="L1861" s="97"/>
      <c r="M1861" s="97"/>
      <c r="N1861" s="97"/>
      <c r="O1861" s="97"/>
      <c r="P1861" s="97"/>
    </row>
    <row r="1862" spans="1:16" s="98" customFormat="1" ht="17.25" hidden="1" outlineLevel="2" x14ac:dyDescent="0.3">
      <c r="A1862" s="199"/>
      <c r="B1862" s="496"/>
      <c r="C1862" s="439" t="s">
        <v>1462</v>
      </c>
      <c r="D1862" s="483" t="s">
        <v>1463</v>
      </c>
      <c r="E1862" s="483"/>
      <c r="F1862" s="95"/>
      <c r="G1862" s="96"/>
      <c r="H1862" s="97"/>
      <c r="I1862" s="97"/>
      <c r="J1862" s="97"/>
      <c r="K1862" s="97"/>
      <c r="L1862" s="97"/>
      <c r="M1862" s="97"/>
      <c r="N1862" s="97"/>
      <c r="O1862" s="97"/>
      <c r="P1862" s="97"/>
    </row>
    <row r="1863" spans="1:16" s="98" customFormat="1" ht="17.25" hidden="1" outlineLevel="2" x14ac:dyDescent="0.3">
      <c r="A1863" s="199"/>
      <c r="B1863" s="496"/>
      <c r="C1863" s="439" t="s">
        <v>1522</v>
      </c>
      <c r="D1863" s="483" t="s">
        <v>1523</v>
      </c>
      <c r="E1863" s="483"/>
      <c r="F1863" s="95"/>
      <c r="G1863" s="96"/>
      <c r="H1863" s="97"/>
      <c r="I1863" s="97"/>
      <c r="J1863" s="97"/>
      <c r="K1863" s="97"/>
      <c r="L1863" s="97"/>
      <c r="M1863" s="97"/>
      <c r="N1863" s="97"/>
      <c r="O1863" s="97"/>
      <c r="P1863" s="97"/>
    </row>
    <row r="1864" spans="1:16" s="98" customFormat="1" ht="34.5" hidden="1" outlineLevel="2" x14ac:dyDescent="0.3">
      <c r="A1864" s="199"/>
      <c r="B1864" s="496"/>
      <c r="C1864" s="439" t="s">
        <v>1466</v>
      </c>
      <c r="D1864" s="483" t="s">
        <v>1467</v>
      </c>
      <c r="E1864" s="483"/>
      <c r="F1864" s="95"/>
      <c r="G1864" s="96"/>
      <c r="H1864" s="97"/>
      <c r="I1864" s="97"/>
      <c r="J1864" s="97"/>
      <c r="K1864" s="97"/>
      <c r="L1864" s="97"/>
      <c r="M1864" s="97"/>
      <c r="N1864" s="97"/>
      <c r="O1864" s="97"/>
      <c r="P1864" s="97"/>
    </row>
    <row r="1865" spans="1:16" s="98" customFormat="1" ht="34.5" hidden="1" outlineLevel="2" x14ac:dyDescent="0.3">
      <c r="A1865" s="199"/>
      <c r="B1865" s="496"/>
      <c r="C1865" s="439" t="s">
        <v>1464</v>
      </c>
      <c r="D1865" s="483" t="s">
        <v>1465</v>
      </c>
      <c r="E1865" s="483"/>
      <c r="F1865" s="95"/>
      <c r="G1865" s="96"/>
      <c r="H1865" s="97"/>
      <c r="I1865" s="97"/>
      <c r="J1865" s="97"/>
      <c r="K1865" s="97"/>
      <c r="L1865" s="97"/>
      <c r="M1865" s="97"/>
      <c r="N1865" s="97"/>
      <c r="O1865" s="97"/>
      <c r="P1865" s="97"/>
    </row>
    <row r="1866" spans="1:16" s="98" customFormat="1" ht="34.5" hidden="1" outlineLevel="2" x14ac:dyDescent="0.3">
      <c r="A1866" s="199"/>
      <c r="B1866" s="496"/>
      <c r="C1866" s="439" t="s">
        <v>1524</v>
      </c>
      <c r="D1866" s="483" t="s">
        <v>1525</v>
      </c>
      <c r="E1866" s="483"/>
      <c r="F1866" s="95"/>
      <c r="G1866" s="96"/>
      <c r="H1866" s="97"/>
      <c r="I1866" s="97"/>
      <c r="J1866" s="97"/>
      <c r="K1866" s="97"/>
      <c r="L1866" s="97"/>
      <c r="M1866" s="97"/>
      <c r="N1866" s="97"/>
      <c r="O1866" s="97"/>
      <c r="P1866" s="97"/>
    </row>
    <row r="1867" spans="1:16" s="98" customFormat="1" ht="17.25" hidden="1" outlineLevel="2" x14ac:dyDescent="0.3">
      <c r="A1867" s="199"/>
      <c r="B1867" s="496"/>
      <c r="C1867" s="439" t="s">
        <v>1526</v>
      </c>
      <c r="D1867" s="483" t="s">
        <v>1527</v>
      </c>
      <c r="E1867" s="483"/>
      <c r="F1867" s="95"/>
      <c r="G1867" s="96"/>
      <c r="H1867" s="97"/>
      <c r="I1867" s="97"/>
      <c r="J1867" s="97"/>
      <c r="K1867" s="97"/>
      <c r="L1867" s="97"/>
      <c r="M1867" s="97"/>
      <c r="N1867" s="97"/>
      <c r="O1867" s="97"/>
      <c r="P1867" s="97"/>
    </row>
    <row r="1868" spans="1:16" s="98" customFormat="1" ht="17.25" hidden="1" outlineLevel="2" x14ac:dyDescent="0.3">
      <c r="A1868" s="199"/>
      <c r="B1868" s="496"/>
      <c r="C1868" s="439" t="s">
        <v>1528</v>
      </c>
      <c r="D1868" s="483" t="s">
        <v>1529</v>
      </c>
      <c r="E1868" s="483"/>
      <c r="F1868" s="95"/>
      <c r="G1868" s="96"/>
      <c r="H1868" s="97"/>
      <c r="I1868" s="97"/>
      <c r="J1868" s="97"/>
      <c r="K1868" s="97"/>
      <c r="L1868" s="97"/>
      <c r="M1868" s="97"/>
      <c r="N1868" s="97"/>
      <c r="O1868" s="97"/>
      <c r="P1868" s="97"/>
    </row>
    <row r="1869" spans="1:16" s="98" customFormat="1" ht="17.25" hidden="1" outlineLevel="2" x14ac:dyDescent="0.3">
      <c r="A1869" s="199"/>
      <c r="B1869" s="496"/>
      <c r="C1869" s="439" t="s">
        <v>1530</v>
      </c>
      <c r="D1869" s="483" t="s">
        <v>1531</v>
      </c>
      <c r="E1869" s="483"/>
      <c r="F1869" s="95"/>
      <c r="G1869" s="96"/>
      <c r="H1869" s="97"/>
      <c r="I1869" s="97"/>
      <c r="J1869" s="97"/>
      <c r="K1869" s="97"/>
      <c r="L1869" s="97"/>
      <c r="M1869" s="97"/>
      <c r="N1869" s="97"/>
      <c r="O1869" s="97"/>
      <c r="P1869" s="97"/>
    </row>
    <row r="1870" spans="1:16" s="98" customFormat="1" ht="17.25" hidden="1" outlineLevel="2" x14ac:dyDescent="0.3">
      <c r="A1870" s="199"/>
      <c r="B1870" s="496"/>
      <c r="C1870" s="439" t="s">
        <v>1532</v>
      </c>
      <c r="D1870" s="483" t="s">
        <v>1533</v>
      </c>
      <c r="E1870" s="483" t="s">
        <v>1902</v>
      </c>
      <c r="F1870" s="95"/>
      <c r="G1870" s="96"/>
      <c r="H1870" s="97"/>
      <c r="I1870" s="97"/>
      <c r="J1870" s="97"/>
      <c r="K1870" s="97"/>
      <c r="L1870" s="97"/>
      <c r="M1870" s="97"/>
      <c r="N1870" s="97"/>
      <c r="O1870" s="97"/>
      <c r="P1870" s="97"/>
    </row>
    <row r="1871" spans="1:16" s="98" customFormat="1" ht="17.25" hidden="1" outlineLevel="2" x14ac:dyDescent="0.3">
      <c r="A1871" s="199"/>
      <c r="B1871" s="496"/>
      <c r="C1871" s="439" t="s">
        <v>1480</v>
      </c>
      <c r="D1871" s="483" t="s">
        <v>1481</v>
      </c>
      <c r="E1871" s="483"/>
      <c r="F1871" s="95"/>
      <c r="G1871" s="96"/>
      <c r="H1871" s="97"/>
      <c r="I1871" s="97"/>
      <c r="J1871" s="97"/>
      <c r="K1871" s="97"/>
      <c r="L1871" s="97"/>
      <c r="M1871" s="97"/>
      <c r="N1871" s="97"/>
      <c r="O1871" s="97"/>
      <c r="P1871" s="97"/>
    </row>
    <row r="1872" spans="1:16" s="98" customFormat="1" ht="17.25" hidden="1" customHeight="1" outlineLevel="2" x14ac:dyDescent="0.3">
      <c r="A1872" s="444"/>
      <c r="B1872" s="451"/>
      <c r="C1872" s="451"/>
      <c r="D1872" s="451"/>
      <c r="E1872" s="452"/>
      <c r="F1872" s="95"/>
      <c r="G1872" s="96"/>
      <c r="H1872" s="97"/>
      <c r="I1872" s="97"/>
      <c r="J1872" s="97"/>
      <c r="K1872" s="97"/>
      <c r="L1872" s="97"/>
      <c r="M1872" s="97"/>
      <c r="N1872" s="97"/>
      <c r="O1872" s="97"/>
      <c r="P1872" s="97"/>
    </row>
    <row r="1873" spans="1:18" s="98" customFormat="1" ht="17.25" hidden="1" outlineLevel="2" x14ac:dyDescent="0.3">
      <c r="A1873" s="199"/>
      <c r="B1873" s="496"/>
      <c r="C1873" s="439" t="s">
        <v>1482</v>
      </c>
      <c r="D1873" s="483" t="s">
        <v>1481</v>
      </c>
      <c r="E1873" s="483"/>
      <c r="F1873" s="95"/>
      <c r="G1873" s="96"/>
      <c r="H1873" s="97"/>
      <c r="I1873" s="97"/>
      <c r="J1873" s="97"/>
      <c r="K1873" s="97"/>
      <c r="L1873" s="97"/>
      <c r="M1873" s="97"/>
      <c r="N1873" s="97"/>
      <c r="O1873" s="97"/>
      <c r="P1873" s="97"/>
    </row>
    <row r="1874" spans="1:18" s="98" customFormat="1" ht="34.5" hidden="1" outlineLevel="2" x14ac:dyDescent="0.3">
      <c r="A1874" s="199"/>
      <c r="B1874" s="496"/>
      <c r="C1874" s="439" t="s">
        <v>1483</v>
      </c>
      <c r="D1874" s="483" t="s">
        <v>1484</v>
      </c>
      <c r="E1874" s="483"/>
      <c r="F1874" s="95"/>
      <c r="G1874" s="96"/>
      <c r="H1874" s="97"/>
      <c r="I1874" s="97"/>
      <c r="J1874" s="97"/>
      <c r="K1874" s="97"/>
      <c r="L1874" s="97"/>
      <c r="M1874" s="97"/>
      <c r="N1874" s="97"/>
      <c r="O1874" s="97"/>
      <c r="P1874" s="97"/>
    </row>
    <row r="1875" spans="1:18" s="98" customFormat="1" ht="34.5" hidden="1" outlineLevel="2" x14ac:dyDescent="0.3">
      <c r="A1875" s="199"/>
      <c r="B1875" s="496"/>
      <c r="C1875" s="439" t="s">
        <v>1485</v>
      </c>
      <c r="D1875" s="483" t="s">
        <v>1486</v>
      </c>
      <c r="E1875" s="483"/>
      <c r="F1875" s="95"/>
      <c r="G1875" s="96"/>
      <c r="H1875" s="97"/>
      <c r="I1875" s="97"/>
      <c r="J1875" s="97"/>
      <c r="K1875" s="97"/>
      <c r="L1875" s="97"/>
      <c r="M1875" s="97"/>
      <c r="N1875" s="97"/>
      <c r="O1875" s="97"/>
      <c r="P1875" s="97"/>
    </row>
    <row r="1876" spans="1:18" s="98" customFormat="1" ht="17.25" hidden="1" outlineLevel="2" x14ac:dyDescent="0.3">
      <c r="A1876" s="199"/>
      <c r="B1876" s="496"/>
      <c r="C1876" s="439" t="s">
        <v>1487</v>
      </c>
      <c r="D1876" s="483" t="s">
        <v>1488</v>
      </c>
      <c r="E1876" s="483"/>
      <c r="F1876" s="95"/>
      <c r="G1876" s="96"/>
      <c r="H1876" s="97"/>
      <c r="I1876" s="97"/>
      <c r="J1876" s="97"/>
      <c r="K1876" s="97"/>
      <c r="L1876" s="97"/>
      <c r="M1876" s="97"/>
      <c r="N1876" s="97"/>
      <c r="O1876" s="97"/>
      <c r="P1876" s="97"/>
    </row>
    <row r="1877" spans="1:18" s="98" customFormat="1" ht="17.25" hidden="1" outlineLevel="2" x14ac:dyDescent="0.3">
      <c r="A1877" s="199"/>
      <c r="B1877" s="496"/>
      <c r="C1877" s="439" t="s">
        <v>1489</v>
      </c>
      <c r="D1877" s="483" t="s">
        <v>1490</v>
      </c>
      <c r="E1877" s="483"/>
      <c r="F1877" s="95"/>
      <c r="G1877" s="96"/>
      <c r="H1877" s="97"/>
      <c r="I1877" s="97"/>
      <c r="J1877" s="97"/>
      <c r="K1877" s="97"/>
      <c r="L1877" s="97"/>
      <c r="M1877" s="97"/>
      <c r="N1877" s="97"/>
      <c r="O1877" s="97"/>
      <c r="P1877" s="97"/>
    </row>
    <row r="1878" spans="1:18" s="98" customFormat="1" ht="17.25" hidden="1" customHeight="1" outlineLevel="2" x14ac:dyDescent="0.3">
      <c r="A1878" s="444"/>
      <c r="B1878" s="451"/>
      <c r="C1878" s="451"/>
      <c r="D1878" s="451"/>
      <c r="E1878" s="452"/>
      <c r="F1878" s="95"/>
      <c r="G1878" s="96"/>
      <c r="H1878" s="97"/>
      <c r="I1878" s="97"/>
      <c r="J1878" s="97"/>
      <c r="K1878" s="97"/>
      <c r="L1878" s="97"/>
      <c r="M1878" s="97"/>
      <c r="N1878" s="97"/>
      <c r="O1878" s="97"/>
      <c r="P1878" s="97"/>
    </row>
    <row r="1879" spans="1:18" s="98" customFormat="1" ht="17.25" hidden="1" outlineLevel="2" x14ac:dyDescent="0.3">
      <c r="A1879" s="199"/>
      <c r="B1879" s="496"/>
      <c r="C1879" s="439"/>
      <c r="D1879" s="483"/>
      <c r="E1879" s="483"/>
      <c r="F1879" s="95"/>
      <c r="G1879" s="96"/>
      <c r="H1879" s="97"/>
      <c r="I1879" s="97"/>
      <c r="J1879" s="97"/>
      <c r="K1879" s="97"/>
      <c r="L1879" s="97"/>
      <c r="M1879" s="97"/>
      <c r="N1879" s="97"/>
      <c r="O1879" s="97"/>
      <c r="P1879" s="97"/>
    </row>
    <row r="1880" spans="1:18" s="98" customFormat="1" ht="17.25" hidden="1" outlineLevel="2" x14ac:dyDescent="0.3">
      <c r="A1880" s="199"/>
      <c r="B1880" s="496"/>
      <c r="C1880" s="439"/>
      <c r="D1880" s="483"/>
      <c r="E1880" s="483"/>
      <c r="F1880" s="95"/>
      <c r="G1880" s="96"/>
      <c r="H1880" s="97"/>
      <c r="I1880" s="97"/>
      <c r="J1880" s="97"/>
      <c r="K1880" s="97"/>
      <c r="L1880" s="97"/>
      <c r="M1880" s="97"/>
      <c r="N1880" s="97"/>
      <c r="O1880" s="97"/>
      <c r="P1880" s="97"/>
    </row>
    <row r="1881" spans="1:18" s="98" customFormat="1" ht="17.25" hidden="1" outlineLevel="2" x14ac:dyDescent="0.3">
      <c r="A1881" s="199"/>
      <c r="B1881" s="496"/>
      <c r="C1881" s="439"/>
      <c r="D1881" s="483"/>
      <c r="E1881" s="483"/>
      <c r="F1881" s="95"/>
      <c r="G1881" s="96"/>
      <c r="H1881" s="97"/>
      <c r="I1881" s="97"/>
      <c r="J1881" s="97"/>
      <c r="K1881" s="97"/>
      <c r="L1881" s="97"/>
      <c r="M1881" s="97"/>
      <c r="N1881" s="97"/>
      <c r="O1881" s="97"/>
      <c r="P1881" s="97"/>
    </row>
    <row r="1882" spans="1:18" s="206" customFormat="1" ht="17.25" hidden="1" customHeight="1" outlineLevel="1" x14ac:dyDescent="0.3">
      <c r="A1882" s="444"/>
      <c r="B1882" s="451"/>
      <c r="C1882" s="451"/>
      <c r="D1882" s="451"/>
      <c r="E1882" s="452"/>
      <c r="F1882" s="203"/>
      <c r="G1882" s="204"/>
      <c r="H1882" s="205"/>
      <c r="I1882" s="205"/>
      <c r="J1882" s="205"/>
      <c r="K1882" s="205"/>
      <c r="L1882" s="205"/>
      <c r="M1882" s="205"/>
      <c r="N1882" s="205"/>
      <c r="O1882" s="205"/>
      <c r="P1882" s="205"/>
    </row>
    <row r="1883" spans="1:18" s="98" customFormat="1" ht="18" hidden="1" thickBot="1" x14ac:dyDescent="0.35">
      <c r="A1883" s="218"/>
      <c r="B1883" s="474"/>
      <c r="C1883" s="475"/>
      <c r="D1883" s="474"/>
      <c r="E1883" s="584"/>
      <c r="F1883" s="95"/>
      <c r="G1883" s="96"/>
      <c r="H1883" s="97"/>
      <c r="I1883" s="97"/>
      <c r="J1883" s="97"/>
      <c r="K1883" s="97"/>
      <c r="L1883" s="97"/>
      <c r="M1883" s="97"/>
      <c r="N1883" s="97"/>
      <c r="O1883" s="97"/>
      <c r="P1883" s="97"/>
    </row>
    <row r="1884" spans="1:18" s="591" customFormat="1" ht="18" customHeight="1" thickBot="1" x14ac:dyDescent="0.35">
      <c r="A1884" s="585"/>
      <c r="B1884" s="586">
        <f>SUM(B1885, B2399,B2611,B2820)</f>
        <v>24</v>
      </c>
      <c r="C1884" s="587" t="s">
        <v>1903</v>
      </c>
      <c r="D1884" s="587"/>
      <c r="E1884" s="588"/>
      <c r="F1884" s="589"/>
      <c r="G1884" s="219"/>
      <c r="H1884" s="590"/>
      <c r="I1884" s="590"/>
      <c r="J1884" s="590"/>
      <c r="K1884" s="590"/>
      <c r="L1884" s="590"/>
      <c r="M1884" s="590"/>
      <c r="N1884" s="590"/>
      <c r="O1884" s="590"/>
      <c r="P1884" s="590"/>
    </row>
    <row r="1885" spans="1:18" s="462" customFormat="1" ht="18" hidden="1" customHeight="1" outlineLevel="1" thickBot="1" x14ac:dyDescent="0.35">
      <c r="A1885" s="592"/>
      <c r="B1885" s="706">
        <f xml:space="preserve"> SUM(B1886, B1945, B1972, B2031, B2057, B2116, B2143, B2202, B2229, B2288, B2314, B2373)</f>
        <v>0</v>
      </c>
      <c r="C1885" s="593" t="s">
        <v>1904</v>
      </c>
      <c r="D1885" s="593"/>
      <c r="E1885" s="594"/>
      <c r="F1885" s="460"/>
      <c r="G1885" s="83"/>
      <c r="H1885" s="461"/>
      <c r="I1885" s="461"/>
      <c r="J1885" s="461"/>
      <c r="K1885" s="461"/>
      <c r="L1885" s="461"/>
      <c r="M1885" s="461"/>
      <c r="N1885" s="461"/>
      <c r="O1885" s="461"/>
      <c r="P1885" s="461"/>
    </row>
    <row r="1886" spans="1:18" s="86" customFormat="1" ht="17.25" hidden="1" outlineLevel="1" x14ac:dyDescent="0.3">
      <c r="A1886" s="79"/>
      <c r="B1886" s="80">
        <f>SUM(B1887:B1944)</f>
        <v>0</v>
      </c>
      <c r="C1886" s="437" t="s">
        <v>1905</v>
      </c>
      <c r="D1886" s="81" t="s">
        <v>1906</v>
      </c>
      <c r="E1886" s="177"/>
      <c r="F1886" s="83"/>
      <c r="G1886" s="84"/>
      <c r="H1886" s="85"/>
      <c r="I1886" s="85"/>
      <c r="J1886" s="85"/>
      <c r="K1886" s="85"/>
      <c r="L1886" s="85"/>
      <c r="M1886" s="85"/>
      <c r="N1886" s="85"/>
      <c r="O1886" s="85"/>
      <c r="P1886" s="85"/>
    </row>
    <row r="1887" spans="1:18" s="596" customFormat="1" ht="17.25" hidden="1" customHeight="1" outlineLevel="2" x14ac:dyDescent="0.3">
      <c r="A1887" s="444"/>
      <c r="B1887" s="451"/>
      <c r="C1887" s="451"/>
      <c r="D1887" s="451"/>
      <c r="E1887" s="452"/>
      <c r="F1887" s="220"/>
      <c r="G1887" s="220"/>
      <c r="H1887" s="221"/>
      <c r="I1887" s="222"/>
      <c r="J1887" s="223"/>
      <c r="K1887" s="595"/>
      <c r="L1887" s="595"/>
      <c r="M1887" s="595"/>
      <c r="N1887" s="595"/>
      <c r="O1887" s="595"/>
      <c r="P1887" s="595"/>
      <c r="Q1887" s="595"/>
      <c r="R1887" s="595"/>
    </row>
    <row r="1888" spans="1:18" s="596" customFormat="1" ht="34.5" hidden="1" outlineLevel="2" x14ac:dyDescent="0.3">
      <c r="A1888" s="438"/>
      <c r="B1888" s="224"/>
      <c r="C1888" s="711" t="s">
        <v>1907</v>
      </c>
      <c r="D1888" s="597" t="s">
        <v>1908</v>
      </c>
      <c r="E1888" s="91"/>
      <c r="F1888" s="220"/>
      <c r="G1888" s="220"/>
      <c r="H1888" s="221"/>
      <c r="I1888" s="222"/>
      <c r="J1888" s="223"/>
      <c r="K1888" s="595"/>
      <c r="L1888" s="595"/>
      <c r="M1888" s="595"/>
      <c r="N1888" s="595"/>
      <c r="O1888" s="595"/>
      <c r="P1888" s="595"/>
    </row>
    <row r="1889" spans="1:18" s="596" customFormat="1" ht="34.5" hidden="1" outlineLevel="2" x14ac:dyDescent="0.3">
      <c r="A1889" s="438"/>
      <c r="B1889" s="224"/>
      <c r="C1889" s="711" t="s">
        <v>1909</v>
      </c>
      <c r="D1889" s="597" t="s">
        <v>1910</v>
      </c>
      <c r="E1889" s="91"/>
      <c r="F1889" s="220"/>
      <c r="G1889" s="220"/>
      <c r="H1889" s="221"/>
      <c r="I1889" s="222"/>
      <c r="J1889" s="223"/>
      <c r="K1889" s="595"/>
      <c r="L1889" s="595"/>
      <c r="M1889" s="595"/>
      <c r="N1889" s="595"/>
      <c r="O1889" s="595"/>
      <c r="P1889" s="595"/>
    </row>
    <row r="1890" spans="1:18" s="596" customFormat="1" ht="34.5" hidden="1" outlineLevel="2" x14ac:dyDescent="0.3">
      <c r="A1890" s="438"/>
      <c r="B1890" s="224"/>
      <c r="C1890" s="711" t="s">
        <v>1911</v>
      </c>
      <c r="D1890" s="597" t="s">
        <v>1912</v>
      </c>
      <c r="E1890" s="91"/>
      <c r="F1890" s="220"/>
      <c r="G1890" s="220"/>
      <c r="H1890" s="221"/>
      <c r="I1890" s="222"/>
      <c r="J1890" s="223"/>
      <c r="K1890" s="595"/>
      <c r="L1890" s="595"/>
      <c r="M1890" s="595"/>
      <c r="N1890" s="595"/>
      <c r="O1890" s="595"/>
      <c r="P1890" s="595"/>
    </row>
    <row r="1891" spans="1:18" s="596" customFormat="1" ht="34.5" hidden="1" outlineLevel="2" x14ac:dyDescent="0.3">
      <c r="A1891" s="438"/>
      <c r="B1891" s="224"/>
      <c r="C1891" s="711" t="s">
        <v>1913</v>
      </c>
      <c r="D1891" s="597" t="s">
        <v>1914</v>
      </c>
      <c r="E1891" s="91"/>
      <c r="F1891" s="220"/>
      <c r="G1891" s="220"/>
      <c r="H1891" s="221"/>
      <c r="I1891" s="222"/>
      <c r="J1891" s="223"/>
      <c r="K1891" s="595"/>
      <c r="L1891" s="595"/>
      <c r="M1891" s="595"/>
      <c r="N1891" s="595"/>
      <c r="O1891" s="595"/>
      <c r="P1891" s="595"/>
    </row>
    <row r="1892" spans="1:18" s="596" customFormat="1" ht="34.5" hidden="1" outlineLevel="2" x14ac:dyDescent="0.3">
      <c r="A1892" s="438"/>
      <c r="B1892" s="224"/>
      <c r="C1892" s="711" t="s">
        <v>1915</v>
      </c>
      <c r="D1892" s="597" t="s">
        <v>1916</v>
      </c>
      <c r="E1892" s="91"/>
      <c r="F1892" s="220"/>
      <c r="G1892" s="220"/>
      <c r="H1892" s="221"/>
      <c r="I1892" s="222"/>
      <c r="J1892" s="223"/>
      <c r="K1892" s="595"/>
      <c r="L1892" s="595"/>
      <c r="M1892" s="595"/>
      <c r="N1892" s="595"/>
      <c r="O1892" s="595"/>
      <c r="P1892" s="595"/>
    </row>
    <row r="1893" spans="1:18" s="596" customFormat="1" ht="34.5" hidden="1" outlineLevel="2" x14ac:dyDescent="0.3">
      <c r="A1893" s="438"/>
      <c r="B1893" s="224"/>
      <c r="C1893" s="711" t="s">
        <v>1917</v>
      </c>
      <c r="D1893" s="597" t="s">
        <v>1918</v>
      </c>
      <c r="E1893" s="91"/>
      <c r="F1893" s="220"/>
      <c r="G1893" s="220"/>
      <c r="H1893" s="221"/>
      <c r="I1893" s="222"/>
      <c r="J1893" s="223"/>
      <c r="K1893" s="595"/>
      <c r="L1893" s="595"/>
      <c r="M1893" s="595"/>
      <c r="N1893" s="595"/>
      <c r="O1893" s="595"/>
      <c r="P1893" s="595"/>
    </row>
    <row r="1894" spans="1:18" s="596" customFormat="1" ht="34.5" hidden="1" outlineLevel="2" x14ac:dyDescent="0.3">
      <c r="A1894" s="438"/>
      <c r="B1894" s="224"/>
      <c r="C1894" s="508" t="s">
        <v>1919</v>
      </c>
      <c r="D1894" s="481" t="s">
        <v>1920</v>
      </c>
      <c r="E1894" s="91"/>
      <c r="F1894" s="220"/>
      <c r="G1894" s="220"/>
      <c r="H1894" s="221"/>
      <c r="I1894" s="222"/>
      <c r="J1894" s="223"/>
      <c r="K1894" s="595"/>
      <c r="L1894" s="595"/>
      <c r="M1894" s="595"/>
      <c r="N1894" s="595"/>
      <c r="O1894" s="595"/>
      <c r="P1894" s="595"/>
    </row>
    <row r="1895" spans="1:18" s="596" customFormat="1" ht="34.5" hidden="1" outlineLevel="2" x14ac:dyDescent="0.3">
      <c r="A1895" s="438"/>
      <c r="B1895" s="224"/>
      <c r="C1895" s="508" t="s">
        <v>1921</v>
      </c>
      <c r="D1895" s="481" t="s">
        <v>1922</v>
      </c>
      <c r="E1895" s="91"/>
      <c r="F1895" s="220"/>
      <c r="G1895" s="220"/>
      <c r="H1895" s="221"/>
      <c r="I1895" s="222"/>
      <c r="J1895" s="223"/>
      <c r="K1895" s="595"/>
      <c r="L1895" s="595"/>
      <c r="M1895" s="595"/>
      <c r="N1895" s="595"/>
      <c r="O1895" s="595"/>
      <c r="P1895" s="595"/>
    </row>
    <row r="1896" spans="1:18" s="596" customFormat="1" ht="34.5" hidden="1" outlineLevel="2" x14ac:dyDescent="0.3">
      <c r="A1896" s="438"/>
      <c r="B1896" s="224"/>
      <c r="C1896" s="508" t="s">
        <v>1923</v>
      </c>
      <c r="D1896" s="481" t="s">
        <v>1924</v>
      </c>
      <c r="E1896" s="91"/>
      <c r="F1896" s="220"/>
      <c r="G1896" s="220"/>
      <c r="H1896" s="221"/>
      <c r="I1896" s="222"/>
      <c r="J1896" s="223"/>
      <c r="K1896" s="595"/>
      <c r="L1896" s="595"/>
      <c r="M1896" s="595"/>
      <c r="N1896" s="595"/>
      <c r="O1896" s="595"/>
      <c r="P1896" s="595"/>
    </row>
    <row r="1897" spans="1:18" s="596" customFormat="1" ht="17.25" hidden="1" outlineLevel="2" x14ac:dyDescent="0.3">
      <c r="A1897" s="598"/>
      <c r="B1897" s="599"/>
      <c r="C1897" s="599"/>
      <c r="D1897" s="599"/>
      <c r="E1897" s="600"/>
      <c r="F1897" s="220"/>
      <c r="G1897" s="220"/>
      <c r="H1897" s="221"/>
      <c r="I1897" s="222"/>
      <c r="J1897" s="223"/>
      <c r="K1897" s="595"/>
      <c r="L1897" s="595"/>
      <c r="M1897" s="595"/>
      <c r="N1897" s="595"/>
      <c r="O1897" s="595"/>
      <c r="P1897" s="595"/>
      <c r="Q1897" s="595"/>
      <c r="R1897" s="595"/>
    </row>
    <row r="1898" spans="1:18" s="596" customFormat="1" ht="34.5" hidden="1" outlineLevel="2" x14ac:dyDescent="0.3">
      <c r="A1898" s="438"/>
      <c r="B1898" s="224"/>
      <c r="C1898" s="439" t="s">
        <v>1925</v>
      </c>
      <c r="D1898" s="481" t="s">
        <v>1926</v>
      </c>
      <c r="E1898" s="183" t="s">
        <v>1927</v>
      </c>
      <c r="F1898" s="220"/>
      <c r="G1898" s="220"/>
      <c r="H1898" s="221"/>
      <c r="I1898" s="222"/>
      <c r="J1898" s="223"/>
      <c r="K1898" s="595"/>
      <c r="L1898" s="595"/>
      <c r="M1898" s="595"/>
      <c r="N1898" s="595"/>
      <c r="O1898" s="595"/>
      <c r="P1898" s="595"/>
    </row>
    <row r="1899" spans="1:18" s="596" customFormat="1" ht="17.25" hidden="1" outlineLevel="2" x14ac:dyDescent="0.3">
      <c r="A1899" s="598"/>
      <c r="B1899" s="599"/>
      <c r="C1899" s="599"/>
      <c r="D1899" s="599"/>
      <c r="E1899" s="600"/>
      <c r="F1899" s="220"/>
      <c r="G1899" s="220"/>
      <c r="H1899" s="221"/>
      <c r="I1899" s="222"/>
      <c r="J1899" s="223"/>
      <c r="K1899" s="595"/>
      <c r="L1899" s="595"/>
      <c r="M1899" s="595"/>
      <c r="N1899" s="595"/>
      <c r="O1899" s="595"/>
      <c r="P1899" s="595"/>
      <c r="Q1899" s="595"/>
      <c r="R1899" s="595"/>
    </row>
    <row r="1900" spans="1:18" s="596" customFormat="1" ht="34.5" hidden="1" outlineLevel="2" x14ac:dyDescent="0.3">
      <c r="A1900" s="438"/>
      <c r="B1900" s="224"/>
      <c r="C1900" s="439" t="s">
        <v>1928</v>
      </c>
      <c r="D1900" s="481" t="s">
        <v>1929</v>
      </c>
      <c r="E1900" s="183" t="s">
        <v>1930</v>
      </c>
      <c r="F1900" s="220"/>
      <c r="G1900" s="220"/>
      <c r="H1900" s="221"/>
      <c r="I1900" s="222"/>
      <c r="J1900" s="223"/>
      <c r="K1900" s="595"/>
      <c r="L1900" s="595"/>
      <c r="M1900" s="595"/>
      <c r="N1900" s="595"/>
      <c r="O1900" s="595"/>
      <c r="P1900" s="595"/>
    </row>
    <row r="1901" spans="1:18" s="596" customFormat="1" ht="34.5" hidden="1" outlineLevel="2" x14ac:dyDescent="0.3">
      <c r="A1901" s="438"/>
      <c r="B1901" s="224"/>
      <c r="C1901" s="439" t="s">
        <v>1931</v>
      </c>
      <c r="D1901" s="481" t="s">
        <v>1932</v>
      </c>
      <c r="E1901" s="183" t="s">
        <v>1930</v>
      </c>
      <c r="F1901" s="220"/>
      <c r="G1901" s="220"/>
      <c r="H1901" s="221"/>
      <c r="I1901" s="222"/>
      <c r="J1901" s="223"/>
      <c r="K1901" s="595"/>
      <c r="L1901" s="595"/>
      <c r="M1901" s="595"/>
      <c r="N1901" s="595"/>
      <c r="O1901" s="595"/>
      <c r="P1901" s="595"/>
    </row>
    <row r="1902" spans="1:18" s="596" customFormat="1" ht="17.25" hidden="1" outlineLevel="2" x14ac:dyDescent="0.3">
      <c r="A1902" s="438"/>
      <c r="B1902" s="224"/>
      <c r="C1902" s="439" t="s">
        <v>1933</v>
      </c>
      <c r="D1902" s="481" t="s">
        <v>1934</v>
      </c>
      <c r="E1902" s="183" t="s">
        <v>1930</v>
      </c>
      <c r="F1902" s="220"/>
      <c r="G1902" s="220"/>
      <c r="H1902" s="221"/>
      <c r="I1902" s="222"/>
      <c r="J1902" s="223"/>
      <c r="K1902" s="595"/>
      <c r="L1902" s="595"/>
      <c r="M1902" s="595"/>
      <c r="N1902" s="595"/>
      <c r="O1902" s="595"/>
      <c r="P1902" s="595"/>
    </row>
    <row r="1903" spans="1:18" s="596" customFormat="1" ht="34.5" hidden="1" outlineLevel="2" x14ac:dyDescent="0.3">
      <c r="A1903" s="438"/>
      <c r="B1903" s="224"/>
      <c r="C1903" s="439" t="s">
        <v>1935</v>
      </c>
      <c r="D1903" s="481" t="s">
        <v>1936</v>
      </c>
      <c r="E1903" s="183" t="s">
        <v>1930</v>
      </c>
      <c r="F1903" s="220"/>
      <c r="G1903" s="220"/>
      <c r="H1903" s="221"/>
      <c r="I1903" s="222"/>
      <c r="J1903" s="223"/>
      <c r="K1903" s="595"/>
      <c r="L1903" s="595"/>
      <c r="M1903" s="595"/>
      <c r="N1903" s="595"/>
      <c r="O1903" s="595"/>
      <c r="P1903" s="595"/>
    </row>
    <row r="1904" spans="1:18" s="596" customFormat="1" ht="34.5" hidden="1" outlineLevel="2" x14ac:dyDescent="0.3">
      <c r="A1904" s="438"/>
      <c r="B1904" s="224"/>
      <c r="C1904" s="439" t="s">
        <v>1937</v>
      </c>
      <c r="D1904" s="481" t="s">
        <v>1938</v>
      </c>
      <c r="E1904" s="183" t="s">
        <v>1939</v>
      </c>
      <c r="F1904" s="220"/>
      <c r="G1904" s="220"/>
      <c r="H1904" s="221"/>
      <c r="I1904" s="222"/>
      <c r="J1904" s="223"/>
      <c r="K1904" s="595"/>
      <c r="L1904" s="595"/>
      <c r="M1904" s="595"/>
      <c r="N1904" s="595"/>
      <c r="O1904" s="595"/>
      <c r="P1904" s="595"/>
    </row>
    <row r="1905" spans="1:18" s="596" customFormat="1" ht="34.5" hidden="1" outlineLevel="2" x14ac:dyDescent="0.3">
      <c r="A1905" s="438"/>
      <c r="B1905" s="224"/>
      <c r="C1905" s="439" t="s">
        <v>1940</v>
      </c>
      <c r="D1905" s="481" t="s">
        <v>1941</v>
      </c>
      <c r="E1905" s="183" t="s">
        <v>1939</v>
      </c>
      <c r="F1905" s="220"/>
      <c r="G1905" s="220"/>
      <c r="H1905" s="221"/>
      <c r="I1905" s="222"/>
      <c r="J1905" s="223"/>
      <c r="K1905" s="595"/>
      <c r="L1905" s="595"/>
      <c r="M1905" s="595"/>
      <c r="N1905" s="595"/>
      <c r="O1905" s="595"/>
      <c r="P1905" s="595"/>
    </row>
    <row r="1906" spans="1:18" s="596" customFormat="1" ht="17.25" hidden="1" outlineLevel="2" x14ac:dyDescent="0.3">
      <c r="A1906" s="438"/>
      <c r="B1906" s="224"/>
      <c r="C1906" s="439" t="s">
        <v>1942</v>
      </c>
      <c r="D1906" s="481" t="s">
        <v>1943</v>
      </c>
      <c r="E1906" s="183" t="s">
        <v>1939</v>
      </c>
      <c r="F1906" s="220"/>
      <c r="G1906" s="220"/>
      <c r="H1906" s="221"/>
      <c r="I1906" s="222"/>
      <c r="J1906" s="223"/>
      <c r="K1906" s="595"/>
      <c r="L1906" s="595"/>
      <c r="M1906" s="595"/>
      <c r="N1906" s="595"/>
      <c r="O1906" s="595"/>
      <c r="P1906" s="595"/>
    </row>
    <row r="1907" spans="1:18" s="596" customFormat="1" ht="34.5" hidden="1" outlineLevel="2" x14ac:dyDescent="0.3">
      <c r="A1907" s="438"/>
      <c r="B1907" s="224"/>
      <c r="C1907" s="439" t="s">
        <v>1944</v>
      </c>
      <c r="D1907" s="481" t="s">
        <v>1945</v>
      </c>
      <c r="E1907" s="183" t="s">
        <v>1939</v>
      </c>
      <c r="F1907" s="220"/>
      <c r="G1907" s="220"/>
      <c r="H1907" s="221"/>
      <c r="I1907" s="222"/>
      <c r="J1907" s="223"/>
      <c r="K1907" s="595"/>
      <c r="L1907" s="595"/>
      <c r="M1907" s="595"/>
      <c r="N1907" s="595"/>
      <c r="O1907" s="595"/>
      <c r="P1907" s="595"/>
    </row>
    <row r="1908" spans="1:18" s="596" customFormat="1" ht="34.5" hidden="1" outlineLevel="2" x14ac:dyDescent="0.3">
      <c r="A1908" s="438"/>
      <c r="B1908" s="224"/>
      <c r="C1908" s="712" t="s">
        <v>1946</v>
      </c>
      <c r="D1908" s="601" t="s">
        <v>1947</v>
      </c>
      <c r="E1908" s="602" t="s">
        <v>1948</v>
      </c>
      <c r="F1908" s="220"/>
      <c r="G1908" s="220"/>
      <c r="H1908" s="221"/>
      <c r="I1908" s="222"/>
      <c r="J1908" s="223"/>
      <c r="K1908" s="595"/>
      <c r="L1908" s="595"/>
      <c r="M1908" s="595"/>
      <c r="N1908" s="595"/>
      <c r="O1908" s="595"/>
      <c r="P1908" s="595"/>
    </row>
    <row r="1909" spans="1:18" s="596" customFormat="1" ht="17.25" hidden="1" outlineLevel="2" x14ac:dyDescent="0.3">
      <c r="A1909" s="598"/>
      <c r="B1909" s="599"/>
      <c r="C1909" s="599"/>
      <c r="D1909" s="599"/>
      <c r="E1909" s="600"/>
      <c r="F1909" s="220"/>
      <c r="G1909" s="220"/>
      <c r="H1909" s="221"/>
      <c r="I1909" s="222"/>
      <c r="J1909" s="223"/>
      <c r="K1909" s="595"/>
      <c r="L1909" s="595"/>
      <c r="M1909" s="595"/>
      <c r="N1909" s="595"/>
      <c r="O1909" s="595"/>
      <c r="P1909" s="595"/>
      <c r="Q1909" s="595"/>
      <c r="R1909" s="595"/>
    </row>
    <row r="1910" spans="1:18" s="596" customFormat="1" ht="34.5" hidden="1" outlineLevel="2" x14ac:dyDescent="0.3">
      <c r="A1910" s="438"/>
      <c r="B1910" s="224"/>
      <c r="C1910" s="508" t="s">
        <v>1949</v>
      </c>
      <c r="D1910" s="481" t="s">
        <v>1950</v>
      </c>
      <c r="E1910" s="183" t="s">
        <v>1951</v>
      </c>
      <c r="F1910" s="220"/>
      <c r="G1910" s="220"/>
      <c r="H1910" s="221"/>
      <c r="I1910" s="222"/>
      <c r="J1910" s="223"/>
      <c r="K1910" s="595"/>
      <c r="L1910" s="595"/>
      <c r="M1910" s="595"/>
      <c r="N1910" s="595"/>
      <c r="O1910" s="595"/>
      <c r="P1910" s="595"/>
    </row>
    <row r="1911" spans="1:18" s="596" customFormat="1" ht="34.5" hidden="1" outlineLevel="2" x14ac:dyDescent="0.3">
      <c r="A1911" s="438"/>
      <c r="B1911" s="224"/>
      <c r="C1911" s="508" t="s">
        <v>1952</v>
      </c>
      <c r="D1911" s="481" t="s">
        <v>1953</v>
      </c>
      <c r="E1911" s="183"/>
      <c r="F1911" s="220"/>
      <c r="G1911" s="220"/>
      <c r="H1911" s="221"/>
      <c r="I1911" s="222"/>
      <c r="J1911" s="223"/>
      <c r="K1911" s="595"/>
      <c r="L1911" s="595"/>
      <c r="M1911" s="595"/>
      <c r="N1911" s="595"/>
      <c r="O1911" s="595"/>
      <c r="P1911" s="595"/>
    </row>
    <row r="1912" spans="1:18" s="596" customFormat="1" ht="34.5" hidden="1" outlineLevel="2" x14ac:dyDescent="0.3">
      <c r="A1912" s="438"/>
      <c r="B1912" s="224"/>
      <c r="C1912" s="508" t="s">
        <v>1954</v>
      </c>
      <c r="D1912" s="481" t="s">
        <v>1955</v>
      </c>
      <c r="E1912" s="183"/>
      <c r="F1912" s="220"/>
      <c r="G1912" s="220"/>
      <c r="H1912" s="221"/>
      <c r="I1912" s="222"/>
      <c r="J1912" s="223"/>
      <c r="K1912" s="595"/>
      <c r="L1912" s="595"/>
      <c r="M1912" s="595"/>
      <c r="N1912" s="595"/>
      <c r="O1912" s="595"/>
      <c r="P1912" s="595"/>
    </row>
    <row r="1913" spans="1:18" s="596" customFormat="1" ht="34.5" hidden="1" outlineLevel="2" x14ac:dyDescent="0.3">
      <c r="A1913" s="438"/>
      <c r="B1913" s="224"/>
      <c r="C1913" s="508" t="s">
        <v>1956</v>
      </c>
      <c r="D1913" s="481" t="s">
        <v>1957</v>
      </c>
      <c r="E1913" s="183"/>
      <c r="F1913" s="220"/>
      <c r="G1913" s="220"/>
      <c r="H1913" s="221"/>
      <c r="I1913" s="222"/>
      <c r="J1913" s="223"/>
      <c r="K1913" s="595"/>
      <c r="L1913" s="595"/>
      <c r="M1913" s="595"/>
      <c r="N1913" s="595"/>
      <c r="O1913" s="595"/>
      <c r="P1913" s="595"/>
    </row>
    <row r="1914" spans="1:18" s="596" customFormat="1" ht="34.5" hidden="1" outlineLevel="2" x14ac:dyDescent="0.3">
      <c r="A1914" s="438"/>
      <c r="B1914" s="224"/>
      <c r="C1914" s="508" t="s">
        <v>1958</v>
      </c>
      <c r="D1914" s="481" t="s">
        <v>1959</v>
      </c>
      <c r="E1914" s="183"/>
      <c r="F1914" s="220"/>
      <c r="G1914" s="220"/>
      <c r="H1914" s="221"/>
      <c r="I1914" s="222"/>
      <c r="J1914" s="223"/>
      <c r="K1914" s="595"/>
      <c r="L1914" s="595"/>
      <c r="M1914" s="595"/>
      <c r="N1914" s="595"/>
      <c r="O1914" s="595"/>
      <c r="P1914" s="595"/>
    </row>
    <row r="1915" spans="1:18" s="596" customFormat="1" ht="34.5" hidden="1" outlineLevel="2" x14ac:dyDescent="0.3">
      <c r="A1915" s="438"/>
      <c r="B1915" s="224"/>
      <c r="C1915" s="508" t="s">
        <v>1960</v>
      </c>
      <c r="D1915" s="481" t="s">
        <v>1961</v>
      </c>
      <c r="E1915" s="183" t="s">
        <v>1951</v>
      </c>
      <c r="F1915" s="220"/>
      <c r="G1915" s="220"/>
      <c r="H1915" s="221"/>
      <c r="I1915" s="222"/>
      <c r="J1915" s="223"/>
      <c r="K1915" s="595"/>
      <c r="L1915" s="595"/>
      <c r="M1915" s="595"/>
      <c r="N1915" s="595"/>
      <c r="O1915" s="595"/>
      <c r="P1915" s="595"/>
    </row>
    <row r="1916" spans="1:18" s="596" customFormat="1" ht="34.5" hidden="1" outlineLevel="2" x14ac:dyDescent="0.3">
      <c r="A1916" s="438"/>
      <c r="B1916" s="224"/>
      <c r="C1916" s="508" t="s">
        <v>1962</v>
      </c>
      <c r="D1916" s="481" t="s">
        <v>1963</v>
      </c>
      <c r="E1916" s="183"/>
      <c r="F1916" s="220"/>
      <c r="G1916" s="220"/>
      <c r="H1916" s="221"/>
      <c r="I1916" s="222"/>
      <c r="J1916" s="223"/>
      <c r="K1916" s="595"/>
      <c r="L1916" s="595"/>
      <c r="M1916" s="595"/>
      <c r="N1916" s="595"/>
      <c r="O1916" s="595"/>
      <c r="P1916" s="595"/>
    </row>
    <row r="1917" spans="1:18" s="596" customFormat="1" ht="34.5" hidden="1" outlineLevel="2" x14ac:dyDescent="0.3">
      <c r="A1917" s="438"/>
      <c r="B1917" s="224"/>
      <c r="C1917" s="508" t="s">
        <v>1964</v>
      </c>
      <c r="D1917" s="481" t="s">
        <v>1965</v>
      </c>
      <c r="E1917" s="183"/>
      <c r="F1917" s="220"/>
      <c r="G1917" s="220"/>
      <c r="H1917" s="221"/>
      <c r="I1917" s="222"/>
      <c r="J1917" s="223"/>
      <c r="K1917" s="595"/>
      <c r="L1917" s="595"/>
      <c r="M1917" s="595"/>
      <c r="N1917" s="595"/>
      <c r="O1917" s="595"/>
      <c r="P1917" s="595"/>
    </row>
    <row r="1918" spans="1:18" s="596" customFormat="1" ht="34.5" hidden="1" outlineLevel="2" x14ac:dyDescent="0.3">
      <c r="A1918" s="438"/>
      <c r="B1918" s="224"/>
      <c r="C1918" s="508" t="s">
        <v>1966</v>
      </c>
      <c r="D1918" s="481" t="s">
        <v>1967</v>
      </c>
      <c r="E1918" s="183"/>
      <c r="F1918" s="220"/>
      <c r="G1918" s="220"/>
      <c r="H1918" s="221"/>
      <c r="I1918" s="222"/>
      <c r="J1918" s="223"/>
      <c r="K1918" s="595"/>
      <c r="L1918" s="595"/>
      <c r="M1918" s="595"/>
      <c r="N1918" s="595"/>
      <c r="O1918" s="595"/>
      <c r="P1918" s="595"/>
    </row>
    <row r="1919" spans="1:18" s="596" customFormat="1" ht="34.5" hidden="1" outlineLevel="2" x14ac:dyDescent="0.3">
      <c r="A1919" s="438"/>
      <c r="B1919" s="224"/>
      <c r="C1919" s="508" t="s">
        <v>1968</v>
      </c>
      <c r="D1919" s="481" t="s">
        <v>1969</v>
      </c>
      <c r="E1919" s="183"/>
      <c r="F1919" s="220"/>
      <c r="G1919" s="220"/>
      <c r="H1919" s="221"/>
      <c r="I1919" s="222"/>
      <c r="J1919" s="223"/>
      <c r="K1919" s="595"/>
      <c r="L1919" s="595"/>
      <c r="M1919" s="595"/>
      <c r="N1919" s="595"/>
      <c r="O1919" s="595"/>
      <c r="P1919" s="595"/>
    </row>
    <row r="1920" spans="1:18" s="596" customFormat="1" ht="34.5" hidden="1" outlineLevel="2" x14ac:dyDescent="0.3">
      <c r="A1920" s="438"/>
      <c r="B1920" s="224"/>
      <c r="C1920" s="508" t="s">
        <v>1970</v>
      </c>
      <c r="D1920" s="481" t="s">
        <v>1971</v>
      </c>
      <c r="E1920" s="183" t="s">
        <v>1951</v>
      </c>
      <c r="F1920" s="220"/>
      <c r="G1920" s="220"/>
      <c r="H1920" s="221"/>
      <c r="I1920" s="222"/>
      <c r="J1920" s="223"/>
      <c r="K1920" s="595"/>
      <c r="L1920" s="595"/>
      <c r="M1920" s="595"/>
      <c r="N1920" s="595"/>
      <c r="O1920" s="595"/>
      <c r="P1920" s="595"/>
    </row>
    <row r="1921" spans="1:16" s="596" customFormat="1" ht="17.25" hidden="1" outlineLevel="2" x14ac:dyDescent="0.3">
      <c r="A1921" s="438"/>
      <c r="B1921" s="224"/>
      <c r="C1921" s="508" t="s">
        <v>1972</v>
      </c>
      <c r="D1921" s="481" t="s">
        <v>1973</v>
      </c>
      <c r="E1921" s="183"/>
      <c r="F1921" s="220"/>
      <c r="G1921" s="220"/>
      <c r="H1921" s="221"/>
      <c r="I1921" s="222"/>
      <c r="J1921" s="223"/>
      <c r="K1921" s="595"/>
      <c r="L1921" s="595"/>
      <c r="M1921" s="595"/>
      <c r="N1921" s="595"/>
      <c r="O1921" s="595"/>
      <c r="P1921" s="595"/>
    </row>
    <row r="1922" spans="1:16" s="596" customFormat="1" ht="34.5" hidden="1" outlineLevel="2" x14ac:dyDescent="0.3">
      <c r="A1922" s="438"/>
      <c r="B1922" s="224"/>
      <c r="C1922" s="508" t="s">
        <v>1974</v>
      </c>
      <c r="D1922" s="481" t="s">
        <v>1975</v>
      </c>
      <c r="E1922" s="183"/>
      <c r="F1922" s="220"/>
      <c r="G1922" s="220"/>
      <c r="H1922" s="221"/>
      <c r="I1922" s="222"/>
      <c r="J1922" s="223"/>
      <c r="K1922" s="595"/>
      <c r="L1922" s="595"/>
      <c r="M1922" s="595"/>
      <c r="N1922" s="595"/>
      <c r="O1922" s="595"/>
      <c r="P1922" s="595"/>
    </row>
    <row r="1923" spans="1:16" s="596" customFormat="1" ht="34.5" hidden="1" outlineLevel="2" x14ac:dyDescent="0.3">
      <c r="A1923" s="438"/>
      <c r="B1923" s="224"/>
      <c r="C1923" s="508" t="s">
        <v>1976</v>
      </c>
      <c r="D1923" s="481" t="s">
        <v>1977</v>
      </c>
      <c r="E1923" s="183"/>
      <c r="F1923" s="220"/>
      <c r="G1923" s="220"/>
      <c r="H1923" s="221"/>
      <c r="I1923" s="222"/>
      <c r="J1923" s="223"/>
      <c r="K1923" s="595"/>
      <c r="L1923" s="595"/>
      <c r="M1923" s="595"/>
      <c r="N1923" s="595"/>
      <c r="O1923" s="595"/>
      <c r="P1923" s="595"/>
    </row>
    <row r="1924" spans="1:16" s="596" customFormat="1" ht="34.5" hidden="1" outlineLevel="2" x14ac:dyDescent="0.3">
      <c r="A1924" s="438"/>
      <c r="B1924" s="224"/>
      <c r="C1924" s="508" t="s">
        <v>1978</v>
      </c>
      <c r="D1924" s="481" t="s">
        <v>1979</v>
      </c>
      <c r="E1924" s="183"/>
      <c r="F1924" s="220"/>
      <c r="G1924" s="220"/>
      <c r="H1924" s="221"/>
      <c r="I1924" s="222"/>
      <c r="J1924" s="223"/>
      <c r="K1924" s="595"/>
      <c r="L1924" s="595"/>
      <c r="M1924" s="595"/>
      <c r="N1924" s="595"/>
      <c r="O1924" s="595"/>
      <c r="P1924" s="595"/>
    </row>
    <row r="1925" spans="1:16" s="596" customFormat="1" ht="34.5" hidden="1" outlineLevel="2" x14ac:dyDescent="0.3">
      <c r="A1925" s="438"/>
      <c r="B1925" s="224"/>
      <c r="C1925" s="508" t="s">
        <v>1980</v>
      </c>
      <c r="D1925" s="481" t="s">
        <v>1981</v>
      </c>
      <c r="E1925" s="183" t="s">
        <v>1951</v>
      </c>
      <c r="F1925" s="220"/>
      <c r="G1925" s="220"/>
      <c r="H1925" s="221"/>
      <c r="I1925" s="222"/>
      <c r="J1925" s="223"/>
      <c r="K1925" s="595"/>
      <c r="L1925" s="595"/>
      <c r="M1925" s="595"/>
      <c r="N1925" s="595"/>
      <c r="O1925" s="595"/>
      <c r="P1925" s="595"/>
    </row>
    <row r="1926" spans="1:16" s="596" customFormat="1" ht="17.25" hidden="1" outlineLevel="2" x14ac:dyDescent="0.3">
      <c r="A1926" s="438"/>
      <c r="B1926" s="224"/>
      <c r="C1926" s="439" t="s">
        <v>1982</v>
      </c>
      <c r="D1926" s="439" t="s">
        <v>1983</v>
      </c>
      <c r="E1926" s="91"/>
      <c r="F1926" s="220"/>
      <c r="G1926" s="220"/>
      <c r="H1926" s="221"/>
      <c r="I1926" s="222"/>
      <c r="J1926" s="223"/>
      <c r="K1926" s="595"/>
      <c r="L1926" s="595"/>
      <c r="M1926" s="595"/>
      <c r="N1926" s="595"/>
      <c r="O1926" s="595"/>
      <c r="P1926" s="595"/>
    </row>
    <row r="1927" spans="1:16" s="596" customFormat="1" ht="34.5" hidden="1" outlineLevel="2" x14ac:dyDescent="0.3">
      <c r="A1927" s="438"/>
      <c r="B1927" s="224"/>
      <c r="C1927" s="439" t="s">
        <v>1984</v>
      </c>
      <c r="D1927" s="439" t="s">
        <v>1985</v>
      </c>
      <c r="E1927" s="91"/>
      <c r="F1927" s="220"/>
      <c r="G1927" s="220"/>
      <c r="H1927" s="221"/>
      <c r="I1927" s="222"/>
      <c r="J1927" s="223"/>
      <c r="K1927" s="595"/>
      <c r="L1927" s="595"/>
      <c r="M1927" s="595"/>
      <c r="N1927" s="595"/>
      <c r="O1927" s="595"/>
      <c r="P1927" s="595"/>
    </row>
    <row r="1928" spans="1:16" s="596" customFormat="1" ht="34.5" hidden="1" outlineLevel="2" x14ac:dyDescent="0.3">
      <c r="A1928" s="438"/>
      <c r="B1928" s="224"/>
      <c r="C1928" s="439" t="s">
        <v>1986</v>
      </c>
      <c r="D1928" s="439" t="s">
        <v>1987</v>
      </c>
      <c r="E1928" s="91"/>
      <c r="F1928" s="220"/>
      <c r="G1928" s="220"/>
      <c r="H1928" s="221"/>
      <c r="I1928" s="222"/>
      <c r="J1928" s="223"/>
      <c r="K1928" s="595"/>
      <c r="L1928" s="595"/>
      <c r="M1928" s="595"/>
      <c r="N1928" s="595"/>
      <c r="O1928" s="595"/>
      <c r="P1928" s="595"/>
    </row>
    <row r="1929" spans="1:16" s="596" customFormat="1" ht="34.5" hidden="1" outlineLevel="2" x14ac:dyDescent="0.3">
      <c r="A1929" s="438"/>
      <c r="B1929" s="224"/>
      <c r="C1929" s="439" t="s">
        <v>1988</v>
      </c>
      <c r="D1929" s="439" t="s">
        <v>1989</v>
      </c>
      <c r="E1929" s="91"/>
      <c r="F1929" s="220"/>
      <c r="G1929" s="220"/>
      <c r="H1929" s="221"/>
      <c r="I1929" s="222"/>
      <c r="J1929" s="223"/>
      <c r="K1929" s="595"/>
      <c r="L1929" s="595"/>
      <c r="M1929" s="595"/>
      <c r="N1929" s="595"/>
      <c r="O1929" s="595"/>
      <c r="P1929" s="595"/>
    </row>
    <row r="1930" spans="1:16" s="596" customFormat="1" ht="17.25" hidden="1" customHeight="1" outlineLevel="2" x14ac:dyDescent="0.3">
      <c r="A1930" s="444"/>
      <c r="B1930" s="451"/>
      <c r="C1930" s="451"/>
      <c r="D1930" s="451"/>
      <c r="E1930" s="452"/>
      <c r="F1930" s="220"/>
      <c r="G1930" s="220"/>
      <c r="H1930" s="221"/>
      <c r="I1930" s="222"/>
      <c r="J1930" s="223"/>
      <c r="K1930" s="595"/>
      <c r="L1930" s="595"/>
      <c r="M1930" s="595"/>
      <c r="N1930" s="595"/>
      <c r="O1930" s="595"/>
      <c r="P1930" s="595"/>
    </row>
    <row r="1931" spans="1:16" s="462" customFormat="1" ht="34.5" hidden="1" outlineLevel="2" x14ac:dyDescent="0.3">
      <c r="A1931" s="438"/>
      <c r="B1931" s="603"/>
      <c r="C1931" s="604" t="s">
        <v>1990</v>
      </c>
      <c r="D1931" s="605" t="s">
        <v>1991</v>
      </c>
      <c r="E1931" s="606" t="s">
        <v>1992</v>
      </c>
      <c r="F1931" s="220"/>
      <c r="G1931" s="220"/>
      <c r="H1931" s="461"/>
      <c r="I1931" s="461"/>
      <c r="J1931" s="595"/>
      <c r="K1931" s="595"/>
      <c r="L1931" s="595"/>
      <c r="M1931" s="595"/>
      <c r="N1931" s="595"/>
      <c r="O1931" s="461"/>
      <c r="P1931" s="461"/>
    </row>
    <row r="1932" spans="1:16" s="462" customFormat="1" ht="34.5" hidden="1" outlineLevel="2" x14ac:dyDescent="0.3">
      <c r="A1932" s="448"/>
      <c r="B1932" s="607"/>
      <c r="C1932" s="604" t="s">
        <v>1993</v>
      </c>
      <c r="D1932" s="605" t="s">
        <v>1994</v>
      </c>
      <c r="E1932" s="606"/>
      <c r="F1932" s="220"/>
      <c r="G1932" s="220"/>
      <c r="H1932" s="461"/>
      <c r="I1932" s="461"/>
      <c r="J1932" s="595"/>
      <c r="K1932" s="595"/>
      <c r="L1932" s="595"/>
      <c r="M1932" s="595"/>
      <c r="N1932" s="595"/>
      <c r="O1932" s="461"/>
      <c r="P1932" s="461"/>
    </row>
    <row r="1933" spans="1:16" s="462" customFormat="1" ht="17.25" hidden="1" outlineLevel="2" x14ac:dyDescent="0.3">
      <c r="A1933" s="448"/>
      <c r="B1933" s="607"/>
      <c r="C1933" s="604" t="s">
        <v>1995</v>
      </c>
      <c r="D1933" s="605" t="s">
        <v>1996</v>
      </c>
      <c r="E1933" s="606"/>
      <c r="F1933" s="220"/>
      <c r="G1933" s="220"/>
      <c r="H1933" s="461"/>
      <c r="I1933" s="461"/>
      <c r="J1933" s="595"/>
      <c r="K1933" s="595"/>
      <c r="L1933" s="595"/>
      <c r="M1933" s="595"/>
      <c r="N1933" s="595"/>
      <c r="O1933" s="461"/>
      <c r="P1933" s="461"/>
    </row>
    <row r="1934" spans="1:16" s="462" customFormat="1" ht="34.5" hidden="1" outlineLevel="2" x14ac:dyDescent="0.3">
      <c r="A1934" s="448"/>
      <c r="B1934" s="607"/>
      <c r="C1934" s="604" t="s">
        <v>1997</v>
      </c>
      <c r="D1934" s="605" t="s">
        <v>1998</v>
      </c>
      <c r="E1934" s="606"/>
      <c r="F1934" s="220"/>
      <c r="G1934" s="220"/>
      <c r="H1934" s="461"/>
      <c r="I1934" s="461"/>
      <c r="J1934" s="595"/>
      <c r="K1934" s="595"/>
      <c r="L1934" s="595"/>
      <c r="M1934" s="595"/>
      <c r="N1934" s="595"/>
      <c r="O1934" s="461"/>
      <c r="P1934" s="461"/>
    </row>
    <row r="1935" spans="1:16" s="462" customFormat="1" ht="34.5" hidden="1" outlineLevel="2" x14ac:dyDescent="0.3">
      <c r="A1935" s="448"/>
      <c r="B1935" s="607"/>
      <c r="C1935" s="604" t="s">
        <v>1999</v>
      </c>
      <c r="D1935" s="605" t="s">
        <v>2000</v>
      </c>
      <c r="E1935" s="606"/>
      <c r="F1935" s="220"/>
      <c r="G1935" s="220"/>
      <c r="H1935" s="461"/>
      <c r="I1935" s="461"/>
      <c r="J1935" s="595"/>
      <c r="K1935" s="595"/>
      <c r="L1935" s="595"/>
      <c r="M1935" s="595"/>
      <c r="N1935" s="595"/>
      <c r="O1935" s="461"/>
      <c r="P1935" s="461"/>
    </row>
    <row r="1936" spans="1:16" s="462" customFormat="1" ht="51.75" hidden="1" outlineLevel="2" x14ac:dyDescent="0.3">
      <c r="A1936" s="448"/>
      <c r="B1936" s="608"/>
      <c r="C1936" s="604" t="s">
        <v>2001</v>
      </c>
      <c r="D1936" s="609" t="s">
        <v>2002</v>
      </c>
      <c r="E1936" s="610" t="s">
        <v>2003</v>
      </c>
      <c r="F1936" s="460" t="s">
        <v>2004</v>
      </c>
      <c r="G1936" s="220"/>
    </row>
    <row r="1937" spans="1:18" s="462" customFormat="1" ht="17.25" hidden="1" outlineLevel="2" x14ac:dyDescent="0.3">
      <c r="A1937" s="448"/>
      <c r="B1937" s="608"/>
      <c r="C1937" s="604" t="s">
        <v>2005</v>
      </c>
      <c r="D1937" s="605" t="s">
        <v>2006</v>
      </c>
      <c r="E1937" s="606"/>
      <c r="G1937" s="220"/>
    </row>
    <row r="1938" spans="1:18" s="462" customFormat="1" ht="34.5" hidden="1" outlineLevel="2" x14ac:dyDescent="0.3">
      <c r="A1938" s="448"/>
      <c r="B1938" s="608"/>
      <c r="C1938" s="604" t="s">
        <v>2007</v>
      </c>
      <c r="D1938" s="605" t="s">
        <v>2008</v>
      </c>
      <c r="E1938" s="606"/>
      <c r="F1938" s="460"/>
      <c r="G1938" s="220"/>
    </row>
    <row r="1939" spans="1:18" s="462" customFormat="1" ht="34.5" hidden="1" outlineLevel="2" x14ac:dyDescent="0.3">
      <c r="A1939" s="611"/>
      <c r="B1939" s="612"/>
      <c r="C1939" s="713" t="s">
        <v>2009</v>
      </c>
      <c r="D1939" s="601" t="s">
        <v>2010</v>
      </c>
      <c r="E1939" s="613" t="s">
        <v>2011</v>
      </c>
      <c r="F1939" s="460"/>
      <c r="G1939" s="220"/>
    </row>
    <row r="1940" spans="1:18" s="596" customFormat="1" ht="17.25" hidden="1" customHeight="1" outlineLevel="2" x14ac:dyDescent="0.3">
      <c r="A1940" s="444"/>
      <c r="B1940" s="451"/>
      <c r="C1940" s="451"/>
      <c r="D1940" s="451"/>
      <c r="E1940" s="452"/>
      <c r="F1940" s="220"/>
      <c r="G1940" s="220"/>
      <c r="H1940" s="221"/>
      <c r="I1940" s="222"/>
      <c r="J1940" s="223"/>
      <c r="K1940" s="595"/>
      <c r="L1940" s="595"/>
      <c r="M1940" s="595"/>
      <c r="N1940" s="595"/>
      <c r="O1940" s="595"/>
      <c r="P1940" s="595"/>
    </row>
    <row r="1941" spans="1:18" s="86" customFormat="1" ht="17.25" hidden="1" outlineLevel="2" x14ac:dyDescent="0.3">
      <c r="A1941" s="438"/>
      <c r="B1941" s="614"/>
      <c r="C1941" s="615" t="s">
        <v>2012</v>
      </c>
      <c r="D1941" s="439" t="s">
        <v>2013</v>
      </c>
      <c r="E1941" s="507" t="s">
        <v>2014</v>
      </c>
      <c r="F1941" s="460"/>
      <c r="G1941" s="220"/>
      <c r="H1941" s="462"/>
      <c r="I1941" s="462"/>
      <c r="J1941" s="462"/>
      <c r="K1941" s="462"/>
      <c r="L1941" s="462"/>
      <c r="M1941" s="462"/>
      <c r="N1941" s="462"/>
      <c r="O1941" s="462"/>
      <c r="P1941" s="462"/>
      <c r="Q1941" s="462"/>
      <c r="R1941" s="462"/>
    </row>
    <row r="1942" spans="1:18" s="86" customFormat="1" ht="17.25" hidden="1" outlineLevel="2" x14ac:dyDescent="0.3">
      <c r="A1942" s="438"/>
      <c r="B1942" s="614"/>
      <c r="C1942" s="615" t="s">
        <v>2015</v>
      </c>
      <c r="D1942" s="439" t="s">
        <v>2016</v>
      </c>
      <c r="E1942" s="507" t="s">
        <v>2014</v>
      </c>
      <c r="F1942" s="460"/>
      <c r="G1942" s="220"/>
      <c r="H1942" s="462"/>
      <c r="I1942" s="462"/>
      <c r="J1942" s="462"/>
      <c r="K1942" s="462"/>
      <c r="L1942" s="462"/>
      <c r="M1942" s="462"/>
      <c r="N1942" s="462"/>
      <c r="O1942" s="462"/>
      <c r="P1942" s="462"/>
      <c r="Q1942" s="462"/>
      <c r="R1942" s="462"/>
    </row>
    <row r="1943" spans="1:18" s="86" customFormat="1" ht="34.5" hidden="1" outlineLevel="2" x14ac:dyDescent="0.3">
      <c r="A1943" s="438"/>
      <c r="B1943" s="614"/>
      <c r="C1943" s="508" t="s">
        <v>2017</v>
      </c>
      <c r="D1943" s="439" t="s">
        <v>2018</v>
      </c>
      <c r="E1943" s="507" t="s">
        <v>2014</v>
      </c>
      <c r="F1943" s="460"/>
      <c r="G1943" s="220"/>
      <c r="H1943" s="462"/>
      <c r="I1943" s="462"/>
      <c r="J1943" s="462"/>
      <c r="K1943" s="462"/>
      <c r="L1943" s="462"/>
      <c r="M1943" s="462"/>
      <c r="N1943" s="462"/>
      <c r="O1943" s="462"/>
      <c r="P1943" s="462"/>
      <c r="Q1943" s="462"/>
      <c r="R1943" s="462"/>
    </row>
    <row r="1944" spans="1:18" s="462" customFormat="1" ht="17.25" hidden="1" customHeight="1" outlineLevel="1" x14ac:dyDescent="0.3">
      <c r="A1944" s="444"/>
      <c r="B1944" s="451"/>
      <c r="C1944" s="451"/>
      <c r="D1944" s="451"/>
      <c r="E1944" s="452"/>
      <c r="F1944" s="220"/>
      <c r="G1944" s="220"/>
      <c r="H1944" s="461"/>
      <c r="I1944" s="461"/>
      <c r="J1944" s="595"/>
      <c r="K1944" s="595"/>
      <c r="L1944" s="595"/>
      <c r="M1944" s="595"/>
      <c r="N1944" s="595"/>
      <c r="O1944" s="461"/>
      <c r="P1944" s="461"/>
    </row>
    <row r="1945" spans="1:18" s="86" customFormat="1" ht="17.25" hidden="1" outlineLevel="1" collapsed="1" x14ac:dyDescent="0.3">
      <c r="A1945" s="79"/>
      <c r="B1945" s="80">
        <f>SUM(B1946:B1971)</f>
        <v>0</v>
      </c>
      <c r="C1945" s="437" t="s">
        <v>1905</v>
      </c>
      <c r="D1945" s="81" t="s">
        <v>2019</v>
      </c>
      <c r="E1945" s="177"/>
      <c r="F1945" s="83"/>
      <c r="G1945" s="84"/>
      <c r="H1945" s="85"/>
      <c r="I1945" s="85"/>
      <c r="J1945" s="85"/>
      <c r="K1945" s="85"/>
      <c r="L1945" s="85"/>
      <c r="M1945" s="85"/>
      <c r="N1945" s="85"/>
      <c r="O1945" s="85"/>
      <c r="P1945" s="85"/>
    </row>
    <row r="1946" spans="1:18" s="596" customFormat="1" ht="17.25" hidden="1" customHeight="1" outlineLevel="2" x14ac:dyDescent="0.3">
      <c r="A1946" s="444"/>
      <c r="B1946" s="451"/>
      <c r="C1946" s="451"/>
      <c r="D1946" s="451"/>
      <c r="E1946" s="452"/>
      <c r="F1946" s="220"/>
      <c r="G1946" s="220"/>
      <c r="H1946" s="221"/>
      <c r="I1946" s="222"/>
      <c r="J1946" s="223"/>
      <c r="K1946" s="595"/>
      <c r="L1946" s="595"/>
      <c r="M1946" s="595"/>
      <c r="N1946" s="595"/>
      <c r="O1946" s="595"/>
      <c r="P1946" s="595"/>
    </row>
    <row r="1947" spans="1:18" s="596" customFormat="1" ht="34.5" hidden="1" outlineLevel="2" x14ac:dyDescent="0.3">
      <c r="A1947" s="438"/>
      <c r="B1947" s="224"/>
      <c r="C1947" s="508" t="s">
        <v>2020</v>
      </c>
      <c r="D1947" s="483" t="s">
        <v>2021</v>
      </c>
      <c r="E1947" s="225"/>
      <c r="F1947" s="220"/>
      <c r="G1947" s="220"/>
      <c r="H1947" s="221"/>
      <c r="I1947" s="222"/>
      <c r="J1947" s="223"/>
      <c r="K1947" s="595"/>
      <c r="L1947" s="595"/>
      <c r="M1947" s="595"/>
      <c r="N1947" s="595"/>
      <c r="O1947" s="595"/>
      <c r="P1947" s="595"/>
      <c r="Q1947" s="595"/>
      <c r="R1947" s="595"/>
    </row>
    <row r="1948" spans="1:18" s="596" customFormat="1" ht="17.25" hidden="1" customHeight="1" outlineLevel="2" x14ac:dyDescent="0.3">
      <c r="A1948" s="444"/>
      <c r="B1948" s="451"/>
      <c r="C1948" s="451"/>
      <c r="D1948" s="451"/>
      <c r="E1948" s="452"/>
      <c r="F1948" s="220"/>
      <c r="G1948" s="220"/>
      <c r="H1948" s="221"/>
      <c r="I1948" s="222"/>
      <c r="J1948" s="223"/>
      <c r="K1948" s="595"/>
      <c r="L1948" s="595"/>
      <c r="M1948" s="595"/>
      <c r="N1948" s="595"/>
      <c r="O1948" s="595"/>
      <c r="P1948" s="595"/>
    </row>
    <row r="1949" spans="1:18" s="462" customFormat="1" ht="34.5" hidden="1" outlineLevel="2" x14ac:dyDescent="0.3">
      <c r="A1949" s="438"/>
      <c r="B1949" s="603"/>
      <c r="C1949" s="508" t="s">
        <v>2022</v>
      </c>
      <c r="D1949" s="481" t="s">
        <v>2023</v>
      </c>
      <c r="E1949" s="616" t="s">
        <v>2024</v>
      </c>
      <c r="F1949" s="220"/>
      <c r="G1949" s="220"/>
      <c r="H1949" s="461"/>
      <c r="I1949" s="461"/>
      <c r="J1949" s="595"/>
      <c r="K1949" s="595"/>
      <c r="L1949" s="595"/>
      <c r="M1949" s="595"/>
      <c r="N1949" s="595"/>
      <c r="O1949" s="461"/>
      <c r="P1949" s="461"/>
    </row>
    <row r="1950" spans="1:18" s="462" customFormat="1" ht="34.5" hidden="1" outlineLevel="2" x14ac:dyDescent="0.3">
      <c r="A1950" s="438"/>
      <c r="B1950" s="603"/>
      <c r="C1950" s="508" t="s">
        <v>2025</v>
      </c>
      <c r="D1950" s="481" t="s">
        <v>2026</v>
      </c>
      <c r="E1950" s="616" t="s">
        <v>2027</v>
      </c>
      <c r="F1950" s="220"/>
      <c r="G1950" s="220"/>
      <c r="H1950" s="461"/>
      <c r="I1950" s="461"/>
      <c r="J1950" s="595"/>
      <c r="K1950" s="595"/>
      <c r="L1950" s="595"/>
      <c r="M1950" s="595"/>
      <c r="N1950" s="595"/>
      <c r="O1950" s="461"/>
      <c r="P1950" s="461"/>
    </row>
    <row r="1951" spans="1:18" s="462" customFormat="1" ht="17.25" hidden="1" outlineLevel="2" x14ac:dyDescent="0.3">
      <c r="A1951" s="438"/>
      <c r="B1951" s="603"/>
      <c r="C1951" s="508" t="s">
        <v>2028</v>
      </c>
      <c r="D1951" s="481" t="s">
        <v>2029</v>
      </c>
      <c r="E1951" s="617" t="s">
        <v>2030</v>
      </c>
      <c r="F1951" s="220"/>
      <c r="G1951" s="220"/>
      <c r="H1951" s="461"/>
      <c r="I1951" s="461"/>
      <c r="J1951" s="595"/>
      <c r="K1951" s="595"/>
      <c r="L1951" s="595"/>
      <c r="M1951" s="595"/>
      <c r="N1951" s="595"/>
      <c r="O1951" s="461"/>
      <c r="P1951" s="461"/>
    </row>
    <row r="1952" spans="1:18" s="462" customFormat="1" ht="17.25" hidden="1" outlineLevel="2" x14ac:dyDescent="0.3">
      <c r="A1952" s="438"/>
      <c r="B1952" s="603"/>
      <c r="C1952" s="508" t="s">
        <v>2031</v>
      </c>
      <c r="D1952" s="481" t="s">
        <v>2032</v>
      </c>
      <c r="E1952" s="618" t="s">
        <v>2033</v>
      </c>
      <c r="F1952" s="220"/>
      <c r="G1952" s="220"/>
      <c r="H1952" s="461"/>
      <c r="I1952" s="461"/>
      <c r="J1952" s="595"/>
      <c r="K1952" s="595"/>
      <c r="L1952" s="595"/>
      <c r="M1952" s="595"/>
      <c r="N1952" s="595"/>
      <c r="O1952" s="461"/>
      <c r="P1952" s="461"/>
    </row>
    <row r="1953" spans="1:18" s="462" customFormat="1" ht="17.25" hidden="1" outlineLevel="2" x14ac:dyDescent="0.3">
      <c r="A1953" s="438"/>
      <c r="B1953" s="603"/>
      <c r="C1953" s="508" t="s">
        <v>2034</v>
      </c>
      <c r="D1953" s="481" t="s">
        <v>2035</v>
      </c>
      <c r="E1953" s="618"/>
      <c r="F1953" s="220"/>
      <c r="G1953" s="220"/>
      <c r="H1953" s="461"/>
      <c r="I1953" s="461"/>
      <c r="J1953" s="595"/>
      <c r="K1953" s="595"/>
      <c r="L1953" s="595"/>
      <c r="M1953" s="595"/>
      <c r="N1953" s="595"/>
      <c r="O1953" s="461"/>
      <c r="P1953" s="461"/>
    </row>
    <row r="1954" spans="1:18" s="462" customFormat="1" ht="34.5" hidden="1" outlineLevel="2" x14ac:dyDescent="0.3">
      <c r="A1954" s="438"/>
      <c r="B1954" s="603"/>
      <c r="C1954" s="508" t="s">
        <v>2036</v>
      </c>
      <c r="D1954" s="483" t="s">
        <v>2037</v>
      </c>
      <c r="E1954" s="616"/>
      <c r="F1954" s="220"/>
      <c r="G1954" s="220"/>
      <c r="H1954" s="461"/>
      <c r="I1954" s="461"/>
      <c r="J1954" s="595"/>
      <c r="K1954" s="595"/>
      <c r="L1954" s="595"/>
      <c r="M1954" s="595"/>
      <c r="N1954" s="595"/>
      <c r="O1954" s="461"/>
      <c r="P1954" s="461"/>
    </row>
    <row r="1955" spans="1:18" s="462" customFormat="1" ht="34.5" hidden="1" outlineLevel="2" x14ac:dyDescent="0.3">
      <c r="A1955" s="438"/>
      <c r="B1955" s="603"/>
      <c r="C1955" s="508" t="s">
        <v>2038</v>
      </c>
      <c r="D1955" s="481" t="s">
        <v>2039</v>
      </c>
      <c r="E1955" s="617" t="s">
        <v>2040</v>
      </c>
      <c r="F1955" s="220"/>
      <c r="G1955" s="220"/>
      <c r="H1955" s="461"/>
      <c r="I1955" s="461"/>
      <c r="J1955" s="595"/>
      <c r="K1955" s="595"/>
      <c r="L1955" s="595"/>
      <c r="M1955" s="595"/>
      <c r="N1955" s="595"/>
      <c r="O1955" s="461"/>
      <c r="P1955" s="461"/>
    </row>
    <row r="1956" spans="1:18" s="596" customFormat="1" ht="17.25" hidden="1" outlineLevel="2" x14ac:dyDescent="0.3">
      <c r="A1956" s="438"/>
      <c r="B1956" s="226"/>
      <c r="C1956" s="508" t="s">
        <v>2041</v>
      </c>
      <c r="D1956" s="481" t="s">
        <v>2042</v>
      </c>
      <c r="E1956" s="88" t="s">
        <v>2043</v>
      </c>
      <c r="F1956" s="220"/>
      <c r="G1956" s="220"/>
      <c r="H1956" s="221"/>
      <c r="I1956" s="222"/>
      <c r="J1956" s="223"/>
      <c r="K1956" s="595"/>
      <c r="L1956" s="595"/>
      <c r="M1956" s="595"/>
      <c r="N1956" s="595"/>
      <c r="O1956" s="595"/>
      <c r="P1956" s="595"/>
    </row>
    <row r="1957" spans="1:18" s="462" customFormat="1" ht="17.25" hidden="1" outlineLevel="2" x14ac:dyDescent="0.3">
      <c r="A1957" s="438"/>
      <c r="B1957" s="603"/>
      <c r="C1957" s="508" t="s">
        <v>2044</v>
      </c>
      <c r="D1957" s="481" t="s">
        <v>2045</v>
      </c>
      <c r="E1957" s="618" t="s">
        <v>2046</v>
      </c>
      <c r="F1957" s="220"/>
      <c r="G1957" s="220"/>
      <c r="H1957" s="461"/>
      <c r="I1957" s="461"/>
      <c r="J1957" s="595"/>
      <c r="K1957" s="595"/>
      <c r="L1957" s="595"/>
      <c r="M1957" s="595"/>
      <c r="N1957" s="595"/>
      <c r="O1957" s="461"/>
      <c r="P1957" s="461"/>
    </row>
    <row r="1958" spans="1:18" s="462" customFormat="1" ht="34.5" hidden="1" outlineLevel="2" x14ac:dyDescent="0.3">
      <c r="A1958" s="438"/>
      <c r="B1958" s="603"/>
      <c r="C1958" s="508" t="s">
        <v>2047</v>
      </c>
      <c r="D1958" s="481" t="s">
        <v>2048</v>
      </c>
      <c r="E1958" s="88" t="s">
        <v>2049</v>
      </c>
      <c r="F1958" s="220"/>
      <c r="G1958" s="220"/>
      <c r="H1958" s="461"/>
      <c r="I1958" s="461"/>
      <c r="J1958" s="595"/>
      <c r="K1958" s="595"/>
      <c r="L1958" s="595"/>
      <c r="M1958" s="595"/>
      <c r="N1958" s="595"/>
      <c r="O1958" s="461"/>
      <c r="P1958" s="461"/>
    </row>
    <row r="1959" spans="1:18" s="462" customFormat="1" ht="34.5" hidden="1" outlineLevel="2" x14ac:dyDescent="0.3">
      <c r="A1959" s="438"/>
      <c r="B1959" s="603"/>
      <c r="C1959" s="508" t="s">
        <v>2050</v>
      </c>
      <c r="D1959" s="481" t="s">
        <v>2051</v>
      </c>
      <c r="E1959" s="88" t="s">
        <v>2049</v>
      </c>
      <c r="F1959" s="220"/>
      <c r="G1959" s="220"/>
      <c r="H1959" s="461"/>
      <c r="I1959" s="461"/>
      <c r="J1959" s="595"/>
      <c r="K1959" s="595"/>
      <c r="L1959" s="595"/>
      <c r="M1959" s="595"/>
      <c r="N1959" s="595"/>
      <c r="O1959" s="461"/>
      <c r="P1959" s="461"/>
    </row>
    <row r="1960" spans="1:18" s="462" customFormat="1" ht="17.25" hidden="1" outlineLevel="2" x14ac:dyDescent="0.3">
      <c r="A1960" s="438"/>
      <c r="B1960" s="603"/>
      <c r="C1960" s="508" t="s">
        <v>2052</v>
      </c>
      <c r="D1960" s="481" t="s">
        <v>2053</v>
      </c>
      <c r="E1960" s="618" t="s">
        <v>2054</v>
      </c>
      <c r="F1960" s="220"/>
      <c r="G1960" s="220"/>
      <c r="H1960" s="461"/>
      <c r="I1960" s="461"/>
      <c r="J1960" s="595"/>
      <c r="K1960" s="595"/>
      <c r="L1960" s="595"/>
      <c r="M1960" s="595"/>
      <c r="N1960" s="595"/>
      <c r="O1960" s="461"/>
      <c r="P1960" s="461"/>
    </row>
    <row r="1961" spans="1:18" s="462" customFormat="1" ht="17.25" hidden="1" customHeight="1" outlineLevel="2" x14ac:dyDescent="0.3">
      <c r="A1961" s="444"/>
      <c r="B1961" s="451"/>
      <c r="C1961" s="451"/>
      <c r="D1961" s="451"/>
      <c r="E1961" s="452"/>
      <c r="F1961" s="220"/>
      <c r="G1961" s="220"/>
      <c r="H1961" s="461"/>
      <c r="I1961" s="461"/>
      <c r="J1961" s="595"/>
      <c r="K1961" s="595"/>
      <c r="L1961" s="595"/>
      <c r="M1961" s="595"/>
      <c r="N1961" s="595"/>
      <c r="O1961" s="461"/>
      <c r="P1961" s="461"/>
    </row>
    <row r="1962" spans="1:18" s="462" customFormat="1" ht="17.25" hidden="1" outlineLevel="2" x14ac:dyDescent="0.3">
      <c r="A1962" s="438"/>
      <c r="B1962" s="603"/>
      <c r="C1962" s="508" t="s">
        <v>2055</v>
      </c>
      <c r="D1962" s="481" t="s">
        <v>2056</v>
      </c>
      <c r="E1962" s="619" t="s">
        <v>1992</v>
      </c>
      <c r="F1962" s="220"/>
      <c r="G1962" s="220"/>
      <c r="H1962" s="461"/>
      <c r="I1962" s="461"/>
      <c r="J1962" s="595"/>
      <c r="K1962" s="595"/>
      <c r="L1962" s="595"/>
      <c r="M1962" s="595"/>
      <c r="N1962" s="595"/>
      <c r="O1962" s="461"/>
      <c r="P1962" s="461"/>
    </row>
    <row r="1963" spans="1:18" s="462" customFormat="1" ht="17.25" hidden="1" outlineLevel="2" x14ac:dyDescent="0.3">
      <c r="A1963" s="448"/>
      <c r="B1963" s="608"/>
      <c r="C1963" s="508" t="s">
        <v>2057</v>
      </c>
      <c r="D1963" s="481" t="s">
        <v>2058</v>
      </c>
      <c r="E1963" s="620" t="s">
        <v>2059</v>
      </c>
      <c r="F1963" s="460"/>
      <c r="G1963" s="220"/>
    </row>
    <row r="1964" spans="1:18" s="462" customFormat="1" ht="17.25" hidden="1" outlineLevel="2" x14ac:dyDescent="0.3">
      <c r="A1964" s="448"/>
      <c r="B1964" s="608"/>
      <c r="C1964" s="508" t="s">
        <v>2060</v>
      </c>
      <c r="D1964" s="481" t="s">
        <v>2061</v>
      </c>
      <c r="E1964" s="619"/>
      <c r="F1964" s="460"/>
      <c r="G1964" s="220"/>
    </row>
    <row r="1965" spans="1:18" s="462" customFormat="1" ht="34.5" hidden="1" outlineLevel="2" x14ac:dyDescent="0.3">
      <c r="A1965" s="448"/>
      <c r="B1965" s="608"/>
      <c r="C1965" s="508" t="s">
        <v>2062</v>
      </c>
      <c r="D1965" s="481" t="s">
        <v>2063</v>
      </c>
      <c r="E1965" s="619" t="s">
        <v>2064</v>
      </c>
      <c r="F1965" s="460"/>
      <c r="G1965" s="220"/>
    </row>
    <row r="1966" spans="1:18" s="462" customFormat="1" ht="34.5" hidden="1" outlineLevel="2" x14ac:dyDescent="0.3">
      <c r="A1966" s="611"/>
      <c r="B1966" s="612"/>
      <c r="C1966" s="714" t="s">
        <v>2065</v>
      </c>
      <c r="D1966" s="621" t="s">
        <v>2066</v>
      </c>
      <c r="E1966" s="622"/>
      <c r="F1966" s="460"/>
      <c r="G1966" s="220"/>
    </row>
    <row r="1967" spans="1:18" s="596" customFormat="1" ht="17.25" hidden="1" customHeight="1" outlineLevel="2" x14ac:dyDescent="0.3">
      <c r="A1967" s="444"/>
      <c r="B1967" s="451"/>
      <c r="C1967" s="451"/>
      <c r="D1967" s="451"/>
      <c r="E1967" s="452"/>
      <c r="F1967" s="220"/>
      <c r="G1967" s="220"/>
      <c r="H1967" s="221"/>
      <c r="I1967" s="222"/>
      <c r="J1967" s="223"/>
      <c r="K1967" s="595"/>
      <c r="L1967" s="595"/>
      <c r="M1967" s="595"/>
      <c r="N1967" s="595"/>
      <c r="O1967" s="595"/>
      <c r="P1967" s="595"/>
    </row>
    <row r="1968" spans="1:18" s="86" customFormat="1" ht="34.5" hidden="1" outlineLevel="2" x14ac:dyDescent="0.3">
      <c r="A1968" s="438"/>
      <c r="B1968" s="614"/>
      <c r="C1968" s="623" t="s">
        <v>658</v>
      </c>
      <c r="D1968" s="439" t="s">
        <v>2067</v>
      </c>
      <c r="E1968" s="507" t="s">
        <v>2014</v>
      </c>
      <c r="F1968" s="460"/>
      <c r="G1968" s="220"/>
      <c r="H1968" s="462"/>
      <c r="I1968" s="462"/>
      <c r="J1968" s="462"/>
      <c r="K1968" s="462"/>
      <c r="L1968" s="462"/>
      <c r="M1968" s="462"/>
      <c r="N1968" s="462"/>
      <c r="O1968" s="462"/>
      <c r="P1968" s="462"/>
      <c r="Q1968" s="462"/>
      <c r="R1968" s="462"/>
    </row>
    <row r="1969" spans="1:18" s="86" customFormat="1" ht="34.5" hidden="1" outlineLevel="2" x14ac:dyDescent="0.3">
      <c r="A1969" s="438"/>
      <c r="B1969" s="614"/>
      <c r="C1969" s="623" t="s">
        <v>659</v>
      </c>
      <c r="D1969" s="439" t="s">
        <v>2068</v>
      </c>
      <c r="E1969" s="507" t="s">
        <v>2014</v>
      </c>
      <c r="F1969" s="460"/>
      <c r="G1969" s="220"/>
      <c r="H1969" s="462"/>
      <c r="I1969" s="462"/>
      <c r="J1969" s="462"/>
      <c r="K1969" s="462"/>
      <c r="L1969" s="462"/>
      <c r="M1969" s="462"/>
      <c r="N1969" s="462"/>
      <c r="O1969" s="462"/>
      <c r="P1969" s="462"/>
      <c r="Q1969" s="462"/>
      <c r="R1969" s="462"/>
    </row>
    <row r="1970" spans="1:18" s="86" customFormat="1" ht="34.5" hidden="1" outlineLevel="2" x14ac:dyDescent="0.3">
      <c r="A1970" s="438"/>
      <c r="B1970" s="614"/>
      <c r="C1970" s="439" t="s">
        <v>85</v>
      </c>
      <c r="D1970" s="439" t="s">
        <v>2069</v>
      </c>
      <c r="E1970" s="507" t="s">
        <v>2014</v>
      </c>
      <c r="F1970" s="460"/>
      <c r="G1970" s="220"/>
      <c r="H1970" s="462"/>
      <c r="I1970" s="462"/>
      <c r="J1970" s="462"/>
      <c r="K1970" s="462"/>
      <c r="L1970" s="462"/>
      <c r="M1970" s="462"/>
      <c r="N1970" s="462"/>
      <c r="O1970" s="462"/>
      <c r="P1970" s="462"/>
      <c r="Q1970" s="462"/>
      <c r="R1970" s="462"/>
    </row>
    <row r="1971" spans="1:18" s="462" customFormat="1" ht="17.25" hidden="1" customHeight="1" outlineLevel="1" x14ac:dyDescent="0.3">
      <c r="A1971" s="444"/>
      <c r="B1971" s="451"/>
      <c r="C1971" s="451"/>
      <c r="D1971" s="451"/>
      <c r="E1971" s="452"/>
      <c r="F1971" s="460"/>
      <c r="G1971" s="220"/>
    </row>
    <row r="1972" spans="1:18" s="86" customFormat="1" ht="17.25" hidden="1" outlineLevel="1" x14ac:dyDescent="0.3">
      <c r="A1972" s="79"/>
      <c r="B1972" s="80">
        <f>SUM(B1973:B2030)</f>
        <v>0</v>
      </c>
      <c r="C1972" s="437" t="s">
        <v>2070</v>
      </c>
      <c r="D1972" s="81" t="s">
        <v>2071</v>
      </c>
      <c r="E1972" s="105"/>
      <c r="F1972" s="83"/>
      <c r="G1972" s="84"/>
      <c r="H1972" s="85"/>
      <c r="I1972" s="85"/>
      <c r="J1972" s="85"/>
      <c r="K1972" s="85"/>
      <c r="L1972" s="85"/>
      <c r="M1972" s="85"/>
      <c r="N1972" s="85"/>
      <c r="O1972" s="85"/>
      <c r="P1972" s="85"/>
    </row>
    <row r="1973" spans="1:18" s="596" customFormat="1" ht="17.25" hidden="1" customHeight="1" outlineLevel="2" x14ac:dyDescent="0.3">
      <c r="A1973" s="444"/>
      <c r="B1973" s="451"/>
      <c r="C1973" s="451"/>
      <c r="D1973" s="451"/>
      <c r="E1973" s="452"/>
      <c r="F1973" s="220"/>
      <c r="G1973" s="220"/>
      <c r="H1973" s="221"/>
      <c r="I1973" s="222"/>
      <c r="J1973" s="223"/>
      <c r="K1973" s="595"/>
      <c r="L1973" s="595"/>
      <c r="M1973" s="595"/>
      <c r="N1973" s="595"/>
      <c r="O1973" s="595"/>
      <c r="P1973" s="595"/>
      <c r="Q1973" s="595"/>
      <c r="R1973" s="595"/>
    </row>
    <row r="1974" spans="1:18" s="596" customFormat="1" ht="34.5" hidden="1" outlineLevel="2" x14ac:dyDescent="0.3">
      <c r="A1974" s="438"/>
      <c r="B1974" s="224"/>
      <c r="C1974" s="711" t="s">
        <v>1907</v>
      </c>
      <c r="D1974" s="597" t="s">
        <v>1908</v>
      </c>
      <c r="E1974" s="183"/>
      <c r="F1974" s="220"/>
      <c r="G1974" s="220"/>
      <c r="H1974" s="221"/>
      <c r="I1974" s="222"/>
      <c r="J1974" s="223"/>
      <c r="K1974" s="595"/>
      <c r="L1974" s="595"/>
      <c r="M1974" s="595"/>
      <c r="N1974" s="595"/>
      <c r="O1974" s="595"/>
      <c r="P1974" s="595"/>
    </row>
    <row r="1975" spans="1:18" s="596" customFormat="1" ht="34.5" hidden="1" outlineLevel="2" x14ac:dyDescent="0.3">
      <c r="A1975" s="438"/>
      <c r="B1975" s="224"/>
      <c r="C1975" s="711" t="s">
        <v>1909</v>
      </c>
      <c r="D1975" s="597" t="s">
        <v>1910</v>
      </c>
      <c r="E1975" s="91"/>
      <c r="F1975" s="220"/>
      <c r="G1975" s="220"/>
      <c r="H1975" s="221"/>
      <c r="I1975" s="222"/>
      <c r="J1975" s="223"/>
      <c r="K1975" s="595"/>
      <c r="L1975" s="595"/>
      <c r="M1975" s="595"/>
      <c r="N1975" s="595"/>
      <c r="O1975" s="595"/>
      <c r="P1975" s="595"/>
    </row>
    <row r="1976" spans="1:18" s="596" customFormat="1" ht="34.5" hidden="1" outlineLevel="2" x14ac:dyDescent="0.3">
      <c r="A1976" s="438"/>
      <c r="B1976" s="224"/>
      <c r="C1976" s="711" t="s">
        <v>1911</v>
      </c>
      <c r="D1976" s="597" t="s">
        <v>1912</v>
      </c>
      <c r="E1976" s="91"/>
      <c r="F1976" s="220"/>
      <c r="G1976" s="220"/>
      <c r="H1976" s="221"/>
      <c r="I1976" s="222"/>
      <c r="J1976" s="223"/>
      <c r="K1976" s="595"/>
      <c r="L1976" s="595"/>
      <c r="M1976" s="595"/>
      <c r="N1976" s="595"/>
      <c r="O1976" s="595"/>
      <c r="P1976" s="595"/>
    </row>
    <row r="1977" spans="1:18" s="596" customFormat="1" ht="34.5" hidden="1" outlineLevel="2" x14ac:dyDescent="0.3">
      <c r="A1977" s="438"/>
      <c r="B1977" s="224"/>
      <c r="C1977" s="711" t="s">
        <v>1913</v>
      </c>
      <c r="D1977" s="597" t="s">
        <v>1914</v>
      </c>
      <c r="E1977" s="91"/>
      <c r="F1977" s="220"/>
      <c r="G1977" s="220"/>
      <c r="H1977" s="221"/>
      <c r="I1977" s="222"/>
      <c r="J1977" s="223"/>
      <c r="K1977" s="595"/>
      <c r="L1977" s="595"/>
      <c r="M1977" s="595"/>
      <c r="N1977" s="595"/>
      <c r="O1977" s="595"/>
      <c r="P1977" s="595"/>
    </row>
    <row r="1978" spans="1:18" s="596" customFormat="1" ht="34.5" hidden="1" outlineLevel="2" x14ac:dyDescent="0.3">
      <c r="A1978" s="438"/>
      <c r="B1978" s="224"/>
      <c r="C1978" s="711" t="s">
        <v>1915</v>
      </c>
      <c r="D1978" s="597" t="s">
        <v>1916</v>
      </c>
      <c r="E1978" s="91"/>
      <c r="F1978" s="220"/>
      <c r="G1978" s="220"/>
      <c r="H1978" s="221"/>
      <c r="I1978" s="222"/>
      <c r="J1978" s="223"/>
      <c r="K1978" s="595"/>
      <c r="L1978" s="595"/>
      <c r="M1978" s="595"/>
      <c r="N1978" s="595"/>
      <c r="O1978" s="595"/>
      <c r="P1978" s="595"/>
    </row>
    <row r="1979" spans="1:18" s="596" customFormat="1" ht="34.5" hidden="1" outlineLevel="2" x14ac:dyDescent="0.3">
      <c r="A1979" s="438"/>
      <c r="B1979" s="224"/>
      <c r="C1979" s="711" t="s">
        <v>1917</v>
      </c>
      <c r="D1979" s="597" t="s">
        <v>1918</v>
      </c>
      <c r="E1979" s="91"/>
      <c r="F1979" s="220"/>
      <c r="G1979" s="220"/>
      <c r="H1979" s="221"/>
      <c r="I1979" s="222"/>
      <c r="J1979" s="223"/>
      <c r="K1979" s="595"/>
      <c r="L1979" s="595"/>
      <c r="M1979" s="595"/>
      <c r="N1979" s="595"/>
      <c r="O1979" s="595"/>
      <c r="P1979" s="595"/>
    </row>
    <row r="1980" spans="1:18" s="596" customFormat="1" ht="34.5" hidden="1" outlineLevel="2" x14ac:dyDescent="0.3">
      <c r="A1980" s="438"/>
      <c r="B1980" s="224"/>
      <c r="C1980" s="508" t="s">
        <v>1919</v>
      </c>
      <c r="D1980" s="481" t="s">
        <v>1920</v>
      </c>
      <c r="E1980" s="91"/>
      <c r="F1980" s="220"/>
      <c r="G1980" s="220"/>
      <c r="H1980" s="221"/>
      <c r="I1980" s="222"/>
      <c r="J1980" s="223"/>
      <c r="K1980" s="595"/>
      <c r="L1980" s="595"/>
      <c r="M1980" s="595"/>
      <c r="N1980" s="595"/>
      <c r="O1980" s="595"/>
      <c r="P1980" s="595"/>
    </row>
    <row r="1981" spans="1:18" s="596" customFormat="1" ht="34.5" hidden="1" outlineLevel="2" x14ac:dyDescent="0.3">
      <c r="A1981" s="438"/>
      <c r="B1981" s="224"/>
      <c r="C1981" s="508" t="s">
        <v>1921</v>
      </c>
      <c r="D1981" s="481" t="s">
        <v>1922</v>
      </c>
      <c r="E1981" s="91"/>
      <c r="F1981" s="220"/>
      <c r="G1981" s="220"/>
      <c r="H1981" s="221"/>
      <c r="I1981" s="222"/>
      <c r="J1981" s="223"/>
      <c r="K1981" s="595"/>
      <c r="L1981" s="595"/>
      <c r="M1981" s="595"/>
      <c r="N1981" s="595"/>
      <c r="O1981" s="595"/>
      <c r="P1981" s="595"/>
    </row>
    <row r="1982" spans="1:18" s="596" customFormat="1" ht="34.5" hidden="1" outlineLevel="2" x14ac:dyDescent="0.3">
      <c r="A1982" s="438"/>
      <c r="B1982" s="224"/>
      <c r="C1982" s="508" t="s">
        <v>1923</v>
      </c>
      <c r="D1982" s="481" t="s">
        <v>1924</v>
      </c>
      <c r="E1982" s="91"/>
      <c r="F1982" s="220"/>
      <c r="G1982" s="220"/>
      <c r="H1982" s="221"/>
      <c r="I1982" s="222"/>
      <c r="J1982" s="223"/>
      <c r="K1982" s="595"/>
      <c r="L1982" s="595"/>
      <c r="M1982" s="595"/>
      <c r="N1982" s="595"/>
      <c r="O1982" s="595"/>
      <c r="P1982" s="595"/>
    </row>
    <row r="1983" spans="1:18" s="596" customFormat="1" ht="17.25" hidden="1" outlineLevel="2" x14ac:dyDescent="0.3">
      <c r="A1983" s="598"/>
      <c r="B1983" s="599"/>
      <c r="C1983" s="599"/>
      <c r="D1983" s="599"/>
      <c r="E1983" s="600"/>
      <c r="F1983" s="220"/>
      <c r="G1983" s="220"/>
      <c r="H1983" s="221"/>
      <c r="I1983" s="222"/>
      <c r="J1983" s="223"/>
      <c r="K1983" s="595"/>
      <c r="L1983" s="595"/>
      <c r="M1983" s="595"/>
      <c r="N1983" s="595"/>
      <c r="O1983" s="595"/>
      <c r="P1983" s="595"/>
      <c r="Q1983" s="595"/>
      <c r="R1983" s="595"/>
    </row>
    <row r="1984" spans="1:18" s="596" customFormat="1" ht="34.5" hidden="1" outlineLevel="2" x14ac:dyDescent="0.3">
      <c r="A1984" s="438"/>
      <c r="B1984" s="224"/>
      <c r="C1984" s="439" t="s">
        <v>1925</v>
      </c>
      <c r="D1984" s="481" t="s">
        <v>1926</v>
      </c>
      <c r="E1984" s="183" t="s">
        <v>1927</v>
      </c>
      <c r="F1984" s="220"/>
      <c r="G1984" s="220"/>
      <c r="H1984" s="221"/>
      <c r="I1984" s="222"/>
      <c r="J1984" s="223"/>
      <c r="K1984" s="595"/>
      <c r="L1984" s="595"/>
      <c r="M1984" s="595"/>
      <c r="N1984" s="595"/>
      <c r="O1984" s="595"/>
      <c r="P1984" s="595"/>
    </row>
    <row r="1985" spans="1:18" s="596" customFormat="1" ht="17.25" hidden="1" outlineLevel="2" x14ac:dyDescent="0.3">
      <c r="A1985" s="598"/>
      <c r="B1985" s="599"/>
      <c r="C1985" s="599"/>
      <c r="D1985" s="599"/>
      <c r="E1985" s="600"/>
      <c r="F1985" s="220"/>
      <c r="G1985" s="220"/>
      <c r="H1985" s="221"/>
      <c r="I1985" s="222"/>
      <c r="J1985" s="223"/>
      <c r="K1985" s="595"/>
      <c r="L1985" s="595"/>
      <c r="M1985" s="595"/>
      <c r="N1985" s="595"/>
      <c r="O1985" s="595"/>
      <c r="P1985" s="595"/>
      <c r="Q1985" s="595"/>
      <c r="R1985" s="595"/>
    </row>
    <row r="1986" spans="1:18" s="596" customFormat="1" ht="34.5" hidden="1" outlineLevel="2" x14ac:dyDescent="0.3">
      <c r="A1986" s="438"/>
      <c r="B1986" s="224"/>
      <c r="C1986" s="439" t="s">
        <v>1928</v>
      </c>
      <c r="D1986" s="481" t="s">
        <v>1929</v>
      </c>
      <c r="E1986" s="183" t="s">
        <v>1930</v>
      </c>
      <c r="F1986" s="220"/>
      <c r="G1986" s="220"/>
      <c r="H1986" s="221"/>
      <c r="I1986" s="222"/>
      <c r="J1986" s="223"/>
      <c r="K1986" s="595"/>
      <c r="L1986" s="595"/>
      <c r="M1986" s="595"/>
      <c r="N1986" s="595"/>
      <c r="O1986" s="595"/>
      <c r="P1986" s="595"/>
    </row>
    <row r="1987" spans="1:18" s="596" customFormat="1" ht="34.5" hidden="1" outlineLevel="2" x14ac:dyDescent="0.3">
      <c r="A1987" s="438"/>
      <c r="B1987" s="224"/>
      <c r="C1987" s="439" t="s">
        <v>1931</v>
      </c>
      <c r="D1987" s="481" t="s">
        <v>1932</v>
      </c>
      <c r="E1987" s="183" t="s">
        <v>1930</v>
      </c>
      <c r="F1987" s="220"/>
      <c r="G1987" s="220"/>
      <c r="H1987" s="221"/>
      <c r="I1987" s="222"/>
      <c r="J1987" s="223"/>
      <c r="K1987" s="595"/>
      <c r="L1987" s="595"/>
      <c r="M1987" s="595"/>
      <c r="N1987" s="595"/>
      <c r="O1987" s="595"/>
      <c r="P1987" s="595"/>
    </row>
    <row r="1988" spans="1:18" s="596" customFormat="1" ht="17.25" hidden="1" outlineLevel="2" x14ac:dyDescent="0.3">
      <c r="A1988" s="438"/>
      <c r="B1988" s="224"/>
      <c r="C1988" s="439" t="s">
        <v>1933</v>
      </c>
      <c r="D1988" s="481" t="s">
        <v>1934</v>
      </c>
      <c r="E1988" s="183" t="s">
        <v>1930</v>
      </c>
      <c r="F1988" s="220"/>
      <c r="G1988" s="220"/>
      <c r="H1988" s="221"/>
      <c r="I1988" s="222"/>
      <c r="J1988" s="223"/>
      <c r="K1988" s="595"/>
      <c r="L1988" s="595"/>
      <c r="M1988" s="595"/>
      <c r="N1988" s="595"/>
      <c r="O1988" s="595"/>
      <c r="P1988" s="595"/>
    </row>
    <row r="1989" spans="1:18" s="596" customFormat="1" ht="34.5" hidden="1" outlineLevel="2" x14ac:dyDescent="0.3">
      <c r="A1989" s="438"/>
      <c r="B1989" s="224"/>
      <c r="C1989" s="439" t="s">
        <v>1935</v>
      </c>
      <c r="D1989" s="481" t="s">
        <v>1936</v>
      </c>
      <c r="E1989" s="183" t="s">
        <v>1930</v>
      </c>
      <c r="F1989" s="220"/>
      <c r="G1989" s="220"/>
      <c r="H1989" s="221"/>
      <c r="I1989" s="222"/>
      <c r="J1989" s="223"/>
      <c r="K1989" s="595"/>
      <c r="L1989" s="595"/>
      <c r="M1989" s="595"/>
      <c r="N1989" s="595"/>
      <c r="O1989" s="595"/>
      <c r="P1989" s="595"/>
    </row>
    <row r="1990" spans="1:18" s="596" customFormat="1" ht="34.5" hidden="1" outlineLevel="2" x14ac:dyDescent="0.3">
      <c r="A1990" s="438"/>
      <c r="B1990" s="224"/>
      <c r="C1990" s="439" t="s">
        <v>1937</v>
      </c>
      <c r="D1990" s="481" t="s">
        <v>1938</v>
      </c>
      <c r="E1990" s="183" t="s">
        <v>1939</v>
      </c>
      <c r="F1990" s="220"/>
      <c r="G1990" s="220"/>
      <c r="H1990" s="221"/>
      <c r="I1990" s="222"/>
      <c r="J1990" s="223"/>
      <c r="K1990" s="595"/>
      <c r="L1990" s="595"/>
      <c r="M1990" s="595"/>
      <c r="N1990" s="595"/>
      <c r="O1990" s="595"/>
      <c r="P1990" s="595"/>
    </row>
    <row r="1991" spans="1:18" s="596" customFormat="1" ht="34.5" hidden="1" outlineLevel="2" x14ac:dyDescent="0.3">
      <c r="A1991" s="438"/>
      <c r="B1991" s="224"/>
      <c r="C1991" s="439" t="s">
        <v>1940</v>
      </c>
      <c r="D1991" s="481" t="s">
        <v>1941</v>
      </c>
      <c r="E1991" s="183" t="s">
        <v>1939</v>
      </c>
      <c r="F1991" s="220"/>
      <c r="G1991" s="220"/>
      <c r="H1991" s="221"/>
      <c r="I1991" s="222"/>
      <c r="J1991" s="223"/>
      <c r="K1991" s="595"/>
      <c r="L1991" s="595"/>
      <c r="M1991" s="595"/>
      <c r="N1991" s="595"/>
      <c r="O1991" s="595"/>
      <c r="P1991" s="595"/>
    </row>
    <row r="1992" spans="1:18" s="596" customFormat="1" ht="17.25" hidden="1" outlineLevel="2" x14ac:dyDescent="0.3">
      <c r="A1992" s="438"/>
      <c r="B1992" s="224"/>
      <c r="C1992" s="439" t="s">
        <v>1942</v>
      </c>
      <c r="D1992" s="481" t="s">
        <v>1943</v>
      </c>
      <c r="E1992" s="183" t="s">
        <v>1939</v>
      </c>
      <c r="F1992" s="220"/>
      <c r="G1992" s="220"/>
      <c r="H1992" s="221"/>
      <c r="I1992" s="222"/>
      <c r="J1992" s="223"/>
      <c r="K1992" s="595"/>
      <c r="L1992" s="595"/>
      <c r="M1992" s="595"/>
      <c r="N1992" s="595"/>
      <c r="O1992" s="595"/>
      <c r="P1992" s="595"/>
    </row>
    <row r="1993" spans="1:18" s="596" customFormat="1" ht="34.5" hidden="1" outlineLevel="2" x14ac:dyDescent="0.3">
      <c r="A1993" s="438"/>
      <c r="B1993" s="224"/>
      <c r="C1993" s="439" t="s">
        <v>1944</v>
      </c>
      <c r="D1993" s="481" t="s">
        <v>1945</v>
      </c>
      <c r="E1993" s="183" t="s">
        <v>1939</v>
      </c>
      <c r="F1993" s="220"/>
      <c r="G1993" s="220"/>
      <c r="H1993" s="221"/>
      <c r="I1993" s="222"/>
      <c r="J1993" s="223"/>
      <c r="K1993" s="595"/>
      <c r="L1993" s="595"/>
      <c r="M1993" s="595"/>
      <c r="N1993" s="595"/>
      <c r="O1993" s="595"/>
      <c r="P1993" s="595"/>
    </row>
    <row r="1994" spans="1:18" s="596" customFormat="1" ht="34.5" hidden="1" outlineLevel="2" x14ac:dyDescent="0.3">
      <c r="A1994" s="438"/>
      <c r="B1994" s="224"/>
      <c r="C1994" s="712" t="s">
        <v>1946</v>
      </c>
      <c r="D1994" s="601" t="s">
        <v>1947</v>
      </c>
      <c r="E1994" s="602" t="s">
        <v>1948</v>
      </c>
      <c r="F1994" s="220"/>
      <c r="G1994" s="220"/>
      <c r="H1994" s="221"/>
      <c r="I1994" s="222"/>
      <c r="J1994" s="223"/>
      <c r="K1994" s="595"/>
      <c r="L1994" s="595"/>
      <c r="M1994" s="595"/>
      <c r="N1994" s="595"/>
      <c r="O1994" s="595"/>
      <c r="P1994" s="595"/>
    </row>
    <row r="1995" spans="1:18" s="596" customFormat="1" ht="17.25" hidden="1" outlineLevel="2" x14ac:dyDescent="0.3">
      <c r="A1995" s="598"/>
      <c r="B1995" s="599"/>
      <c r="C1995" s="599"/>
      <c r="D1995" s="599"/>
      <c r="E1995" s="600"/>
      <c r="F1995" s="220"/>
      <c r="G1995" s="220"/>
      <c r="H1995" s="221"/>
      <c r="I1995" s="222"/>
      <c r="J1995" s="223"/>
      <c r="K1995" s="595"/>
      <c r="L1995" s="595"/>
      <c r="M1995" s="595"/>
      <c r="N1995" s="595"/>
      <c r="O1995" s="595"/>
      <c r="P1995" s="595"/>
      <c r="Q1995" s="595"/>
      <c r="R1995" s="595"/>
    </row>
    <row r="1996" spans="1:18" s="596" customFormat="1" ht="34.5" hidden="1" outlineLevel="2" x14ac:dyDescent="0.3">
      <c r="A1996" s="438"/>
      <c r="B1996" s="224"/>
      <c r="C1996" s="508" t="s">
        <v>1949</v>
      </c>
      <c r="D1996" s="481" t="s">
        <v>1950</v>
      </c>
      <c r="E1996" s="183" t="s">
        <v>1951</v>
      </c>
      <c r="F1996" s="220"/>
      <c r="G1996" s="220"/>
      <c r="H1996" s="221"/>
      <c r="I1996" s="222"/>
      <c r="J1996" s="223"/>
      <c r="K1996" s="595"/>
      <c r="L1996" s="595"/>
      <c r="M1996" s="595"/>
      <c r="N1996" s="595"/>
      <c r="O1996" s="595"/>
      <c r="P1996" s="595"/>
    </row>
    <row r="1997" spans="1:18" s="596" customFormat="1" ht="34.5" hidden="1" outlineLevel="2" x14ac:dyDescent="0.3">
      <c r="A1997" s="438"/>
      <c r="B1997" s="224"/>
      <c r="C1997" s="508" t="s">
        <v>1952</v>
      </c>
      <c r="D1997" s="481" t="s">
        <v>1953</v>
      </c>
      <c r="E1997" s="183"/>
      <c r="F1997" s="220"/>
      <c r="G1997" s="220"/>
      <c r="H1997" s="221"/>
      <c r="I1997" s="222"/>
      <c r="J1997" s="223"/>
      <c r="K1997" s="595"/>
      <c r="L1997" s="595"/>
      <c r="M1997" s="595"/>
      <c r="N1997" s="595"/>
      <c r="O1997" s="595"/>
      <c r="P1997" s="595"/>
    </row>
    <row r="1998" spans="1:18" s="596" customFormat="1" ht="34.5" hidden="1" outlineLevel="2" x14ac:dyDescent="0.3">
      <c r="A1998" s="438"/>
      <c r="B1998" s="224"/>
      <c r="C1998" s="508" t="s">
        <v>1954</v>
      </c>
      <c r="D1998" s="481" t="s">
        <v>1955</v>
      </c>
      <c r="E1998" s="183"/>
      <c r="F1998" s="220"/>
      <c r="G1998" s="220"/>
      <c r="H1998" s="221"/>
      <c r="I1998" s="222"/>
      <c r="J1998" s="223"/>
      <c r="K1998" s="595"/>
      <c r="L1998" s="595"/>
      <c r="M1998" s="595"/>
      <c r="N1998" s="595"/>
      <c r="O1998" s="595"/>
      <c r="P1998" s="595"/>
    </row>
    <row r="1999" spans="1:18" s="596" customFormat="1" ht="34.5" hidden="1" outlineLevel="2" x14ac:dyDescent="0.3">
      <c r="A1999" s="438"/>
      <c r="B1999" s="224"/>
      <c r="C1999" s="508" t="s">
        <v>1956</v>
      </c>
      <c r="D1999" s="481" t="s">
        <v>1957</v>
      </c>
      <c r="E1999" s="183"/>
      <c r="F1999" s="220"/>
      <c r="G1999" s="220"/>
      <c r="H1999" s="221"/>
      <c r="I1999" s="222"/>
      <c r="J1999" s="223"/>
      <c r="K1999" s="595"/>
      <c r="L1999" s="595"/>
      <c r="M1999" s="595"/>
      <c r="N1999" s="595"/>
      <c r="O1999" s="595"/>
      <c r="P1999" s="595"/>
    </row>
    <row r="2000" spans="1:18" s="596" customFormat="1" ht="34.5" hidden="1" outlineLevel="2" x14ac:dyDescent="0.3">
      <c r="A2000" s="438"/>
      <c r="B2000" s="224"/>
      <c r="C2000" s="508" t="s">
        <v>1958</v>
      </c>
      <c r="D2000" s="481" t="s">
        <v>1959</v>
      </c>
      <c r="E2000" s="183"/>
      <c r="F2000" s="220"/>
      <c r="G2000" s="220"/>
      <c r="H2000" s="221"/>
      <c r="I2000" s="222"/>
      <c r="J2000" s="223"/>
      <c r="K2000" s="595"/>
      <c r="L2000" s="595"/>
      <c r="M2000" s="595"/>
      <c r="N2000" s="595"/>
      <c r="O2000" s="595"/>
      <c r="P2000" s="595"/>
    </row>
    <row r="2001" spans="1:16" s="596" customFormat="1" ht="34.5" hidden="1" outlineLevel="2" x14ac:dyDescent="0.3">
      <c r="A2001" s="438"/>
      <c r="B2001" s="224"/>
      <c r="C2001" s="508" t="s">
        <v>1960</v>
      </c>
      <c r="D2001" s="481" t="s">
        <v>1961</v>
      </c>
      <c r="E2001" s="183" t="s">
        <v>1951</v>
      </c>
      <c r="F2001" s="220"/>
      <c r="G2001" s="220"/>
      <c r="H2001" s="221"/>
      <c r="I2001" s="222"/>
      <c r="J2001" s="223"/>
      <c r="K2001" s="595"/>
      <c r="L2001" s="595"/>
      <c r="M2001" s="595"/>
      <c r="N2001" s="595"/>
      <c r="O2001" s="595"/>
      <c r="P2001" s="595"/>
    </row>
    <row r="2002" spans="1:16" s="596" customFormat="1" ht="34.5" hidden="1" outlineLevel="2" x14ac:dyDescent="0.3">
      <c r="A2002" s="438"/>
      <c r="B2002" s="224"/>
      <c r="C2002" s="508" t="s">
        <v>1962</v>
      </c>
      <c r="D2002" s="481" t="s">
        <v>1963</v>
      </c>
      <c r="E2002" s="183"/>
      <c r="F2002" s="220"/>
      <c r="G2002" s="220"/>
      <c r="H2002" s="221"/>
      <c r="I2002" s="222"/>
      <c r="J2002" s="223"/>
      <c r="K2002" s="595"/>
      <c r="L2002" s="595"/>
      <c r="M2002" s="595"/>
      <c r="N2002" s="595"/>
      <c r="O2002" s="595"/>
      <c r="P2002" s="595"/>
    </row>
    <row r="2003" spans="1:16" s="596" customFormat="1" ht="34.5" hidden="1" outlineLevel="2" x14ac:dyDescent="0.3">
      <c r="A2003" s="438"/>
      <c r="B2003" s="224"/>
      <c r="C2003" s="508" t="s">
        <v>1964</v>
      </c>
      <c r="D2003" s="481" t="s">
        <v>1965</v>
      </c>
      <c r="E2003" s="183"/>
      <c r="F2003" s="220"/>
      <c r="G2003" s="220"/>
      <c r="H2003" s="221"/>
      <c r="I2003" s="222"/>
      <c r="J2003" s="223"/>
      <c r="K2003" s="595"/>
      <c r="L2003" s="595"/>
      <c r="M2003" s="595"/>
      <c r="N2003" s="595"/>
      <c r="O2003" s="595"/>
      <c r="P2003" s="595"/>
    </row>
    <row r="2004" spans="1:16" s="596" customFormat="1" ht="34.5" hidden="1" outlineLevel="2" x14ac:dyDescent="0.3">
      <c r="A2004" s="438"/>
      <c r="B2004" s="224"/>
      <c r="C2004" s="508" t="s">
        <v>1966</v>
      </c>
      <c r="D2004" s="481" t="s">
        <v>1967</v>
      </c>
      <c r="E2004" s="183"/>
      <c r="F2004" s="220"/>
      <c r="G2004" s="220"/>
      <c r="H2004" s="221"/>
      <c r="I2004" s="222"/>
      <c r="J2004" s="223"/>
      <c r="K2004" s="595"/>
      <c r="L2004" s="595"/>
      <c r="M2004" s="595"/>
      <c r="N2004" s="595"/>
      <c r="O2004" s="595"/>
      <c r="P2004" s="595"/>
    </row>
    <row r="2005" spans="1:16" s="596" customFormat="1" ht="34.5" hidden="1" outlineLevel="2" x14ac:dyDescent="0.3">
      <c r="A2005" s="438"/>
      <c r="B2005" s="224"/>
      <c r="C2005" s="508" t="s">
        <v>1968</v>
      </c>
      <c r="D2005" s="481" t="s">
        <v>1969</v>
      </c>
      <c r="E2005" s="183"/>
      <c r="F2005" s="220"/>
      <c r="G2005" s="220"/>
      <c r="H2005" s="221"/>
      <c r="I2005" s="222"/>
      <c r="J2005" s="223"/>
      <c r="K2005" s="595"/>
      <c r="L2005" s="595"/>
      <c r="M2005" s="595"/>
      <c r="N2005" s="595"/>
      <c r="O2005" s="595"/>
      <c r="P2005" s="595"/>
    </row>
    <row r="2006" spans="1:16" s="596" customFormat="1" ht="34.5" hidden="1" outlineLevel="2" x14ac:dyDescent="0.3">
      <c r="A2006" s="438"/>
      <c r="B2006" s="224"/>
      <c r="C2006" s="508" t="s">
        <v>1970</v>
      </c>
      <c r="D2006" s="481" t="s">
        <v>1971</v>
      </c>
      <c r="E2006" s="183" t="s">
        <v>1951</v>
      </c>
      <c r="F2006" s="220"/>
      <c r="G2006" s="220"/>
      <c r="H2006" s="221"/>
      <c r="I2006" s="222"/>
      <c r="J2006" s="223"/>
      <c r="K2006" s="595"/>
      <c r="L2006" s="595"/>
      <c r="M2006" s="595"/>
      <c r="N2006" s="595"/>
      <c r="O2006" s="595"/>
      <c r="P2006" s="595"/>
    </row>
    <row r="2007" spans="1:16" s="596" customFormat="1" ht="17.25" hidden="1" outlineLevel="2" x14ac:dyDescent="0.3">
      <c r="A2007" s="438"/>
      <c r="B2007" s="224"/>
      <c r="C2007" s="508" t="s">
        <v>1972</v>
      </c>
      <c r="D2007" s="481" t="s">
        <v>1973</v>
      </c>
      <c r="E2007" s="183"/>
      <c r="F2007" s="220"/>
      <c r="G2007" s="220"/>
      <c r="H2007" s="221"/>
      <c r="I2007" s="222"/>
      <c r="J2007" s="223"/>
      <c r="K2007" s="595"/>
      <c r="L2007" s="595"/>
      <c r="M2007" s="595"/>
      <c r="N2007" s="595"/>
      <c r="O2007" s="595"/>
      <c r="P2007" s="595"/>
    </row>
    <row r="2008" spans="1:16" s="596" customFormat="1" ht="34.5" hidden="1" outlineLevel="2" x14ac:dyDescent="0.3">
      <c r="A2008" s="438"/>
      <c r="B2008" s="224"/>
      <c r="C2008" s="508" t="s">
        <v>1974</v>
      </c>
      <c r="D2008" s="481" t="s">
        <v>1975</v>
      </c>
      <c r="E2008" s="183"/>
      <c r="F2008" s="220"/>
      <c r="G2008" s="220"/>
      <c r="H2008" s="221"/>
      <c r="I2008" s="222"/>
      <c r="J2008" s="223"/>
      <c r="K2008" s="595"/>
      <c r="L2008" s="595"/>
      <c r="M2008" s="595"/>
      <c r="N2008" s="595"/>
      <c r="O2008" s="595"/>
      <c r="P2008" s="595"/>
    </row>
    <row r="2009" spans="1:16" s="596" customFormat="1" ht="34.5" hidden="1" outlineLevel="2" x14ac:dyDescent="0.3">
      <c r="A2009" s="438"/>
      <c r="B2009" s="224"/>
      <c r="C2009" s="508" t="s">
        <v>1976</v>
      </c>
      <c r="D2009" s="481" t="s">
        <v>1977</v>
      </c>
      <c r="E2009" s="183"/>
      <c r="F2009" s="220"/>
      <c r="G2009" s="220"/>
      <c r="H2009" s="221"/>
      <c r="I2009" s="222"/>
      <c r="J2009" s="223"/>
      <c r="K2009" s="595"/>
      <c r="L2009" s="595"/>
      <c r="M2009" s="595"/>
      <c r="N2009" s="595"/>
      <c r="O2009" s="595"/>
      <c r="P2009" s="595"/>
    </row>
    <row r="2010" spans="1:16" s="596" customFormat="1" ht="34.5" hidden="1" outlineLevel="2" x14ac:dyDescent="0.3">
      <c r="A2010" s="438"/>
      <c r="B2010" s="224"/>
      <c r="C2010" s="508" t="s">
        <v>1978</v>
      </c>
      <c r="D2010" s="481" t="s">
        <v>1979</v>
      </c>
      <c r="E2010" s="183"/>
      <c r="F2010" s="220"/>
      <c r="G2010" s="220"/>
      <c r="H2010" s="221"/>
      <c r="I2010" s="222"/>
      <c r="J2010" s="223"/>
      <c r="K2010" s="595"/>
      <c r="L2010" s="595"/>
      <c r="M2010" s="595"/>
      <c r="N2010" s="595"/>
      <c r="O2010" s="595"/>
      <c r="P2010" s="595"/>
    </row>
    <row r="2011" spans="1:16" s="596" customFormat="1" ht="34.5" hidden="1" outlineLevel="2" x14ac:dyDescent="0.3">
      <c r="A2011" s="438"/>
      <c r="B2011" s="224"/>
      <c r="C2011" s="508" t="s">
        <v>1980</v>
      </c>
      <c r="D2011" s="481" t="s">
        <v>1981</v>
      </c>
      <c r="E2011" s="183" t="s">
        <v>1951</v>
      </c>
      <c r="F2011" s="220"/>
      <c r="G2011" s="220"/>
      <c r="H2011" s="221"/>
      <c r="I2011" s="222"/>
      <c r="J2011" s="223"/>
      <c r="K2011" s="595"/>
      <c r="L2011" s="595"/>
      <c r="M2011" s="595"/>
      <c r="N2011" s="595"/>
      <c r="O2011" s="595"/>
      <c r="P2011" s="595"/>
    </row>
    <row r="2012" spans="1:16" s="596" customFormat="1" ht="17.25" hidden="1" outlineLevel="2" x14ac:dyDescent="0.3">
      <c r="A2012" s="438"/>
      <c r="B2012" s="224"/>
      <c r="C2012" s="439" t="s">
        <v>1982</v>
      </c>
      <c r="D2012" s="439" t="s">
        <v>1983</v>
      </c>
      <c r="E2012" s="91"/>
      <c r="F2012" s="220"/>
      <c r="G2012" s="220"/>
      <c r="H2012" s="221"/>
      <c r="I2012" s="222"/>
      <c r="J2012" s="223"/>
      <c r="K2012" s="595"/>
      <c r="L2012" s="595"/>
      <c r="M2012" s="595"/>
      <c r="N2012" s="595"/>
      <c r="O2012" s="595"/>
      <c r="P2012" s="595"/>
    </row>
    <row r="2013" spans="1:16" s="596" customFormat="1" ht="34.5" hidden="1" outlineLevel="2" x14ac:dyDescent="0.3">
      <c r="A2013" s="438"/>
      <c r="B2013" s="224"/>
      <c r="C2013" s="439" t="s">
        <v>1984</v>
      </c>
      <c r="D2013" s="439" t="s">
        <v>1985</v>
      </c>
      <c r="E2013" s="91"/>
      <c r="F2013" s="220"/>
      <c r="G2013" s="220"/>
      <c r="H2013" s="221"/>
      <c r="I2013" s="222"/>
      <c r="J2013" s="223"/>
      <c r="K2013" s="595"/>
      <c r="L2013" s="595"/>
      <c r="M2013" s="595"/>
      <c r="N2013" s="595"/>
      <c r="O2013" s="595"/>
      <c r="P2013" s="595"/>
    </row>
    <row r="2014" spans="1:16" s="596" customFormat="1" ht="34.5" hidden="1" outlineLevel="2" x14ac:dyDescent="0.3">
      <c r="A2014" s="438"/>
      <c r="B2014" s="224"/>
      <c r="C2014" s="439" t="s">
        <v>1986</v>
      </c>
      <c r="D2014" s="439" t="s">
        <v>1987</v>
      </c>
      <c r="E2014" s="91"/>
      <c r="F2014" s="220"/>
      <c r="G2014" s="220"/>
      <c r="H2014" s="221"/>
      <c r="I2014" s="222"/>
      <c r="J2014" s="223"/>
      <c r="K2014" s="595"/>
      <c r="L2014" s="595"/>
      <c r="M2014" s="595"/>
      <c r="N2014" s="595"/>
      <c r="O2014" s="595"/>
      <c r="P2014" s="595"/>
    </row>
    <row r="2015" spans="1:16" s="596" customFormat="1" ht="34.5" hidden="1" outlineLevel="2" x14ac:dyDescent="0.3">
      <c r="A2015" s="438"/>
      <c r="B2015" s="224"/>
      <c r="C2015" s="439" t="s">
        <v>1988</v>
      </c>
      <c r="D2015" s="439" t="s">
        <v>1989</v>
      </c>
      <c r="E2015" s="91"/>
      <c r="F2015" s="220"/>
      <c r="G2015" s="220"/>
      <c r="H2015" s="221"/>
      <c r="I2015" s="222"/>
      <c r="J2015" s="223"/>
      <c r="K2015" s="595"/>
      <c r="L2015" s="595"/>
      <c r="M2015" s="595"/>
      <c r="N2015" s="595"/>
      <c r="O2015" s="595"/>
      <c r="P2015" s="595"/>
    </row>
    <row r="2016" spans="1:16" s="596" customFormat="1" ht="17.25" hidden="1" customHeight="1" outlineLevel="2" x14ac:dyDescent="0.3">
      <c r="A2016" s="444"/>
      <c r="B2016" s="451"/>
      <c r="C2016" s="451"/>
      <c r="D2016" s="451"/>
      <c r="E2016" s="452"/>
      <c r="F2016" s="220"/>
      <c r="G2016" s="220"/>
      <c r="H2016" s="221"/>
      <c r="I2016" s="222"/>
      <c r="J2016" s="223"/>
      <c r="K2016" s="595"/>
      <c r="L2016" s="595"/>
      <c r="M2016" s="595"/>
      <c r="N2016" s="595"/>
      <c r="O2016" s="595"/>
      <c r="P2016" s="595"/>
    </row>
    <row r="2017" spans="1:18" s="462" customFormat="1" ht="34.5" hidden="1" outlineLevel="2" x14ac:dyDescent="0.3">
      <c r="A2017" s="438"/>
      <c r="B2017" s="603"/>
      <c r="C2017" s="604" t="s">
        <v>1990</v>
      </c>
      <c r="D2017" s="605" t="s">
        <v>1991</v>
      </c>
      <c r="E2017" s="606" t="s">
        <v>1992</v>
      </c>
      <c r="F2017" s="220"/>
      <c r="G2017" s="220"/>
      <c r="H2017" s="461"/>
      <c r="I2017" s="461"/>
      <c r="J2017" s="595"/>
      <c r="K2017" s="595"/>
      <c r="L2017" s="595"/>
      <c r="M2017" s="595"/>
      <c r="N2017" s="595"/>
      <c r="O2017" s="461"/>
      <c r="P2017" s="461"/>
    </row>
    <row r="2018" spans="1:18" s="462" customFormat="1" ht="34.5" hidden="1" outlineLevel="2" x14ac:dyDescent="0.3">
      <c r="A2018" s="448"/>
      <c r="B2018" s="607"/>
      <c r="C2018" s="604" t="s">
        <v>1993</v>
      </c>
      <c r="D2018" s="605" t="s">
        <v>1994</v>
      </c>
      <c r="E2018" s="606"/>
      <c r="F2018" s="220"/>
      <c r="G2018" s="220"/>
      <c r="H2018" s="461"/>
      <c r="I2018" s="461"/>
      <c r="J2018" s="595"/>
      <c r="K2018" s="595"/>
      <c r="L2018" s="595"/>
      <c r="M2018" s="595"/>
      <c r="N2018" s="595"/>
      <c r="O2018" s="461"/>
      <c r="P2018" s="461"/>
    </row>
    <row r="2019" spans="1:18" s="462" customFormat="1" ht="17.25" hidden="1" outlineLevel="2" x14ac:dyDescent="0.3">
      <c r="A2019" s="448"/>
      <c r="B2019" s="607"/>
      <c r="C2019" s="604" t="s">
        <v>1995</v>
      </c>
      <c r="D2019" s="605" t="s">
        <v>1996</v>
      </c>
      <c r="E2019" s="606"/>
      <c r="F2019" s="220"/>
      <c r="G2019" s="220"/>
      <c r="H2019" s="461"/>
      <c r="I2019" s="461"/>
      <c r="J2019" s="595"/>
      <c r="K2019" s="595"/>
      <c r="L2019" s="595"/>
      <c r="M2019" s="595"/>
      <c r="N2019" s="595"/>
      <c r="O2019" s="461"/>
      <c r="P2019" s="461"/>
    </row>
    <row r="2020" spans="1:18" s="462" customFormat="1" ht="34.5" hidden="1" outlineLevel="2" x14ac:dyDescent="0.3">
      <c r="A2020" s="448"/>
      <c r="B2020" s="607"/>
      <c r="C2020" s="604" t="s">
        <v>1997</v>
      </c>
      <c r="D2020" s="605" t="s">
        <v>1998</v>
      </c>
      <c r="E2020" s="606"/>
      <c r="F2020" s="220"/>
      <c r="G2020" s="220"/>
      <c r="H2020" s="461"/>
      <c r="I2020" s="461"/>
      <c r="J2020" s="595"/>
      <c r="K2020" s="595"/>
      <c r="L2020" s="595"/>
      <c r="M2020" s="595"/>
      <c r="N2020" s="595"/>
      <c r="O2020" s="461"/>
      <c r="P2020" s="461"/>
    </row>
    <row r="2021" spans="1:18" s="462" customFormat="1" ht="34.5" hidden="1" outlineLevel="2" x14ac:dyDescent="0.3">
      <c r="A2021" s="448"/>
      <c r="B2021" s="607"/>
      <c r="C2021" s="604" t="s">
        <v>1999</v>
      </c>
      <c r="D2021" s="605" t="s">
        <v>2072</v>
      </c>
      <c r="E2021" s="606"/>
      <c r="F2021" s="220"/>
      <c r="G2021" s="220"/>
      <c r="H2021" s="461"/>
      <c r="I2021" s="461"/>
      <c r="J2021" s="595"/>
      <c r="K2021" s="595"/>
      <c r="L2021" s="595"/>
      <c r="M2021" s="595"/>
      <c r="N2021" s="595"/>
      <c r="O2021" s="461"/>
      <c r="P2021" s="461"/>
    </row>
    <row r="2022" spans="1:18" s="462" customFormat="1" ht="51.75" hidden="1" outlineLevel="2" x14ac:dyDescent="0.3">
      <c r="A2022" s="448"/>
      <c r="B2022" s="608"/>
      <c r="C2022" s="604" t="s">
        <v>2001</v>
      </c>
      <c r="D2022" s="609" t="s">
        <v>2073</v>
      </c>
      <c r="E2022" s="610" t="s">
        <v>2003</v>
      </c>
      <c r="F2022" s="460" t="s">
        <v>2004</v>
      </c>
      <c r="G2022" s="220"/>
    </row>
    <row r="2023" spans="1:18" s="462" customFormat="1" ht="17.25" hidden="1" outlineLevel="2" x14ac:dyDescent="0.3">
      <c r="A2023" s="448"/>
      <c r="B2023" s="608"/>
      <c r="C2023" s="604" t="s">
        <v>2005</v>
      </c>
      <c r="D2023" s="605" t="s">
        <v>2074</v>
      </c>
      <c r="E2023" s="606"/>
      <c r="G2023" s="220"/>
    </row>
    <row r="2024" spans="1:18" s="462" customFormat="1" ht="34.5" hidden="1" outlineLevel="2" x14ac:dyDescent="0.3">
      <c r="A2024" s="448"/>
      <c r="B2024" s="608"/>
      <c r="C2024" s="604" t="s">
        <v>2007</v>
      </c>
      <c r="D2024" s="605" t="s">
        <v>2075</v>
      </c>
      <c r="E2024" s="606"/>
      <c r="F2024" s="460"/>
      <c r="G2024" s="220"/>
    </row>
    <row r="2025" spans="1:18" s="462" customFormat="1" ht="34.5" hidden="1" outlineLevel="2" x14ac:dyDescent="0.3">
      <c r="A2025" s="611"/>
      <c r="B2025" s="612"/>
      <c r="C2025" s="713" t="s">
        <v>2009</v>
      </c>
      <c r="D2025" s="601" t="s">
        <v>2010</v>
      </c>
      <c r="E2025" s="613" t="s">
        <v>2011</v>
      </c>
      <c r="F2025" s="460"/>
      <c r="G2025" s="220"/>
    </row>
    <row r="2026" spans="1:18" s="596" customFormat="1" ht="17.25" hidden="1" customHeight="1" outlineLevel="2" x14ac:dyDescent="0.3">
      <c r="A2026" s="444"/>
      <c r="B2026" s="451"/>
      <c r="C2026" s="451"/>
      <c r="D2026" s="451"/>
      <c r="E2026" s="452"/>
      <c r="F2026" s="220"/>
      <c r="G2026" s="220"/>
      <c r="H2026" s="221"/>
      <c r="I2026" s="222"/>
      <c r="J2026" s="223"/>
      <c r="K2026" s="595"/>
      <c r="L2026" s="595"/>
      <c r="M2026" s="595"/>
      <c r="N2026" s="595"/>
      <c r="O2026" s="595"/>
      <c r="P2026" s="595"/>
    </row>
    <row r="2027" spans="1:18" s="86" customFormat="1" ht="17.25" hidden="1" outlineLevel="2" x14ac:dyDescent="0.3">
      <c r="A2027" s="438"/>
      <c r="B2027" s="614"/>
      <c r="C2027" s="615" t="s">
        <v>2012</v>
      </c>
      <c r="D2027" s="439" t="s">
        <v>2013</v>
      </c>
      <c r="E2027" s="507" t="s">
        <v>2014</v>
      </c>
      <c r="F2027" s="460"/>
      <c r="G2027" s="220"/>
      <c r="H2027" s="462"/>
      <c r="I2027" s="462"/>
      <c r="J2027" s="462"/>
      <c r="K2027" s="462"/>
      <c r="L2027" s="462"/>
      <c r="M2027" s="462"/>
      <c r="N2027" s="462"/>
      <c r="O2027" s="462"/>
      <c r="P2027" s="462"/>
      <c r="Q2027" s="462"/>
      <c r="R2027" s="462"/>
    </row>
    <row r="2028" spans="1:18" s="86" customFormat="1" ht="17.25" hidden="1" outlineLevel="2" x14ac:dyDescent="0.3">
      <c r="A2028" s="438"/>
      <c r="B2028" s="614"/>
      <c r="C2028" s="615" t="s">
        <v>2015</v>
      </c>
      <c r="D2028" s="439" t="s">
        <v>2016</v>
      </c>
      <c r="E2028" s="507" t="s">
        <v>2014</v>
      </c>
      <c r="F2028" s="460"/>
      <c r="G2028" s="220"/>
      <c r="H2028" s="462"/>
      <c r="I2028" s="462"/>
      <c r="J2028" s="462"/>
      <c r="K2028" s="462"/>
      <c r="L2028" s="462"/>
      <c r="M2028" s="462"/>
      <c r="N2028" s="462"/>
      <c r="O2028" s="462"/>
      <c r="P2028" s="462"/>
      <c r="Q2028" s="462"/>
      <c r="R2028" s="462"/>
    </row>
    <row r="2029" spans="1:18" s="86" customFormat="1" ht="34.5" hidden="1" outlineLevel="2" x14ac:dyDescent="0.3">
      <c r="A2029" s="438"/>
      <c r="B2029" s="614"/>
      <c r="C2029" s="508" t="s">
        <v>2017</v>
      </c>
      <c r="D2029" s="439" t="s">
        <v>2018</v>
      </c>
      <c r="E2029" s="507" t="s">
        <v>2014</v>
      </c>
      <c r="F2029" s="460"/>
      <c r="G2029" s="220"/>
      <c r="H2029" s="462"/>
      <c r="I2029" s="462"/>
      <c r="J2029" s="462"/>
      <c r="K2029" s="462"/>
      <c r="L2029" s="462"/>
      <c r="M2029" s="462"/>
      <c r="N2029" s="462"/>
      <c r="O2029" s="462"/>
      <c r="P2029" s="462"/>
      <c r="Q2029" s="462"/>
      <c r="R2029" s="462"/>
    </row>
    <row r="2030" spans="1:18" s="462" customFormat="1" ht="17.25" hidden="1" customHeight="1" outlineLevel="1" x14ac:dyDescent="0.3">
      <c r="A2030" s="444"/>
      <c r="B2030" s="451"/>
      <c r="C2030" s="451"/>
      <c r="D2030" s="451"/>
      <c r="E2030" s="452"/>
      <c r="F2030" s="220"/>
      <c r="G2030" s="220"/>
      <c r="H2030" s="461"/>
      <c r="I2030" s="461"/>
      <c r="J2030" s="595"/>
      <c r="K2030" s="595"/>
      <c r="L2030" s="595"/>
      <c r="M2030" s="595"/>
      <c r="N2030" s="595"/>
      <c r="O2030" s="461"/>
      <c r="P2030" s="461"/>
    </row>
    <row r="2031" spans="1:18" s="86" customFormat="1" ht="17.25" hidden="1" outlineLevel="1" collapsed="1" x14ac:dyDescent="0.3">
      <c r="A2031" s="79"/>
      <c r="B2031" s="80">
        <f>SUM(B2032:B2056)</f>
        <v>0</v>
      </c>
      <c r="C2031" s="437" t="s">
        <v>2070</v>
      </c>
      <c r="D2031" s="81" t="s">
        <v>2076</v>
      </c>
      <c r="E2031" s="105"/>
      <c r="F2031" s="83"/>
      <c r="G2031" s="84"/>
      <c r="H2031" s="85"/>
      <c r="I2031" s="85"/>
      <c r="J2031" s="85"/>
      <c r="K2031" s="85"/>
      <c r="L2031" s="85"/>
      <c r="M2031" s="85"/>
      <c r="N2031" s="85"/>
      <c r="O2031" s="85"/>
      <c r="P2031" s="85"/>
    </row>
    <row r="2032" spans="1:18" s="596" customFormat="1" ht="17.25" hidden="1" customHeight="1" outlineLevel="2" x14ac:dyDescent="0.3">
      <c r="A2032" s="444"/>
      <c r="B2032" s="451"/>
      <c r="C2032" s="451"/>
      <c r="D2032" s="451"/>
      <c r="E2032" s="452"/>
      <c r="F2032" s="220"/>
      <c r="G2032" s="220"/>
      <c r="H2032" s="221"/>
      <c r="I2032" s="222"/>
      <c r="J2032" s="223"/>
      <c r="K2032" s="595"/>
      <c r="L2032" s="595"/>
      <c r="M2032" s="595"/>
      <c r="N2032" s="595"/>
      <c r="O2032" s="595"/>
      <c r="P2032" s="595"/>
    </row>
    <row r="2033" spans="1:18" s="596" customFormat="1" ht="34.5" hidden="1" outlineLevel="2" x14ac:dyDescent="0.3">
      <c r="A2033" s="438"/>
      <c r="B2033" s="224"/>
      <c r="C2033" s="439" t="s">
        <v>2077</v>
      </c>
      <c r="D2033" s="440" t="s">
        <v>2078</v>
      </c>
      <c r="E2033" s="91" t="s">
        <v>2079</v>
      </c>
      <c r="F2033" s="220"/>
      <c r="G2033" s="220"/>
      <c r="H2033" s="221"/>
      <c r="I2033" s="222"/>
      <c r="J2033" s="223"/>
      <c r="K2033" s="595"/>
      <c r="L2033" s="595"/>
      <c r="M2033" s="595"/>
      <c r="N2033" s="595"/>
      <c r="O2033" s="595"/>
      <c r="P2033" s="595"/>
      <c r="Q2033" s="595"/>
      <c r="R2033" s="595"/>
    </row>
    <row r="2034" spans="1:18" s="596" customFormat="1" ht="17.25" hidden="1" customHeight="1" outlineLevel="2" x14ac:dyDescent="0.3">
      <c r="A2034" s="444"/>
      <c r="B2034" s="451"/>
      <c r="C2034" s="451"/>
      <c r="D2034" s="451"/>
      <c r="E2034" s="452"/>
      <c r="F2034" s="220"/>
      <c r="G2034" s="220"/>
      <c r="H2034" s="221"/>
      <c r="I2034" s="222"/>
      <c r="J2034" s="223"/>
      <c r="K2034" s="595"/>
      <c r="L2034" s="595"/>
      <c r="M2034" s="595"/>
      <c r="N2034" s="595"/>
      <c r="O2034" s="595"/>
      <c r="P2034" s="595"/>
    </row>
    <row r="2035" spans="1:18" s="462" customFormat="1" ht="17.25" hidden="1" outlineLevel="2" x14ac:dyDescent="0.3">
      <c r="A2035" s="438"/>
      <c r="B2035" s="603"/>
      <c r="C2035" s="439" t="s">
        <v>2080</v>
      </c>
      <c r="D2035" s="481" t="s">
        <v>2081</v>
      </c>
      <c r="E2035" s="616" t="s">
        <v>2082</v>
      </c>
      <c r="F2035" s="220"/>
      <c r="G2035" s="220"/>
      <c r="H2035" s="461"/>
      <c r="I2035" s="461"/>
      <c r="J2035" s="595"/>
      <c r="K2035" s="595"/>
      <c r="L2035" s="595"/>
      <c r="M2035" s="595"/>
      <c r="N2035" s="595"/>
      <c r="O2035" s="461"/>
      <c r="P2035" s="461"/>
    </row>
    <row r="2036" spans="1:18" s="462" customFormat="1" ht="17.25" hidden="1" outlineLevel="2" x14ac:dyDescent="0.3">
      <c r="A2036" s="438"/>
      <c r="B2036" s="603"/>
      <c r="C2036" s="439" t="s">
        <v>2083</v>
      </c>
      <c r="D2036" s="439" t="s">
        <v>2084</v>
      </c>
      <c r="E2036" s="617" t="s">
        <v>2030</v>
      </c>
      <c r="F2036" s="220"/>
      <c r="G2036" s="220"/>
      <c r="H2036" s="461"/>
      <c r="I2036" s="461"/>
      <c r="J2036" s="595"/>
      <c r="K2036" s="595"/>
      <c r="L2036" s="595"/>
      <c r="M2036" s="595"/>
      <c r="N2036" s="595"/>
      <c r="O2036" s="461"/>
      <c r="P2036" s="461"/>
    </row>
    <row r="2037" spans="1:18" s="462" customFormat="1" ht="17.25" hidden="1" outlineLevel="2" x14ac:dyDescent="0.3">
      <c r="A2037" s="438"/>
      <c r="B2037" s="603"/>
      <c r="C2037" s="439" t="s">
        <v>2085</v>
      </c>
      <c r="D2037" s="439" t="s">
        <v>2086</v>
      </c>
      <c r="E2037" s="618" t="s">
        <v>2033</v>
      </c>
      <c r="F2037" s="220"/>
      <c r="G2037" s="220"/>
      <c r="H2037" s="461"/>
      <c r="I2037" s="461"/>
      <c r="J2037" s="595"/>
      <c r="K2037" s="595"/>
      <c r="L2037" s="595"/>
      <c r="M2037" s="595"/>
      <c r="N2037" s="595"/>
      <c r="O2037" s="461"/>
      <c r="P2037" s="461"/>
    </row>
    <row r="2038" spans="1:18" s="462" customFormat="1" ht="17.25" hidden="1" outlineLevel="2" x14ac:dyDescent="0.3">
      <c r="A2038" s="438"/>
      <c r="B2038" s="603"/>
      <c r="C2038" s="439" t="s">
        <v>2087</v>
      </c>
      <c r="D2038" s="439" t="s">
        <v>2088</v>
      </c>
      <c r="E2038" s="618"/>
      <c r="F2038" s="220"/>
      <c r="G2038" s="220"/>
      <c r="H2038" s="461"/>
      <c r="I2038" s="461"/>
      <c r="J2038" s="595"/>
      <c r="K2038" s="595"/>
      <c r="L2038" s="595"/>
      <c r="M2038" s="595"/>
      <c r="N2038" s="595"/>
      <c r="O2038" s="461"/>
      <c r="P2038" s="461"/>
    </row>
    <row r="2039" spans="1:18" s="462" customFormat="1" ht="17.25" hidden="1" outlineLevel="2" x14ac:dyDescent="0.3">
      <c r="A2039" s="438"/>
      <c r="B2039" s="603"/>
      <c r="C2039" s="439" t="s">
        <v>2089</v>
      </c>
      <c r="D2039" s="439" t="s">
        <v>2090</v>
      </c>
      <c r="E2039" s="618"/>
      <c r="F2039" s="220"/>
      <c r="G2039" s="220"/>
      <c r="H2039" s="461"/>
      <c r="I2039" s="461"/>
      <c r="J2039" s="595"/>
      <c r="K2039" s="595"/>
      <c r="L2039" s="595"/>
      <c r="M2039" s="595"/>
      <c r="N2039" s="595"/>
      <c r="O2039" s="461"/>
      <c r="P2039" s="461"/>
    </row>
    <row r="2040" spans="1:18" s="462" customFormat="1" ht="34.5" hidden="1" outlineLevel="2" x14ac:dyDescent="0.3">
      <c r="A2040" s="438"/>
      <c r="B2040" s="603"/>
      <c r="C2040" s="439" t="s">
        <v>2091</v>
      </c>
      <c r="D2040" s="439" t="s">
        <v>2092</v>
      </c>
      <c r="E2040" s="617" t="s">
        <v>2040</v>
      </c>
      <c r="F2040" s="220"/>
      <c r="G2040" s="220"/>
      <c r="H2040" s="461"/>
      <c r="I2040" s="461"/>
      <c r="J2040" s="595"/>
      <c r="K2040" s="595"/>
      <c r="L2040" s="595"/>
      <c r="M2040" s="595"/>
      <c r="N2040" s="595"/>
      <c r="O2040" s="461"/>
      <c r="P2040" s="461"/>
    </row>
    <row r="2041" spans="1:18" s="596" customFormat="1" ht="17.25" hidden="1" outlineLevel="2" x14ac:dyDescent="0.3">
      <c r="A2041" s="438"/>
      <c r="B2041" s="226"/>
      <c r="C2041" s="439" t="s">
        <v>2093</v>
      </c>
      <c r="D2041" s="439" t="s">
        <v>2094</v>
      </c>
      <c r="E2041" s="88" t="s">
        <v>2043</v>
      </c>
      <c r="F2041" s="220"/>
      <c r="G2041" s="220"/>
      <c r="H2041" s="221"/>
      <c r="I2041" s="222"/>
      <c r="J2041" s="223"/>
      <c r="K2041" s="595"/>
      <c r="L2041" s="595"/>
      <c r="M2041" s="595"/>
      <c r="N2041" s="595"/>
      <c r="O2041" s="595"/>
      <c r="P2041" s="595"/>
    </row>
    <row r="2042" spans="1:18" s="462" customFormat="1" ht="17.25" hidden="1" outlineLevel="2" x14ac:dyDescent="0.3">
      <c r="A2042" s="438"/>
      <c r="B2042" s="603"/>
      <c r="C2042" s="439" t="s">
        <v>2095</v>
      </c>
      <c r="D2042" s="439" t="s">
        <v>2096</v>
      </c>
      <c r="E2042" s="618" t="s">
        <v>2046</v>
      </c>
      <c r="F2042" s="220"/>
      <c r="G2042" s="220"/>
      <c r="H2042" s="461"/>
      <c r="I2042" s="461"/>
      <c r="J2042" s="595"/>
      <c r="K2042" s="595"/>
      <c r="L2042" s="595"/>
      <c r="M2042" s="595"/>
      <c r="N2042" s="595"/>
      <c r="O2042" s="461"/>
      <c r="P2042" s="461"/>
    </row>
    <row r="2043" spans="1:18" s="462" customFormat="1" ht="34.5" hidden="1" outlineLevel="2" x14ac:dyDescent="0.3">
      <c r="A2043" s="438"/>
      <c r="B2043" s="603"/>
      <c r="C2043" s="439" t="s">
        <v>2097</v>
      </c>
      <c r="D2043" s="439" t="s">
        <v>2098</v>
      </c>
      <c r="E2043" s="88" t="s">
        <v>2049</v>
      </c>
      <c r="F2043" s="220"/>
      <c r="G2043" s="220"/>
      <c r="H2043" s="461"/>
      <c r="I2043" s="461"/>
      <c r="J2043" s="595"/>
      <c r="K2043" s="595"/>
      <c r="L2043" s="595"/>
      <c r="M2043" s="595"/>
      <c r="N2043" s="595"/>
      <c r="O2043" s="461"/>
      <c r="P2043" s="461"/>
    </row>
    <row r="2044" spans="1:18" s="462" customFormat="1" ht="34.5" hidden="1" outlineLevel="2" x14ac:dyDescent="0.3">
      <c r="A2044" s="438"/>
      <c r="B2044" s="603"/>
      <c r="C2044" s="439" t="s">
        <v>2099</v>
      </c>
      <c r="D2044" s="439" t="s">
        <v>2100</v>
      </c>
      <c r="E2044" s="88" t="s">
        <v>2049</v>
      </c>
      <c r="F2044" s="220"/>
      <c r="G2044" s="220"/>
      <c r="H2044" s="461"/>
      <c r="I2044" s="461"/>
      <c r="J2044" s="595"/>
      <c r="K2044" s="595"/>
      <c r="L2044" s="595"/>
      <c r="M2044" s="595"/>
      <c r="N2044" s="595"/>
      <c r="O2044" s="461"/>
      <c r="P2044" s="461"/>
    </row>
    <row r="2045" spans="1:18" s="462" customFormat="1" ht="17.25" hidden="1" outlineLevel="2" x14ac:dyDescent="0.3">
      <c r="A2045" s="547"/>
      <c r="B2045" s="624"/>
      <c r="C2045" s="439" t="s">
        <v>2101</v>
      </c>
      <c r="D2045" s="439" t="s">
        <v>2102</v>
      </c>
      <c r="E2045" s="618" t="s">
        <v>2054</v>
      </c>
      <c r="F2045" s="220"/>
      <c r="G2045" s="220"/>
      <c r="H2045" s="461"/>
      <c r="I2045" s="461"/>
      <c r="J2045" s="595"/>
      <c r="K2045" s="595"/>
      <c r="L2045" s="595"/>
      <c r="M2045" s="595"/>
      <c r="N2045" s="595"/>
      <c r="O2045" s="461"/>
      <c r="P2045" s="461"/>
    </row>
    <row r="2046" spans="1:18" s="462" customFormat="1" ht="17.25" hidden="1" customHeight="1" outlineLevel="2" x14ac:dyDescent="0.3">
      <c r="A2046" s="444"/>
      <c r="B2046" s="451"/>
      <c r="C2046" s="451"/>
      <c r="D2046" s="451"/>
      <c r="E2046" s="452"/>
      <c r="F2046" s="220"/>
      <c r="G2046" s="220"/>
      <c r="H2046" s="461"/>
      <c r="I2046" s="461"/>
      <c r="J2046" s="595"/>
      <c r="K2046" s="595"/>
      <c r="L2046" s="595"/>
      <c r="M2046" s="595"/>
      <c r="N2046" s="595"/>
      <c r="O2046" s="461"/>
      <c r="P2046" s="461"/>
    </row>
    <row r="2047" spans="1:18" s="462" customFormat="1" ht="17.25" hidden="1" outlineLevel="2" x14ac:dyDescent="0.3">
      <c r="A2047" s="438"/>
      <c r="B2047" s="603"/>
      <c r="C2047" s="439" t="s">
        <v>2103</v>
      </c>
      <c r="D2047" s="439" t="s">
        <v>2104</v>
      </c>
      <c r="E2047" s="619" t="s">
        <v>2105</v>
      </c>
      <c r="F2047" s="220"/>
      <c r="G2047" s="220"/>
      <c r="H2047" s="461"/>
      <c r="I2047" s="461"/>
      <c r="J2047" s="595"/>
      <c r="K2047" s="595"/>
      <c r="L2047" s="595"/>
      <c r="M2047" s="595"/>
      <c r="N2047" s="595"/>
      <c r="O2047" s="461"/>
      <c r="P2047" s="461"/>
    </row>
    <row r="2048" spans="1:18" s="462" customFormat="1" ht="17.25" hidden="1" outlineLevel="2" x14ac:dyDescent="0.3">
      <c r="A2048" s="448"/>
      <c r="B2048" s="608"/>
      <c r="C2048" s="439" t="s">
        <v>2106</v>
      </c>
      <c r="D2048" s="439" t="s">
        <v>2107</v>
      </c>
      <c r="E2048" s="620" t="s">
        <v>2059</v>
      </c>
      <c r="F2048" s="460"/>
      <c r="G2048" s="220"/>
    </row>
    <row r="2049" spans="1:18" s="462" customFormat="1" ht="17.25" hidden="1" outlineLevel="2" x14ac:dyDescent="0.3">
      <c r="A2049" s="448"/>
      <c r="B2049" s="608"/>
      <c r="C2049" s="439" t="s">
        <v>2108</v>
      </c>
      <c r="D2049" s="439" t="s">
        <v>2109</v>
      </c>
      <c r="E2049" s="619"/>
      <c r="F2049" s="460"/>
      <c r="G2049" s="220"/>
    </row>
    <row r="2050" spans="1:18" s="462" customFormat="1" ht="34.5" hidden="1" outlineLevel="2" x14ac:dyDescent="0.3">
      <c r="A2050" s="448"/>
      <c r="B2050" s="608"/>
      <c r="C2050" s="439" t="s">
        <v>2110</v>
      </c>
      <c r="D2050" s="439" t="s">
        <v>2111</v>
      </c>
      <c r="E2050" s="619" t="s">
        <v>2064</v>
      </c>
      <c r="F2050" s="460"/>
      <c r="G2050" s="220"/>
    </row>
    <row r="2051" spans="1:18" s="462" customFormat="1" ht="34.5" hidden="1" outlineLevel="2" x14ac:dyDescent="0.3">
      <c r="A2051" s="611"/>
      <c r="B2051" s="612"/>
      <c r="C2051" s="714" t="s">
        <v>2065</v>
      </c>
      <c r="D2051" s="621" t="s">
        <v>2112</v>
      </c>
      <c r="E2051" s="622" t="s">
        <v>2011</v>
      </c>
      <c r="F2051" s="460"/>
      <c r="G2051" s="220"/>
    </row>
    <row r="2052" spans="1:18" s="596" customFormat="1" ht="17.25" hidden="1" customHeight="1" outlineLevel="2" x14ac:dyDescent="0.3">
      <c r="A2052" s="444"/>
      <c r="B2052" s="451"/>
      <c r="C2052" s="451"/>
      <c r="D2052" s="451"/>
      <c r="E2052" s="452"/>
      <c r="F2052" s="220"/>
      <c r="G2052" s="220"/>
      <c r="H2052" s="221"/>
      <c r="I2052" s="222"/>
      <c r="J2052" s="223"/>
      <c r="K2052" s="595"/>
      <c r="L2052" s="595"/>
      <c r="M2052" s="595"/>
      <c r="N2052" s="595"/>
      <c r="O2052" s="595"/>
      <c r="P2052" s="595"/>
    </row>
    <row r="2053" spans="1:18" s="86" customFormat="1" ht="34.5" hidden="1" outlineLevel="2" x14ac:dyDescent="0.3">
      <c r="A2053" s="438"/>
      <c r="B2053" s="614"/>
      <c r="C2053" s="623" t="s">
        <v>658</v>
      </c>
      <c r="D2053" s="439" t="s">
        <v>2067</v>
      </c>
      <c r="E2053" s="507" t="s">
        <v>2014</v>
      </c>
      <c r="F2053" s="460"/>
      <c r="G2053" s="220"/>
      <c r="H2053" s="462"/>
      <c r="I2053" s="462"/>
      <c r="J2053" s="462"/>
      <c r="K2053" s="462"/>
      <c r="L2053" s="462"/>
      <c r="M2053" s="462"/>
      <c r="N2053" s="462"/>
      <c r="O2053" s="462"/>
      <c r="P2053" s="462"/>
      <c r="Q2053" s="462"/>
      <c r="R2053" s="462"/>
    </row>
    <row r="2054" spans="1:18" s="86" customFormat="1" ht="34.5" hidden="1" outlineLevel="2" x14ac:dyDescent="0.3">
      <c r="A2054" s="438"/>
      <c r="B2054" s="614"/>
      <c r="C2054" s="623" t="s">
        <v>659</v>
      </c>
      <c r="D2054" s="439" t="s">
        <v>2068</v>
      </c>
      <c r="E2054" s="507" t="s">
        <v>2014</v>
      </c>
      <c r="F2054" s="460"/>
      <c r="G2054" s="220"/>
      <c r="H2054" s="462"/>
      <c r="I2054" s="462"/>
      <c r="J2054" s="462"/>
      <c r="K2054" s="462"/>
      <c r="L2054" s="462"/>
      <c r="M2054" s="462"/>
      <c r="N2054" s="462"/>
      <c r="O2054" s="462"/>
      <c r="P2054" s="462"/>
      <c r="Q2054" s="462"/>
      <c r="R2054" s="462"/>
    </row>
    <row r="2055" spans="1:18" s="86" customFormat="1" ht="34.5" hidden="1" outlineLevel="2" x14ac:dyDescent="0.3">
      <c r="A2055" s="438"/>
      <c r="B2055" s="614"/>
      <c r="C2055" s="439" t="s">
        <v>85</v>
      </c>
      <c r="D2055" s="439" t="s">
        <v>2069</v>
      </c>
      <c r="E2055" s="507" t="s">
        <v>2014</v>
      </c>
      <c r="F2055" s="460"/>
      <c r="G2055" s="220"/>
      <c r="H2055" s="462"/>
      <c r="I2055" s="462"/>
      <c r="J2055" s="462"/>
      <c r="K2055" s="462"/>
      <c r="L2055" s="462"/>
      <c r="M2055" s="462"/>
      <c r="N2055" s="462"/>
      <c r="O2055" s="462"/>
      <c r="P2055" s="462"/>
      <c r="Q2055" s="462"/>
      <c r="R2055" s="462"/>
    </row>
    <row r="2056" spans="1:18" s="462" customFormat="1" ht="17.25" hidden="1" customHeight="1" outlineLevel="1" x14ac:dyDescent="0.3">
      <c r="A2056" s="444"/>
      <c r="B2056" s="451"/>
      <c r="C2056" s="451"/>
      <c r="D2056" s="451"/>
      <c r="E2056" s="452"/>
      <c r="F2056" s="460"/>
      <c r="G2056" s="220"/>
    </row>
    <row r="2057" spans="1:18" s="86" customFormat="1" ht="17.25" hidden="1" outlineLevel="1" x14ac:dyDescent="0.3">
      <c r="A2057" s="79"/>
      <c r="B2057" s="80">
        <f>SUM(B2058:B2115)</f>
        <v>0</v>
      </c>
      <c r="C2057" s="437" t="s">
        <v>2113</v>
      </c>
      <c r="D2057" s="81" t="s">
        <v>2114</v>
      </c>
      <c r="E2057" s="105"/>
      <c r="F2057" s="83"/>
      <c r="G2057" s="84"/>
      <c r="H2057" s="85"/>
      <c r="I2057" s="85"/>
      <c r="J2057" s="85"/>
      <c r="K2057" s="85"/>
      <c r="L2057" s="85"/>
      <c r="M2057" s="85"/>
      <c r="N2057" s="85"/>
      <c r="O2057" s="85"/>
      <c r="P2057" s="85"/>
    </row>
    <row r="2058" spans="1:18" s="596" customFormat="1" ht="17.25" hidden="1" outlineLevel="2" x14ac:dyDescent="0.3">
      <c r="A2058" s="598"/>
      <c r="B2058" s="599"/>
      <c r="C2058" s="599"/>
      <c r="D2058" s="599"/>
      <c r="E2058" s="600"/>
      <c r="F2058" s="220"/>
      <c r="G2058" s="220"/>
      <c r="H2058" s="221"/>
      <c r="I2058" s="222"/>
      <c r="J2058" s="223"/>
      <c r="K2058" s="595"/>
      <c r="L2058" s="595"/>
      <c r="M2058" s="595"/>
      <c r="N2058" s="595"/>
      <c r="O2058" s="595"/>
      <c r="P2058" s="595"/>
      <c r="Q2058" s="595"/>
      <c r="R2058" s="595"/>
    </row>
    <row r="2059" spans="1:18" s="596" customFormat="1" ht="34.5" hidden="1" outlineLevel="2" x14ac:dyDescent="0.3">
      <c r="A2059" s="438"/>
      <c r="B2059" s="224"/>
      <c r="C2059" s="711" t="s">
        <v>1907</v>
      </c>
      <c r="D2059" s="597" t="s">
        <v>1908</v>
      </c>
      <c r="E2059" s="91"/>
      <c r="F2059" s="220"/>
      <c r="G2059" s="220"/>
      <c r="H2059" s="221"/>
      <c r="I2059" s="222"/>
      <c r="J2059" s="223"/>
      <c r="K2059" s="595"/>
      <c r="L2059" s="595"/>
      <c r="M2059" s="595"/>
      <c r="N2059" s="595"/>
      <c r="O2059" s="595"/>
      <c r="P2059" s="595"/>
    </row>
    <row r="2060" spans="1:18" s="596" customFormat="1" ht="34.5" hidden="1" outlineLevel="2" x14ac:dyDescent="0.3">
      <c r="A2060" s="438"/>
      <c r="B2060" s="224"/>
      <c r="C2060" s="711" t="s">
        <v>1909</v>
      </c>
      <c r="D2060" s="597" t="s">
        <v>1910</v>
      </c>
      <c r="E2060" s="91"/>
      <c r="F2060" s="220"/>
      <c r="G2060" s="220"/>
      <c r="H2060" s="221"/>
      <c r="I2060" s="222"/>
      <c r="J2060" s="223"/>
      <c r="K2060" s="595"/>
      <c r="L2060" s="595"/>
      <c r="M2060" s="595"/>
      <c r="N2060" s="595"/>
      <c r="O2060" s="595"/>
      <c r="P2060" s="595"/>
    </row>
    <row r="2061" spans="1:18" s="596" customFormat="1" ht="34.5" hidden="1" outlineLevel="2" x14ac:dyDescent="0.3">
      <c r="A2061" s="438"/>
      <c r="B2061" s="224"/>
      <c r="C2061" s="711" t="s">
        <v>1911</v>
      </c>
      <c r="D2061" s="597" t="s">
        <v>1912</v>
      </c>
      <c r="E2061" s="91"/>
      <c r="F2061" s="220"/>
      <c r="G2061" s="220"/>
      <c r="H2061" s="221"/>
      <c r="I2061" s="222"/>
      <c r="J2061" s="223"/>
      <c r="K2061" s="595"/>
      <c r="L2061" s="595"/>
      <c r="M2061" s="595"/>
      <c r="N2061" s="595"/>
      <c r="O2061" s="595"/>
      <c r="P2061" s="595"/>
    </row>
    <row r="2062" spans="1:18" s="596" customFormat="1" ht="34.5" hidden="1" outlineLevel="2" x14ac:dyDescent="0.3">
      <c r="A2062" s="438"/>
      <c r="B2062" s="224"/>
      <c r="C2062" s="711" t="s">
        <v>1913</v>
      </c>
      <c r="D2062" s="597" t="s">
        <v>1914</v>
      </c>
      <c r="E2062" s="91"/>
      <c r="F2062" s="220"/>
      <c r="G2062" s="220"/>
      <c r="H2062" s="221"/>
      <c r="I2062" s="222"/>
      <c r="J2062" s="223"/>
      <c r="K2062" s="595"/>
      <c r="L2062" s="595"/>
      <c r="M2062" s="595"/>
      <c r="N2062" s="595"/>
      <c r="O2062" s="595"/>
      <c r="P2062" s="595"/>
    </row>
    <row r="2063" spans="1:18" s="596" customFormat="1" ht="34.5" hidden="1" outlineLevel="2" x14ac:dyDescent="0.3">
      <c r="A2063" s="438"/>
      <c r="B2063" s="224"/>
      <c r="C2063" s="711" t="s">
        <v>1915</v>
      </c>
      <c r="D2063" s="597" t="s">
        <v>1916</v>
      </c>
      <c r="E2063" s="91"/>
      <c r="F2063" s="220"/>
      <c r="G2063" s="220"/>
      <c r="H2063" s="221"/>
      <c r="I2063" s="222"/>
      <c r="J2063" s="223"/>
      <c r="K2063" s="595"/>
      <c r="L2063" s="595"/>
      <c r="M2063" s="595"/>
      <c r="N2063" s="595"/>
      <c r="O2063" s="595"/>
      <c r="P2063" s="595"/>
    </row>
    <row r="2064" spans="1:18" s="596" customFormat="1" ht="34.5" hidden="1" outlineLevel="2" x14ac:dyDescent="0.3">
      <c r="A2064" s="438"/>
      <c r="B2064" s="224"/>
      <c r="C2064" s="711" t="s">
        <v>1917</v>
      </c>
      <c r="D2064" s="597" t="s">
        <v>1918</v>
      </c>
      <c r="E2064" s="91"/>
      <c r="F2064" s="220"/>
      <c r="G2064" s="220"/>
      <c r="H2064" s="221"/>
      <c r="I2064" s="222"/>
      <c r="J2064" s="223"/>
      <c r="K2064" s="595"/>
      <c r="L2064" s="595"/>
      <c r="M2064" s="595"/>
      <c r="N2064" s="595"/>
      <c r="O2064" s="595"/>
      <c r="P2064" s="595"/>
    </row>
    <row r="2065" spans="1:18" s="596" customFormat="1" ht="34.5" hidden="1" outlineLevel="2" x14ac:dyDescent="0.3">
      <c r="A2065" s="438"/>
      <c r="B2065" s="224"/>
      <c r="C2065" s="508" t="s">
        <v>1919</v>
      </c>
      <c r="D2065" s="481" t="s">
        <v>1920</v>
      </c>
      <c r="E2065" s="91"/>
      <c r="F2065" s="220"/>
      <c r="G2065" s="220"/>
      <c r="H2065" s="221"/>
      <c r="I2065" s="222"/>
      <c r="J2065" s="223"/>
      <c r="K2065" s="595"/>
      <c r="L2065" s="595"/>
      <c r="M2065" s="595"/>
      <c r="N2065" s="595"/>
      <c r="O2065" s="595"/>
      <c r="P2065" s="595"/>
    </row>
    <row r="2066" spans="1:18" s="596" customFormat="1" ht="34.5" hidden="1" outlineLevel="2" x14ac:dyDescent="0.3">
      <c r="A2066" s="438"/>
      <c r="B2066" s="224"/>
      <c r="C2066" s="508" t="s">
        <v>1921</v>
      </c>
      <c r="D2066" s="481" t="s">
        <v>1922</v>
      </c>
      <c r="E2066" s="91"/>
      <c r="F2066" s="220"/>
      <c r="G2066" s="220"/>
      <c r="H2066" s="221"/>
      <c r="I2066" s="222"/>
      <c r="J2066" s="223"/>
      <c r="K2066" s="595"/>
      <c r="L2066" s="595"/>
      <c r="M2066" s="595"/>
      <c r="N2066" s="595"/>
      <c r="O2066" s="595"/>
      <c r="P2066" s="595"/>
    </row>
    <row r="2067" spans="1:18" s="596" customFormat="1" ht="34.5" hidden="1" outlineLevel="2" x14ac:dyDescent="0.3">
      <c r="A2067" s="438"/>
      <c r="B2067" s="224"/>
      <c r="C2067" s="508" t="s">
        <v>1923</v>
      </c>
      <c r="D2067" s="481" t="s">
        <v>1924</v>
      </c>
      <c r="E2067" s="91"/>
      <c r="F2067" s="220"/>
      <c r="G2067" s="220"/>
      <c r="H2067" s="221"/>
      <c r="I2067" s="222"/>
      <c r="J2067" s="223"/>
      <c r="K2067" s="595"/>
      <c r="L2067" s="595"/>
      <c r="M2067" s="595"/>
      <c r="N2067" s="595"/>
      <c r="O2067" s="595"/>
      <c r="P2067" s="595"/>
    </row>
    <row r="2068" spans="1:18" s="596" customFormat="1" ht="17.25" hidden="1" outlineLevel="2" x14ac:dyDescent="0.3">
      <c r="A2068" s="598"/>
      <c r="B2068" s="599"/>
      <c r="C2068" s="599"/>
      <c r="D2068" s="599"/>
      <c r="E2068" s="600"/>
      <c r="F2068" s="220"/>
      <c r="G2068" s="220"/>
      <c r="H2068" s="221"/>
      <c r="I2068" s="222"/>
      <c r="J2068" s="223"/>
      <c r="K2068" s="595"/>
      <c r="L2068" s="595"/>
      <c r="M2068" s="595"/>
      <c r="N2068" s="595"/>
      <c r="O2068" s="595"/>
      <c r="P2068" s="595"/>
      <c r="Q2068" s="595"/>
      <c r="R2068" s="595"/>
    </row>
    <row r="2069" spans="1:18" s="596" customFormat="1" ht="34.5" hidden="1" outlineLevel="2" x14ac:dyDescent="0.3">
      <c r="A2069" s="438"/>
      <c r="B2069" s="224"/>
      <c r="C2069" s="439" t="s">
        <v>1925</v>
      </c>
      <c r="D2069" s="481" t="s">
        <v>1926</v>
      </c>
      <c r="E2069" s="183" t="s">
        <v>1927</v>
      </c>
      <c r="F2069" s="220"/>
      <c r="G2069" s="220"/>
      <c r="H2069" s="221"/>
      <c r="I2069" s="222"/>
      <c r="J2069" s="223"/>
      <c r="K2069" s="595"/>
      <c r="L2069" s="595"/>
      <c r="M2069" s="595"/>
      <c r="N2069" s="595"/>
      <c r="O2069" s="595"/>
      <c r="P2069" s="595"/>
    </row>
    <row r="2070" spans="1:18" s="596" customFormat="1" ht="17.25" hidden="1" outlineLevel="2" x14ac:dyDescent="0.3">
      <c r="A2070" s="598"/>
      <c r="B2070" s="599"/>
      <c r="C2070" s="599"/>
      <c r="D2070" s="599"/>
      <c r="E2070" s="600"/>
      <c r="F2070" s="220"/>
      <c r="G2070" s="220"/>
      <c r="H2070" s="221"/>
      <c r="I2070" s="222"/>
      <c r="J2070" s="223"/>
      <c r="K2070" s="595"/>
      <c r="L2070" s="595"/>
      <c r="M2070" s="595"/>
      <c r="N2070" s="595"/>
      <c r="O2070" s="595"/>
      <c r="P2070" s="595"/>
      <c r="Q2070" s="595"/>
      <c r="R2070" s="595"/>
    </row>
    <row r="2071" spans="1:18" s="596" customFormat="1" ht="34.5" hidden="1" outlineLevel="2" x14ac:dyDescent="0.3">
      <c r="A2071" s="438"/>
      <c r="B2071" s="224"/>
      <c r="C2071" s="439" t="s">
        <v>1928</v>
      </c>
      <c r="D2071" s="481" t="s">
        <v>1929</v>
      </c>
      <c r="E2071" s="183" t="s">
        <v>1930</v>
      </c>
      <c r="F2071" s="220"/>
      <c r="G2071" s="220"/>
      <c r="H2071" s="221"/>
      <c r="I2071" s="222"/>
      <c r="J2071" s="223"/>
      <c r="K2071" s="595"/>
      <c r="L2071" s="595"/>
      <c r="M2071" s="595"/>
      <c r="N2071" s="595"/>
      <c r="O2071" s="595"/>
      <c r="P2071" s="595"/>
    </row>
    <row r="2072" spans="1:18" s="596" customFormat="1" ht="34.5" hidden="1" outlineLevel="2" x14ac:dyDescent="0.3">
      <c r="A2072" s="438"/>
      <c r="B2072" s="224"/>
      <c r="C2072" s="439" t="s">
        <v>1931</v>
      </c>
      <c r="D2072" s="481" t="s">
        <v>1932</v>
      </c>
      <c r="E2072" s="183" t="s">
        <v>1930</v>
      </c>
      <c r="F2072" s="220"/>
      <c r="G2072" s="220"/>
      <c r="H2072" s="221"/>
      <c r="I2072" s="222"/>
      <c r="J2072" s="223"/>
      <c r="K2072" s="595"/>
      <c r="L2072" s="595"/>
      <c r="M2072" s="595"/>
      <c r="N2072" s="595"/>
      <c r="O2072" s="595"/>
      <c r="P2072" s="595"/>
    </row>
    <row r="2073" spans="1:18" s="596" customFormat="1" ht="17.25" hidden="1" outlineLevel="2" x14ac:dyDescent="0.3">
      <c r="A2073" s="438"/>
      <c r="B2073" s="224"/>
      <c r="C2073" s="439" t="s">
        <v>1933</v>
      </c>
      <c r="D2073" s="481" t="s">
        <v>1934</v>
      </c>
      <c r="E2073" s="183" t="s">
        <v>1930</v>
      </c>
      <c r="F2073" s="220"/>
      <c r="G2073" s="220"/>
      <c r="H2073" s="221"/>
      <c r="I2073" s="222"/>
      <c r="J2073" s="223"/>
      <c r="K2073" s="595"/>
      <c r="L2073" s="595"/>
      <c r="M2073" s="595"/>
      <c r="N2073" s="595"/>
      <c r="O2073" s="595"/>
      <c r="P2073" s="595"/>
    </row>
    <row r="2074" spans="1:18" s="596" customFormat="1" ht="34.5" hidden="1" outlineLevel="2" x14ac:dyDescent="0.3">
      <c r="A2074" s="438"/>
      <c r="B2074" s="224"/>
      <c r="C2074" s="439" t="s">
        <v>1935</v>
      </c>
      <c r="D2074" s="481" t="s">
        <v>1936</v>
      </c>
      <c r="E2074" s="183" t="s">
        <v>1930</v>
      </c>
      <c r="F2074" s="220"/>
      <c r="G2074" s="220"/>
      <c r="H2074" s="221"/>
      <c r="I2074" s="222"/>
      <c r="J2074" s="223"/>
      <c r="K2074" s="595"/>
      <c r="L2074" s="595"/>
      <c r="M2074" s="595"/>
      <c r="N2074" s="595"/>
      <c r="O2074" s="595"/>
      <c r="P2074" s="595"/>
    </row>
    <row r="2075" spans="1:18" s="596" customFormat="1" ht="34.5" hidden="1" outlineLevel="2" x14ac:dyDescent="0.3">
      <c r="A2075" s="438"/>
      <c r="B2075" s="224"/>
      <c r="C2075" s="439" t="s">
        <v>1937</v>
      </c>
      <c r="D2075" s="481" t="s">
        <v>1938</v>
      </c>
      <c r="E2075" s="183" t="s">
        <v>1939</v>
      </c>
      <c r="F2075" s="220"/>
      <c r="G2075" s="220"/>
      <c r="H2075" s="221"/>
      <c r="I2075" s="222"/>
      <c r="J2075" s="223"/>
      <c r="K2075" s="595"/>
      <c r="L2075" s="595"/>
      <c r="M2075" s="595"/>
      <c r="N2075" s="595"/>
      <c r="O2075" s="595"/>
      <c r="P2075" s="595"/>
    </row>
    <row r="2076" spans="1:18" s="596" customFormat="1" ht="34.5" hidden="1" outlineLevel="2" x14ac:dyDescent="0.3">
      <c r="A2076" s="438"/>
      <c r="B2076" s="224"/>
      <c r="C2076" s="439" t="s">
        <v>1940</v>
      </c>
      <c r="D2076" s="481" t="s">
        <v>1941</v>
      </c>
      <c r="E2076" s="183" t="s">
        <v>1939</v>
      </c>
      <c r="F2076" s="220"/>
      <c r="G2076" s="220"/>
      <c r="H2076" s="221"/>
      <c r="I2076" s="222"/>
      <c r="J2076" s="223"/>
      <c r="K2076" s="595"/>
      <c r="L2076" s="595"/>
      <c r="M2076" s="595"/>
      <c r="N2076" s="595"/>
      <c r="O2076" s="595"/>
      <c r="P2076" s="595"/>
    </row>
    <row r="2077" spans="1:18" s="596" customFormat="1" ht="17.25" hidden="1" outlineLevel="2" x14ac:dyDescent="0.3">
      <c r="A2077" s="438"/>
      <c r="B2077" s="224"/>
      <c r="C2077" s="439" t="s">
        <v>1942</v>
      </c>
      <c r="D2077" s="481" t="s">
        <v>1943</v>
      </c>
      <c r="E2077" s="183" t="s">
        <v>1939</v>
      </c>
      <c r="F2077" s="220"/>
      <c r="G2077" s="220"/>
      <c r="H2077" s="221"/>
      <c r="I2077" s="222"/>
      <c r="J2077" s="223"/>
      <c r="K2077" s="595"/>
      <c r="L2077" s="595"/>
      <c r="M2077" s="595"/>
      <c r="N2077" s="595"/>
      <c r="O2077" s="595"/>
      <c r="P2077" s="595"/>
    </row>
    <row r="2078" spans="1:18" s="596" customFormat="1" ht="34.5" hidden="1" outlineLevel="2" x14ac:dyDescent="0.3">
      <c r="A2078" s="438"/>
      <c r="B2078" s="224"/>
      <c r="C2078" s="439" t="s">
        <v>1944</v>
      </c>
      <c r="D2078" s="481" t="s">
        <v>1945</v>
      </c>
      <c r="E2078" s="183" t="s">
        <v>1939</v>
      </c>
      <c r="F2078" s="220"/>
      <c r="G2078" s="220"/>
      <c r="H2078" s="221"/>
      <c r="I2078" s="222"/>
      <c r="J2078" s="223"/>
      <c r="K2078" s="595"/>
      <c r="L2078" s="595"/>
      <c r="M2078" s="595"/>
      <c r="N2078" s="595"/>
      <c r="O2078" s="595"/>
      <c r="P2078" s="595"/>
    </row>
    <row r="2079" spans="1:18" s="596" customFormat="1" ht="34.5" hidden="1" outlineLevel="2" x14ac:dyDescent="0.3">
      <c r="A2079" s="438"/>
      <c r="B2079" s="224"/>
      <c r="C2079" s="712" t="s">
        <v>1946</v>
      </c>
      <c r="D2079" s="601" t="s">
        <v>1947</v>
      </c>
      <c r="E2079" s="602" t="s">
        <v>1948</v>
      </c>
      <c r="F2079" s="220"/>
      <c r="G2079" s="220"/>
      <c r="H2079" s="221"/>
      <c r="I2079" s="222"/>
      <c r="J2079" s="223"/>
      <c r="K2079" s="595"/>
      <c r="L2079" s="595"/>
      <c r="M2079" s="595"/>
      <c r="N2079" s="595"/>
      <c r="O2079" s="595"/>
      <c r="P2079" s="595"/>
    </row>
    <row r="2080" spans="1:18" s="596" customFormat="1" ht="17.25" hidden="1" outlineLevel="2" x14ac:dyDescent="0.3">
      <c r="A2080" s="598"/>
      <c r="B2080" s="599"/>
      <c r="C2080" s="599"/>
      <c r="D2080" s="599"/>
      <c r="E2080" s="600"/>
      <c r="F2080" s="220"/>
      <c r="G2080" s="220"/>
      <c r="H2080" s="221"/>
      <c r="I2080" s="222"/>
      <c r="J2080" s="223"/>
      <c r="K2080" s="595"/>
      <c r="L2080" s="595"/>
      <c r="M2080" s="595"/>
      <c r="N2080" s="595"/>
      <c r="O2080" s="595"/>
      <c r="P2080" s="595"/>
      <c r="Q2080" s="595"/>
      <c r="R2080" s="595"/>
    </row>
    <row r="2081" spans="1:16" s="596" customFormat="1" ht="34.5" hidden="1" outlineLevel="2" x14ac:dyDescent="0.3">
      <c r="A2081" s="438"/>
      <c r="B2081" s="224"/>
      <c r="C2081" s="508" t="s">
        <v>1949</v>
      </c>
      <c r="D2081" s="481" t="s">
        <v>1950</v>
      </c>
      <c r="E2081" s="183" t="s">
        <v>1951</v>
      </c>
      <c r="F2081" s="220"/>
      <c r="G2081" s="220"/>
      <c r="H2081" s="221"/>
      <c r="I2081" s="222"/>
      <c r="J2081" s="223"/>
      <c r="K2081" s="595"/>
      <c r="L2081" s="595"/>
      <c r="M2081" s="595"/>
      <c r="N2081" s="595"/>
      <c r="O2081" s="595"/>
      <c r="P2081" s="595"/>
    </row>
    <row r="2082" spans="1:16" s="596" customFormat="1" ht="34.5" hidden="1" outlineLevel="2" x14ac:dyDescent="0.3">
      <c r="A2082" s="438"/>
      <c r="B2082" s="224"/>
      <c r="C2082" s="508" t="s">
        <v>1952</v>
      </c>
      <c r="D2082" s="481" t="s">
        <v>1953</v>
      </c>
      <c r="E2082" s="91"/>
      <c r="F2082" s="220"/>
      <c r="G2082" s="220"/>
      <c r="H2082" s="221"/>
      <c r="I2082" s="222"/>
      <c r="J2082" s="223"/>
      <c r="K2082" s="595"/>
      <c r="L2082" s="595"/>
      <c r="M2082" s="595"/>
      <c r="N2082" s="595"/>
      <c r="O2082" s="595"/>
      <c r="P2082" s="595"/>
    </row>
    <row r="2083" spans="1:16" s="596" customFormat="1" ht="34.5" hidden="1" outlineLevel="2" x14ac:dyDescent="0.3">
      <c r="A2083" s="438"/>
      <c r="B2083" s="224"/>
      <c r="C2083" s="508" t="s">
        <v>1954</v>
      </c>
      <c r="D2083" s="481" t="s">
        <v>1955</v>
      </c>
      <c r="E2083" s="91"/>
      <c r="F2083" s="220"/>
      <c r="G2083" s="220"/>
      <c r="H2083" s="221"/>
      <c r="I2083" s="222"/>
      <c r="J2083" s="223"/>
      <c r="K2083" s="595"/>
      <c r="L2083" s="595"/>
      <c r="M2083" s="595"/>
      <c r="N2083" s="595"/>
      <c r="O2083" s="595"/>
      <c r="P2083" s="595"/>
    </row>
    <row r="2084" spans="1:16" s="596" customFormat="1" ht="34.5" hidden="1" outlineLevel="2" x14ac:dyDescent="0.3">
      <c r="A2084" s="438"/>
      <c r="B2084" s="224"/>
      <c r="C2084" s="508" t="s">
        <v>1956</v>
      </c>
      <c r="D2084" s="481" t="s">
        <v>1957</v>
      </c>
      <c r="E2084" s="91"/>
      <c r="F2084" s="220"/>
      <c r="G2084" s="220"/>
      <c r="H2084" s="221"/>
      <c r="I2084" s="222"/>
      <c r="J2084" s="223"/>
      <c r="K2084" s="595"/>
      <c r="L2084" s="595"/>
      <c r="M2084" s="595"/>
      <c r="N2084" s="595"/>
      <c r="O2084" s="595"/>
      <c r="P2084" s="595"/>
    </row>
    <row r="2085" spans="1:16" s="596" customFormat="1" ht="34.5" hidden="1" outlineLevel="2" x14ac:dyDescent="0.3">
      <c r="A2085" s="438"/>
      <c r="B2085" s="224"/>
      <c r="C2085" s="508" t="s">
        <v>1958</v>
      </c>
      <c r="D2085" s="481" t="s">
        <v>1959</v>
      </c>
      <c r="E2085" s="91"/>
      <c r="F2085" s="220"/>
      <c r="G2085" s="220"/>
      <c r="H2085" s="221"/>
      <c r="I2085" s="222"/>
      <c r="J2085" s="223"/>
      <c r="K2085" s="595"/>
      <c r="L2085" s="595"/>
      <c r="M2085" s="595"/>
      <c r="N2085" s="595"/>
      <c r="O2085" s="595"/>
      <c r="P2085" s="595"/>
    </row>
    <row r="2086" spans="1:16" s="596" customFormat="1" ht="34.5" hidden="1" outlineLevel="2" x14ac:dyDescent="0.3">
      <c r="A2086" s="438"/>
      <c r="B2086" s="224"/>
      <c r="C2086" s="508" t="s">
        <v>1960</v>
      </c>
      <c r="D2086" s="481" t="s">
        <v>1961</v>
      </c>
      <c r="E2086" s="183" t="s">
        <v>1951</v>
      </c>
      <c r="F2086" s="220"/>
      <c r="G2086" s="220"/>
      <c r="H2086" s="221"/>
      <c r="I2086" s="222"/>
      <c r="J2086" s="223"/>
      <c r="K2086" s="595"/>
      <c r="L2086" s="595"/>
      <c r="M2086" s="595"/>
      <c r="N2086" s="595"/>
      <c r="O2086" s="595"/>
      <c r="P2086" s="595"/>
    </row>
    <row r="2087" spans="1:16" s="596" customFormat="1" ht="34.5" hidden="1" outlineLevel="2" x14ac:dyDescent="0.3">
      <c r="A2087" s="438"/>
      <c r="B2087" s="224"/>
      <c r="C2087" s="508" t="s">
        <v>1962</v>
      </c>
      <c r="D2087" s="481" t="s">
        <v>1963</v>
      </c>
      <c r="E2087" s="183"/>
      <c r="F2087" s="220"/>
      <c r="G2087" s="220"/>
      <c r="H2087" s="221"/>
      <c r="I2087" s="222"/>
      <c r="J2087" s="223"/>
      <c r="K2087" s="595"/>
      <c r="L2087" s="595"/>
      <c r="M2087" s="595"/>
      <c r="N2087" s="595"/>
      <c r="O2087" s="595"/>
      <c r="P2087" s="595"/>
    </row>
    <row r="2088" spans="1:16" s="596" customFormat="1" ht="34.5" hidden="1" outlineLevel="2" x14ac:dyDescent="0.3">
      <c r="A2088" s="438"/>
      <c r="B2088" s="224"/>
      <c r="C2088" s="508" t="s">
        <v>1964</v>
      </c>
      <c r="D2088" s="481" t="s">
        <v>1965</v>
      </c>
      <c r="E2088" s="183"/>
      <c r="F2088" s="220"/>
      <c r="G2088" s="220"/>
      <c r="H2088" s="221"/>
      <c r="I2088" s="222"/>
      <c r="J2088" s="223"/>
      <c r="K2088" s="595"/>
      <c r="L2088" s="595"/>
      <c r="M2088" s="595"/>
      <c r="N2088" s="595"/>
      <c r="O2088" s="595"/>
      <c r="P2088" s="595"/>
    </row>
    <row r="2089" spans="1:16" s="596" customFormat="1" ht="34.5" hidden="1" outlineLevel="2" x14ac:dyDescent="0.3">
      <c r="A2089" s="438"/>
      <c r="B2089" s="224"/>
      <c r="C2089" s="508" t="s">
        <v>1966</v>
      </c>
      <c r="D2089" s="481" t="s">
        <v>1967</v>
      </c>
      <c r="E2089" s="183"/>
      <c r="F2089" s="220"/>
      <c r="G2089" s="220"/>
      <c r="H2089" s="221"/>
      <c r="I2089" s="222"/>
      <c r="J2089" s="223"/>
      <c r="K2089" s="595"/>
      <c r="L2089" s="595"/>
      <c r="M2089" s="595"/>
      <c r="N2089" s="595"/>
      <c r="O2089" s="595"/>
      <c r="P2089" s="595"/>
    </row>
    <row r="2090" spans="1:16" s="596" customFormat="1" ht="34.5" hidden="1" outlineLevel="2" x14ac:dyDescent="0.3">
      <c r="A2090" s="438"/>
      <c r="B2090" s="224"/>
      <c r="C2090" s="508" t="s">
        <v>1968</v>
      </c>
      <c r="D2090" s="481" t="s">
        <v>1969</v>
      </c>
      <c r="E2090" s="183"/>
      <c r="F2090" s="220"/>
      <c r="G2090" s="220"/>
      <c r="H2090" s="221"/>
      <c r="I2090" s="222"/>
      <c r="J2090" s="223"/>
      <c r="K2090" s="595"/>
      <c r="L2090" s="595"/>
      <c r="M2090" s="595"/>
      <c r="N2090" s="595"/>
      <c r="O2090" s="595"/>
      <c r="P2090" s="595"/>
    </row>
    <row r="2091" spans="1:16" s="596" customFormat="1" ht="34.5" hidden="1" outlineLevel="2" x14ac:dyDescent="0.3">
      <c r="A2091" s="438"/>
      <c r="B2091" s="224"/>
      <c r="C2091" s="508" t="s">
        <v>1970</v>
      </c>
      <c r="D2091" s="481" t="s">
        <v>1971</v>
      </c>
      <c r="E2091" s="183" t="s">
        <v>1951</v>
      </c>
      <c r="F2091" s="220"/>
      <c r="G2091" s="220"/>
      <c r="H2091" s="221"/>
      <c r="I2091" s="222"/>
      <c r="J2091" s="223"/>
      <c r="K2091" s="595"/>
      <c r="L2091" s="595"/>
      <c r="M2091" s="595"/>
      <c r="N2091" s="595"/>
      <c r="O2091" s="595"/>
      <c r="P2091" s="595"/>
    </row>
    <row r="2092" spans="1:16" s="596" customFormat="1" ht="17.25" hidden="1" outlineLevel="2" x14ac:dyDescent="0.3">
      <c r="A2092" s="438"/>
      <c r="B2092" s="224"/>
      <c r="C2092" s="508" t="s">
        <v>1972</v>
      </c>
      <c r="D2092" s="481" t="s">
        <v>1973</v>
      </c>
      <c r="E2092" s="183"/>
      <c r="F2092" s="220"/>
      <c r="G2092" s="220"/>
      <c r="H2092" s="221"/>
      <c r="I2092" s="222"/>
      <c r="J2092" s="223"/>
      <c r="K2092" s="595"/>
      <c r="L2092" s="595"/>
      <c r="M2092" s="595"/>
      <c r="N2092" s="595"/>
      <c r="O2092" s="595"/>
      <c r="P2092" s="595"/>
    </row>
    <row r="2093" spans="1:16" s="596" customFormat="1" ht="34.5" hidden="1" outlineLevel="2" x14ac:dyDescent="0.3">
      <c r="A2093" s="438"/>
      <c r="B2093" s="224"/>
      <c r="C2093" s="508" t="s">
        <v>1974</v>
      </c>
      <c r="D2093" s="481" t="s">
        <v>1975</v>
      </c>
      <c r="E2093" s="183"/>
      <c r="F2093" s="220"/>
      <c r="G2093" s="220"/>
      <c r="H2093" s="221"/>
      <c r="I2093" s="222"/>
      <c r="J2093" s="223"/>
      <c r="K2093" s="595"/>
      <c r="L2093" s="595"/>
      <c r="M2093" s="595"/>
      <c r="N2093" s="595"/>
      <c r="O2093" s="595"/>
      <c r="P2093" s="595"/>
    </row>
    <row r="2094" spans="1:16" s="596" customFormat="1" ht="34.5" hidden="1" outlineLevel="2" x14ac:dyDescent="0.3">
      <c r="A2094" s="438"/>
      <c r="B2094" s="224"/>
      <c r="C2094" s="508" t="s">
        <v>1976</v>
      </c>
      <c r="D2094" s="481" t="s">
        <v>1977</v>
      </c>
      <c r="E2094" s="183"/>
      <c r="F2094" s="220"/>
      <c r="G2094" s="220"/>
      <c r="H2094" s="221"/>
      <c r="I2094" s="222"/>
      <c r="J2094" s="223"/>
      <c r="K2094" s="595"/>
      <c r="L2094" s="595"/>
      <c r="M2094" s="595"/>
      <c r="N2094" s="595"/>
      <c r="O2094" s="595"/>
      <c r="P2094" s="595"/>
    </row>
    <row r="2095" spans="1:16" s="596" customFormat="1" ht="34.5" hidden="1" outlineLevel="2" x14ac:dyDescent="0.3">
      <c r="A2095" s="438"/>
      <c r="B2095" s="224"/>
      <c r="C2095" s="508" t="s">
        <v>1978</v>
      </c>
      <c r="D2095" s="481" t="s">
        <v>1979</v>
      </c>
      <c r="E2095" s="183"/>
      <c r="F2095" s="220"/>
      <c r="G2095" s="220"/>
      <c r="H2095" s="221"/>
      <c r="I2095" s="222"/>
      <c r="J2095" s="223"/>
      <c r="K2095" s="595"/>
      <c r="L2095" s="595"/>
      <c r="M2095" s="595"/>
      <c r="N2095" s="595"/>
      <c r="O2095" s="595"/>
      <c r="P2095" s="595"/>
    </row>
    <row r="2096" spans="1:16" s="596" customFormat="1" ht="34.5" hidden="1" outlineLevel="2" x14ac:dyDescent="0.3">
      <c r="A2096" s="438"/>
      <c r="B2096" s="224"/>
      <c r="C2096" s="508" t="s">
        <v>1980</v>
      </c>
      <c r="D2096" s="481" t="s">
        <v>1981</v>
      </c>
      <c r="E2096" s="183" t="s">
        <v>1951</v>
      </c>
      <c r="F2096" s="220"/>
      <c r="G2096" s="220"/>
      <c r="H2096" s="221"/>
      <c r="I2096" s="222"/>
      <c r="J2096" s="223"/>
      <c r="K2096" s="595"/>
      <c r="L2096" s="595"/>
      <c r="M2096" s="595"/>
      <c r="N2096" s="595"/>
      <c r="O2096" s="595"/>
      <c r="P2096" s="595"/>
    </row>
    <row r="2097" spans="1:18" s="596" customFormat="1" ht="17.25" hidden="1" outlineLevel="2" x14ac:dyDescent="0.3">
      <c r="A2097" s="438"/>
      <c r="B2097" s="224"/>
      <c r="C2097" s="439" t="s">
        <v>1982</v>
      </c>
      <c r="D2097" s="439" t="s">
        <v>1983</v>
      </c>
      <c r="E2097" s="91"/>
      <c r="F2097" s="220"/>
      <c r="G2097" s="220"/>
      <c r="H2097" s="221"/>
      <c r="I2097" s="222"/>
      <c r="J2097" s="223"/>
      <c r="K2097" s="595"/>
      <c r="L2097" s="595"/>
      <c r="M2097" s="595"/>
      <c r="N2097" s="595"/>
      <c r="O2097" s="595"/>
      <c r="P2097" s="595"/>
    </row>
    <row r="2098" spans="1:18" s="596" customFormat="1" ht="34.5" hidden="1" outlineLevel="2" x14ac:dyDescent="0.3">
      <c r="A2098" s="438"/>
      <c r="B2098" s="224"/>
      <c r="C2098" s="439" t="s">
        <v>1984</v>
      </c>
      <c r="D2098" s="439" t="s">
        <v>1985</v>
      </c>
      <c r="E2098" s="91"/>
      <c r="F2098" s="220"/>
      <c r="G2098" s="220"/>
      <c r="H2098" s="221"/>
      <c r="I2098" s="222"/>
      <c r="J2098" s="223"/>
      <c r="K2098" s="595"/>
      <c r="L2098" s="595"/>
      <c r="M2098" s="595"/>
      <c r="N2098" s="595"/>
      <c r="O2098" s="595"/>
      <c r="P2098" s="595"/>
    </row>
    <row r="2099" spans="1:18" s="596" customFormat="1" ht="34.5" hidden="1" outlineLevel="2" x14ac:dyDescent="0.3">
      <c r="A2099" s="438"/>
      <c r="B2099" s="224"/>
      <c r="C2099" s="439" t="s">
        <v>1986</v>
      </c>
      <c r="D2099" s="439" t="s">
        <v>1987</v>
      </c>
      <c r="E2099" s="91"/>
      <c r="F2099" s="220"/>
      <c r="G2099" s="220"/>
      <c r="H2099" s="221"/>
      <c r="I2099" s="222"/>
      <c r="J2099" s="223"/>
      <c r="K2099" s="595"/>
      <c r="L2099" s="595"/>
      <c r="M2099" s="595"/>
      <c r="N2099" s="595"/>
      <c r="O2099" s="595"/>
      <c r="P2099" s="595"/>
    </row>
    <row r="2100" spans="1:18" s="596" customFormat="1" ht="34.5" hidden="1" outlineLevel="2" x14ac:dyDescent="0.3">
      <c r="A2100" s="438"/>
      <c r="B2100" s="224"/>
      <c r="C2100" s="439" t="s">
        <v>1988</v>
      </c>
      <c r="D2100" s="439" t="s">
        <v>1989</v>
      </c>
      <c r="E2100" s="91"/>
      <c r="F2100" s="220"/>
      <c r="G2100" s="220"/>
      <c r="H2100" s="221"/>
      <c r="I2100" s="222"/>
      <c r="J2100" s="223"/>
      <c r="K2100" s="595"/>
      <c r="L2100" s="595"/>
      <c r="M2100" s="595"/>
      <c r="N2100" s="595"/>
      <c r="O2100" s="595"/>
      <c r="P2100" s="595"/>
    </row>
    <row r="2101" spans="1:18" s="596" customFormat="1" ht="17.25" hidden="1" customHeight="1" outlineLevel="2" x14ac:dyDescent="0.3">
      <c r="A2101" s="444"/>
      <c r="B2101" s="451"/>
      <c r="C2101" s="451"/>
      <c r="D2101" s="451"/>
      <c r="E2101" s="452"/>
      <c r="F2101" s="220"/>
      <c r="G2101" s="220"/>
      <c r="H2101" s="221"/>
      <c r="I2101" s="222"/>
      <c r="J2101" s="223"/>
      <c r="K2101" s="595"/>
      <c r="L2101" s="595"/>
      <c r="M2101" s="595"/>
      <c r="N2101" s="595"/>
      <c r="O2101" s="595"/>
      <c r="P2101" s="595"/>
    </row>
    <row r="2102" spans="1:18" s="462" customFormat="1" ht="34.5" hidden="1" outlineLevel="2" x14ac:dyDescent="0.3">
      <c r="A2102" s="438"/>
      <c r="B2102" s="603"/>
      <c r="C2102" s="604" t="s">
        <v>1990</v>
      </c>
      <c r="D2102" s="605" t="s">
        <v>1991</v>
      </c>
      <c r="E2102" s="606" t="s">
        <v>1992</v>
      </c>
      <c r="F2102" s="220"/>
      <c r="G2102" s="220"/>
      <c r="H2102" s="461"/>
      <c r="I2102" s="461"/>
      <c r="J2102" s="595"/>
      <c r="K2102" s="595"/>
      <c r="L2102" s="595"/>
      <c r="M2102" s="595"/>
      <c r="N2102" s="595"/>
      <c r="O2102" s="461"/>
      <c r="P2102" s="461"/>
    </row>
    <row r="2103" spans="1:18" s="462" customFormat="1" ht="34.5" hidden="1" outlineLevel="2" x14ac:dyDescent="0.3">
      <c r="A2103" s="448"/>
      <c r="B2103" s="607"/>
      <c r="C2103" s="604" t="s">
        <v>1993</v>
      </c>
      <c r="D2103" s="605" t="s">
        <v>1994</v>
      </c>
      <c r="E2103" s="606"/>
      <c r="F2103" s="220"/>
      <c r="G2103" s="220"/>
      <c r="H2103" s="461"/>
      <c r="I2103" s="461"/>
      <c r="J2103" s="595"/>
      <c r="K2103" s="595"/>
      <c r="L2103" s="595"/>
      <c r="M2103" s="595"/>
      <c r="N2103" s="595"/>
      <c r="O2103" s="461"/>
      <c r="P2103" s="461"/>
    </row>
    <row r="2104" spans="1:18" s="462" customFormat="1" ht="17.25" hidden="1" outlineLevel="2" x14ac:dyDescent="0.3">
      <c r="A2104" s="448"/>
      <c r="B2104" s="607"/>
      <c r="C2104" s="604" t="s">
        <v>1995</v>
      </c>
      <c r="D2104" s="605" t="s">
        <v>1996</v>
      </c>
      <c r="E2104" s="606"/>
      <c r="F2104" s="220"/>
      <c r="G2104" s="220"/>
      <c r="H2104" s="461"/>
      <c r="I2104" s="461"/>
      <c r="J2104" s="595"/>
      <c r="K2104" s="595"/>
      <c r="L2104" s="595"/>
      <c r="M2104" s="595"/>
      <c r="N2104" s="595"/>
      <c r="O2104" s="461"/>
      <c r="P2104" s="461"/>
    </row>
    <row r="2105" spans="1:18" s="462" customFormat="1" ht="34.5" hidden="1" outlineLevel="2" x14ac:dyDescent="0.3">
      <c r="A2105" s="448"/>
      <c r="B2105" s="607"/>
      <c r="C2105" s="604" t="s">
        <v>1997</v>
      </c>
      <c r="D2105" s="605" t="s">
        <v>1998</v>
      </c>
      <c r="E2105" s="606"/>
      <c r="F2105" s="220"/>
      <c r="G2105" s="220"/>
      <c r="H2105" s="461"/>
      <c r="I2105" s="461"/>
      <c r="J2105" s="595"/>
      <c r="K2105" s="595"/>
      <c r="L2105" s="595"/>
      <c r="M2105" s="595"/>
      <c r="N2105" s="595"/>
      <c r="O2105" s="461"/>
      <c r="P2105" s="461"/>
    </row>
    <row r="2106" spans="1:18" s="462" customFormat="1" ht="34.5" hidden="1" outlineLevel="2" x14ac:dyDescent="0.3">
      <c r="A2106" s="448"/>
      <c r="B2106" s="607"/>
      <c r="C2106" s="604" t="s">
        <v>1999</v>
      </c>
      <c r="D2106" s="605" t="s">
        <v>2072</v>
      </c>
      <c r="E2106" s="606"/>
      <c r="F2106" s="220"/>
      <c r="G2106" s="220"/>
      <c r="H2106" s="461"/>
      <c r="I2106" s="461"/>
      <c r="J2106" s="595"/>
      <c r="K2106" s="595"/>
      <c r="L2106" s="595"/>
      <c r="M2106" s="595"/>
      <c r="N2106" s="595"/>
      <c r="O2106" s="461"/>
      <c r="P2106" s="461"/>
    </row>
    <row r="2107" spans="1:18" s="462" customFormat="1" ht="51.75" hidden="1" outlineLevel="2" x14ac:dyDescent="0.3">
      <c r="A2107" s="448"/>
      <c r="B2107" s="608"/>
      <c r="C2107" s="604" t="s">
        <v>2001</v>
      </c>
      <c r="D2107" s="609" t="s">
        <v>2073</v>
      </c>
      <c r="E2107" s="610" t="s">
        <v>2003</v>
      </c>
      <c r="F2107" s="460" t="s">
        <v>2004</v>
      </c>
      <c r="G2107" s="220"/>
    </row>
    <row r="2108" spans="1:18" s="462" customFormat="1" ht="17.25" hidden="1" outlineLevel="2" x14ac:dyDescent="0.3">
      <c r="A2108" s="448"/>
      <c r="B2108" s="608"/>
      <c r="C2108" s="604" t="s">
        <v>2005</v>
      </c>
      <c r="D2108" s="605" t="s">
        <v>2074</v>
      </c>
      <c r="E2108" s="606"/>
      <c r="G2108" s="220"/>
    </row>
    <row r="2109" spans="1:18" s="462" customFormat="1" ht="34.5" hidden="1" outlineLevel="2" x14ac:dyDescent="0.3">
      <c r="A2109" s="448"/>
      <c r="B2109" s="608"/>
      <c r="C2109" s="604" t="s">
        <v>2007</v>
      </c>
      <c r="D2109" s="605" t="s">
        <v>2075</v>
      </c>
      <c r="E2109" s="606"/>
      <c r="F2109" s="460"/>
      <c r="G2109" s="220"/>
    </row>
    <row r="2110" spans="1:18" s="462" customFormat="1" ht="34.5" hidden="1" outlineLevel="2" x14ac:dyDescent="0.3">
      <c r="A2110" s="611"/>
      <c r="B2110" s="612"/>
      <c r="C2110" s="713" t="s">
        <v>2009</v>
      </c>
      <c r="D2110" s="601" t="s">
        <v>2010</v>
      </c>
      <c r="E2110" s="613" t="s">
        <v>2011</v>
      </c>
      <c r="F2110" s="460"/>
      <c r="G2110" s="220"/>
    </row>
    <row r="2111" spans="1:18" s="596" customFormat="1" ht="17.25" hidden="1" customHeight="1" outlineLevel="2" x14ac:dyDescent="0.3">
      <c r="A2111" s="444"/>
      <c r="B2111" s="451"/>
      <c r="C2111" s="451"/>
      <c r="D2111" s="451"/>
      <c r="E2111" s="452"/>
      <c r="F2111" s="220"/>
      <c r="G2111" s="220"/>
      <c r="H2111" s="221"/>
      <c r="I2111" s="222"/>
      <c r="J2111" s="223"/>
      <c r="K2111" s="595"/>
      <c r="L2111" s="595"/>
      <c r="M2111" s="595"/>
      <c r="N2111" s="595"/>
      <c r="O2111" s="595"/>
      <c r="P2111" s="595"/>
    </row>
    <row r="2112" spans="1:18" s="86" customFormat="1" ht="17.25" hidden="1" outlineLevel="2" x14ac:dyDescent="0.3">
      <c r="A2112" s="438"/>
      <c r="B2112" s="614"/>
      <c r="C2112" s="615" t="s">
        <v>2012</v>
      </c>
      <c r="D2112" s="439" t="s">
        <v>2013</v>
      </c>
      <c r="E2112" s="507" t="s">
        <v>2014</v>
      </c>
      <c r="F2112" s="460"/>
      <c r="G2112" s="220"/>
      <c r="H2112" s="462"/>
      <c r="I2112" s="462"/>
      <c r="J2112" s="462"/>
      <c r="K2112" s="462"/>
      <c r="L2112" s="462"/>
      <c r="M2112" s="462"/>
      <c r="N2112" s="462"/>
      <c r="O2112" s="462"/>
      <c r="P2112" s="462"/>
      <c r="Q2112" s="462"/>
      <c r="R2112" s="462"/>
    </row>
    <row r="2113" spans="1:18" s="86" customFormat="1" ht="17.25" hidden="1" outlineLevel="2" x14ac:dyDescent="0.3">
      <c r="A2113" s="438"/>
      <c r="B2113" s="614"/>
      <c r="C2113" s="615" t="s">
        <v>2015</v>
      </c>
      <c r="D2113" s="439" t="s">
        <v>2016</v>
      </c>
      <c r="E2113" s="507" t="s">
        <v>2014</v>
      </c>
      <c r="F2113" s="460"/>
      <c r="G2113" s="220"/>
      <c r="H2113" s="462"/>
      <c r="I2113" s="462"/>
      <c r="J2113" s="462"/>
      <c r="K2113" s="462"/>
      <c r="L2113" s="462"/>
      <c r="M2113" s="462"/>
      <c r="N2113" s="462"/>
      <c r="O2113" s="462"/>
      <c r="P2113" s="462"/>
      <c r="Q2113" s="462"/>
      <c r="R2113" s="462"/>
    </row>
    <row r="2114" spans="1:18" s="86" customFormat="1" ht="34.5" hidden="1" outlineLevel="2" x14ac:dyDescent="0.3">
      <c r="A2114" s="438"/>
      <c r="B2114" s="614"/>
      <c r="C2114" s="508" t="s">
        <v>2017</v>
      </c>
      <c r="D2114" s="439" t="s">
        <v>2018</v>
      </c>
      <c r="E2114" s="507" t="s">
        <v>2014</v>
      </c>
      <c r="F2114" s="460"/>
      <c r="G2114" s="220"/>
      <c r="H2114" s="462"/>
      <c r="I2114" s="462"/>
      <c r="J2114" s="462"/>
      <c r="K2114" s="462"/>
      <c r="L2114" s="462"/>
      <c r="M2114" s="462"/>
      <c r="N2114" s="462"/>
      <c r="O2114" s="462"/>
      <c r="P2114" s="462"/>
      <c r="Q2114" s="462"/>
      <c r="R2114" s="462"/>
    </row>
    <row r="2115" spans="1:18" s="462" customFormat="1" ht="17.25" hidden="1" customHeight="1" outlineLevel="1" x14ac:dyDescent="0.3">
      <c r="A2115" s="444"/>
      <c r="B2115" s="451"/>
      <c r="C2115" s="451"/>
      <c r="D2115" s="451"/>
      <c r="E2115" s="452"/>
      <c r="F2115" s="220"/>
      <c r="G2115" s="220"/>
      <c r="H2115" s="461"/>
      <c r="I2115" s="461"/>
      <c r="J2115" s="595"/>
      <c r="K2115" s="595"/>
      <c r="L2115" s="595"/>
      <c r="M2115" s="595"/>
      <c r="N2115" s="595"/>
      <c r="O2115" s="461"/>
      <c r="P2115" s="461"/>
    </row>
    <row r="2116" spans="1:18" s="86" customFormat="1" ht="17.25" hidden="1" outlineLevel="1" x14ac:dyDescent="0.3">
      <c r="A2116" s="79"/>
      <c r="B2116" s="80">
        <f>SUM(B2117:B2141)</f>
        <v>0</v>
      </c>
      <c r="C2116" s="437" t="s">
        <v>2113</v>
      </c>
      <c r="D2116" s="81" t="s">
        <v>2115</v>
      </c>
      <c r="E2116" s="105"/>
      <c r="F2116" s="83"/>
      <c r="G2116" s="84"/>
      <c r="H2116" s="85"/>
      <c r="I2116" s="85"/>
      <c r="J2116" s="85"/>
      <c r="K2116" s="85"/>
      <c r="L2116" s="85"/>
      <c r="M2116" s="85"/>
      <c r="N2116" s="85"/>
      <c r="O2116" s="85"/>
      <c r="P2116" s="85"/>
    </row>
    <row r="2117" spans="1:18" s="596" customFormat="1" ht="17.25" hidden="1" outlineLevel="2" x14ac:dyDescent="0.3">
      <c r="A2117" s="598"/>
      <c r="B2117" s="599"/>
      <c r="C2117" s="599"/>
      <c r="D2117" s="599"/>
      <c r="E2117" s="600"/>
      <c r="F2117" s="220"/>
      <c r="G2117" s="220"/>
      <c r="H2117" s="221"/>
      <c r="I2117" s="222"/>
      <c r="J2117" s="223"/>
      <c r="K2117" s="595"/>
      <c r="L2117" s="595"/>
      <c r="M2117" s="595"/>
      <c r="N2117" s="595"/>
      <c r="O2117" s="595"/>
      <c r="P2117" s="595"/>
      <c r="Q2117" s="595"/>
      <c r="R2117" s="595"/>
    </row>
    <row r="2118" spans="1:18" s="596" customFormat="1" ht="34.5" hidden="1" outlineLevel="2" x14ac:dyDescent="0.3">
      <c r="A2118" s="438"/>
      <c r="B2118" s="224"/>
      <c r="C2118" s="439" t="s">
        <v>2116</v>
      </c>
      <c r="D2118" s="440" t="s">
        <v>2117</v>
      </c>
      <c r="E2118" s="91" t="s">
        <v>2079</v>
      </c>
      <c r="F2118" s="220"/>
      <c r="G2118" s="220"/>
      <c r="H2118" s="221"/>
      <c r="I2118" s="222"/>
      <c r="J2118" s="223"/>
      <c r="K2118" s="595"/>
      <c r="L2118" s="595"/>
      <c r="M2118" s="595"/>
      <c r="N2118" s="595"/>
      <c r="O2118" s="595"/>
      <c r="P2118" s="595"/>
      <c r="Q2118" s="595"/>
      <c r="R2118" s="595"/>
    </row>
    <row r="2119" spans="1:18" s="596" customFormat="1" ht="17.25" hidden="1" customHeight="1" outlineLevel="2" x14ac:dyDescent="0.3">
      <c r="A2119" s="444"/>
      <c r="B2119" s="451"/>
      <c r="C2119" s="451"/>
      <c r="D2119" s="451"/>
      <c r="E2119" s="452"/>
      <c r="F2119" s="220"/>
      <c r="G2119" s="220"/>
      <c r="H2119" s="221"/>
      <c r="I2119" s="222"/>
      <c r="J2119" s="223"/>
      <c r="K2119" s="595"/>
      <c r="L2119" s="595"/>
      <c r="M2119" s="595"/>
      <c r="N2119" s="595"/>
      <c r="O2119" s="595"/>
      <c r="P2119" s="595"/>
    </row>
    <row r="2120" spans="1:18" s="462" customFormat="1" ht="17.25" hidden="1" outlineLevel="2" x14ac:dyDescent="0.3">
      <c r="A2120" s="438"/>
      <c r="B2120" s="603"/>
      <c r="C2120" s="439" t="s">
        <v>2118</v>
      </c>
      <c r="D2120" s="481" t="s">
        <v>2119</v>
      </c>
      <c r="E2120" s="616" t="s">
        <v>2082</v>
      </c>
      <c r="F2120" s="220"/>
      <c r="G2120" s="220"/>
      <c r="H2120" s="461"/>
      <c r="I2120" s="461"/>
      <c r="J2120" s="595"/>
      <c r="K2120" s="595"/>
      <c r="L2120" s="595"/>
      <c r="M2120" s="595"/>
      <c r="N2120" s="595"/>
      <c r="O2120" s="461"/>
      <c r="P2120" s="461"/>
    </row>
    <row r="2121" spans="1:18" s="462" customFormat="1" ht="17.25" hidden="1" outlineLevel="2" x14ac:dyDescent="0.3">
      <c r="A2121" s="438"/>
      <c r="B2121" s="603"/>
      <c r="C2121" s="439" t="s">
        <v>2120</v>
      </c>
      <c r="D2121" s="439" t="s">
        <v>2121</v>
      </c>
      <c r="E2121" s="617" t="s">
        <v>2030</v>
      </c>
      <c r="F2121" s="220"/>
      <c r="G2121" s="220"/>
      <c r="H2121" s="461"/>
      <c r="I2121" s="461"/>
      <c r="J2121" s="595"/>
      <c r="K2121" s="595"/>
      <c r="L2121" s="595"/>
      <c r="M2121" s="595"/>
      <c r="N2121" s="595"/>
      <c r="O2121" s="461"/>
      <c r="P2121" s="461"/>
    </row>
    <row r="2122" spans="1:18" s="462" customFormat="1" ht="17.25" hidden="1" outlineLevel="2" x14ac:dyDescent="0.3">
      <c r="A2122" s="438"/>
      <c r="B2122" s="603"/>
      <c r="C2122" s="439" t="s">
        <v>2122</v>
      </c>
      <c r="D2122" s="439" t="s">
        <v>2123</v>
      </c>
      <c r="E2122" s="618" t="s">
        <v>2033</v>
      </c>
      <c r="F2122" s="220"/>
      <c r="G2122" s="220"/>
      <c r="H2122" s="461"/>
      <c r="I2122" s="461"/>
      <c r="J2122" s="595"/>
      <c r="K2122" s="595"/>
      <c r="L2122" s="595"/>
      <c r="M2122" s="595"/>
      <c r="N2122" s="595"/>
      <c r="O2122" s="461"/>
      <c r="P2122" s="461"/>
    </row>
    <row r="2123" spans="1:18" s="462" customFormat="1" ht="17.25" hidden="1" outlineLevel="2" x14ac:dyDescent="0.3">
      <c r="A2123" s="438"/>
      <c r="B2123" s="603"/>
      <c r="C2123" s="439" t="s">
        <v>2124</v>
      </c>
      <c r="D2123" s="439" t="s">
        <v>2125</v>
      </c>
      <c r="E2123" s="618"/>
      <c r="F2123" s="220"/>
      <c r="G2123" s="220"/>
      <c r="H2123" s="461"/>
      <c r="I2123" s="461"/>
      <c r="J2123" s="595"/>
      <c r="K2123" s="595"/>
      <c r="L2123" s="595"/>
      <c r="M2123" s="595"/>
      <c r="N2123" s="595"/>
      <c r="O2123" s="461"/>
      <c r="P2123" s="461"/>
    </row>
    <row r="2124" spans="1:18" s="462" customFormat="1" ht="17.25" hidden="1" outlineLevel="2" x14ac:dyDescent="0.3">
      <c r="A2124" s="438"/>
      <c r="B2124" s="603"/>
      <c r="C2124" s="439" t="s">
        <v>2126</v>
      </c>
      <c r="D2124" s="439" t="s">
        <v>2127</v>
      </c>
      <c r="E2124" s="618"/>
      <c r="F2124" s="220"/>
      <c r="G2124" s="220"/>
      <c r="H2124" s="461"/>
      <c r="I2124" s="461"/>
      <c r="J2124" s="595"/>
      <c r="K2124" s="595"/>
      <c r="L2124" s="595"/>
      <c r="M2124" s="595"/>
      <c r="N2124" s="595"/>
      <c r="O2124" s="461"/>
      <c r="P2124" s="461"/>
    </row>
    <row r="2125" spans="1:18" s="462" customFormat="1" ht="34.5" hidden="1" outlineLevel="2" x14ac:dyDescent="0.3">
      <c r="A2125" s="438"/>
      <c r="B2125" s="603"/>
      <c r="C2125" s="439" t="s">
        <v>2128</v>
      </c>
      <c r="D2125" s="439" t="s">
        <v>2129</v>
      </c>
      <c r="E2125" s="617" t="s">
        <v>2040</v>
      </c>
      <c r="F2125" s="220"/>
      <c r="G2125" s="220"/>
      <c r="H2125" s="461"/>
      <c r="I2125" s="461"/>
      <c r="J2125" s="595"/>
      <c r="K2125" s="595"/>
      <c r="L2125" s="595"/>
      <c r="M2125" s="595"/>
      <c r="N2125" s="595"/>
      <c r="O2125" s="461"/>
      <c r="P2125" s="461"/>
    </row>
    <row r="2126" spans="1:18" s="596" customFormat="1" ht="17.25" hidden="1" outlineLevel="2" x14ac:dyDescent="0.3">
      <c r="A2126" s="438"/>
      <c r="B2126" s="226"/>
      <c r="C2126" s="439" t="s">
        <v>2130</v>
      </c>
      <c r="D2126" s="439" t="s">
        <v>2131</v>
      </c>
      <c r="E2126" s="88" t="s">
        <v>2043</v>
      </c>
      <c r="F2126" s="220"/>
      <c r="G2126" s="220"/>
      <c r="H2126" s="221"/>
      <c r="I2126" s="222"/>
      <c r="J2126" s="223"/>
      <c r="K2126" s="595"/>
      <c r="L2126" s="595"/>
      <c r="M2126" s="595"/>
      <c r="N2126" s="595"/>
      <c r="O2126" s="595"/>
      <c r="P2126" s="595"/>
    </row>
    <row r="2127" spans="1:18" s="462" customFormat="1" ht="17.25" hidden="1" outlineLevel="2" x14ac:dyDescent="0.3">
      <c r="A2127" s="438"/>
      <c r="B2127" s="603"/>
      <c r="C2127" s="439" t="s">
        <v>2132</v>
      </c>
      <c r="D2127" s="439" t="s">
        <v>2133</v>
      </c>
      <c r="E2127" s="618" t="s">
        <v>2134</v>
      </c>
      <c r="F2127" s="220"/>
      <c r="G2127" s="220"/>
      <c r="H2127" s="461"/>
      <c r="I2127" s="461"/>
      <c r="J2127" s="595"/>
      <c r="K2127" s="595"/>
      <c r="L2127" s="595"/>
      <c r="M2127" s="595"/>
      <c r="N2127" s="595"/>
      <c r="O2127" s="461"/>
      <c r="P2127" s="461"/>
    </row>
    <row r="2128" spans="1:18" s="462" customFormat="1" ht="34.5" hidden="1" outlineLevel="2" x14ac:dyDescent="0.3">
      <c r="A2128" s="438"/>
      <c r="B2128" s="603"/>
      <c r="C2128" s="439" t="s">
        <v>2135</v>
      </c>
      <c r="D2128" s="439" t="s">
        <v>2136</v>
      </c>
      <c r="E2128" s="88" t="s">
        <v>2049</v>
      </c>
      <c r="F2128" s="220"/>
      <c r="G2128" s="220"/>
      <c r="H2128" s="461"/>
      <c r="I2128" s="461"/>
      <c r="J2128" s="595"/>
      <c r="K2128" s="595"/>
      <c r="L2128" s="595"/>
      <c r="M2128" s="595"/>
      <c r="N2128" s="595"/>
      <c r="O2128" s="461"/>
      <c r="P2128" s="461"/>
    </row>
    <row r="2129" spans="1:18" s="462" customFormat="1" ht="34.5" hidden="1" outlineLevel="2" x14ac:dyDescent="0.3">
      <c r="A2129" s="438"/>
      <c r="B2129" s="603"/>
      <c r="C2129" s="439" t="s">
        <v>2137</v>
      </c>
      <c r="D2129" s="439" t="s">
        <v>2138</v>
      </c>
      <c r="E2129" s="88" t="s">
        <v>2049</v>
      </c>
      <c r="F2129" s="220"/>
      <c r="G2129" s="220"/>
      <c r="H2129" s="461"/>
      <c r="I2129" s="461"/>
      <c r="J2129" s="595"/>
      <c r="K2129" s="595"/>
      <c r="L2129" s="595"/>
      <c r="M2129" s="595"/>
      <c r="N2129" s="595"/>
      <c r="O2129" s="461"/>
      <c r="P2129" s="461"/>
    </row>
    <row r="2130" spans="1:18" s="462" customFormat="1" ht="17.25" hidden="1" outlineLevel="2" x14ac:dyDescent="0.3">
      <c r="A2130" s="547"/>
      <c r="B2130" s="624"/>
      <c r="C2130" s="439" t="s">
        <v>2139</v>
      </c>
      <c r="D2130" s="439" t="s">
        <v>2140</v>
      </c>
      <c r="E2130" s="618" t="s">
        <v>2054</v>
      </c>
      <c r="F2130" s="220"/>
      <c r="G2130" s="220"/>
      <c r="H2130" s="461"/>
      <c r="I2130" s="461"/>
      <c r="J2130" s="595"/>
      <c r="K2130" s="595"/>
      <c r="L2130" s="595"/>
      <c r="M2130" s="595"/>
      <c r="N2130" s="595"/>
      <c r="O2130" s="461"/>
      <c r="P2130" s="461"/>
    </row>
    <row r="2131" spans="1:18" s="462" customFormat="1" ht="17.25" hidden="1" customHeight="1" outlineLevel="2" x14ac:dyDescent="0.3">
      <c r="A2131" s="444"/>
      <c r="B2131" s="451"/>
      <c r="C2131" s="451"/>
      <c r="D2131" s="451"/>
      <c r="E2131" s="452"/>
      <c r="F2131" s="220"/>
      <c r="G2131" s="220"/>
      <c r="H2131" s="461"/>
      <c r="I2131" s="461"/>
      <c r="J2131" s="595"/>
      <c r="K2131" s="595"/>
      <c r="L2131" s="595"/>
      <c r="M2131" s="595"/>
      <c r="N2131" s="595"/>
      <c r="O2131" s="461"/>
      <c r="P2131" s="461"/>
    </row>
    <row r="2132" spans="1:18" s="462" customFormat="1" ht="17.25" hidden="1" outlineLevel="2" x14ac:dyDescent="0.3">
      <c r="A2132" s="438"/>
      <c r="B2132" s="224"/>
      <c r="C2132" s="439" t="s">
        <v>2141</v>
      </c>
      <c r="D2132" s="439" t="s">
        <v>2142</v>
      </c>
      <c r="E2132" s="619" t="s">
        <v>2105</v>
      </c>
      <c r="F2132" s="220"/>
      <c r="G2132" s="220"/>
      <c r="H2132" s="461"/>
      <c r="I2132" s="461"/>
      <c r="J2132" s="595"/>
      <c r="K2132" s="595"/>
      <c r="L2132" s="595"/>
      <c r="M2132" s="595"/>
      <c r="N2132" s="595"/>
      <c r="O2132" s="461"/>
      <c r="P2132" s="461"/>
    </row>
    <row r="2133" spans="1:18" s="462" customFormat="1" ht="17.25" hidden="1" outlineLevel="2" x14ac:dyDescent="0.3">
      <c r="A2133" s="438"/>
      <c r="B2133" s="224"/>
      <c r="C2133" s="439" t="s">
        <v>2143</v>
      </c>
      <c r="D2133" s="439" t="s">
        <v>2144</v>
      </c>
      <c r="E2133" s="620" t="s">
        <v>2059</v>
      </c>
      <c r="F2133" s="460"/>
      <c r="G2133" s="220"/>
    </row>
    <row r="2134" spans="1:18" s="462" customFormat="1" ht="17.25" hidden="1" outlineLevel="2" x14ac:dyDescent="0.3">
      <c r="A2134" s="438"/>
      <c r="B2134" s="224"/>
      <c r="C2134" s="439" t="s">
        <v>2145</v>
      </c>
      <c r="D2134" s="439" t="s">
        <v>2146</v>
      </c>
      <c r="E2134" s="619"/>
      <c r="F2134" s="460"/>
      <c r="G2134" s="220"/>
    </row>
    <row r="2135" spans="1:18" s="462" customFormat="1" ht="34.5" hidden="1" outlineLevel="2" x14ac:dyDescent="0.3">
      <c r="A2135" s="438"/>
      <c r="B2135" s="224"/>
      <c r="C2135" s="439" t="s">
        <v>2147</v>
      </c>
      <c r="D2135" s="439" t="s">
        <v>2148</v>
      </c>
      <c r="E2135" s="619" t="s">
        <v>2064</v>
      </c>
      <c r="F2135" s="460"/>
      <c r="G2135" s="220"/>
    </row>
    <row r="2136" spans="1:18" s="462" customFormat="1" ht="17.25" hidden="1" outlineLevel="2" x14ac:dyDescent="0.3">
      <c r="A2136" s="611"/>
      <c r="B2136" s="612"/>
      <c r="C2136" s="714" t="s">
        <v>2065</v>
      </c>
      <c r="D2136" s="621" t="s">
        <v>2149</v>
      </c>
      <c r="E2136" s="622" t="s">
        <v>2011</v>
      </c>
      <c r="F2136" s="460"/>
      <c r="G2136" s="220"/>
    </row>
    <row r="2137" spans="1:18" s="596" customFormat="1" ht="17.25" hidden="1" customHeight="1" outlineLevel="2" x14ac:dyDescent="0.3">
      <c r="A2137" s="444"/>
      <c r="B2137" s="451"/>
      <c r="C2137" s="451"/>
      <c r="D2137" s="451"/>
      <c r="E2137" s="452"/>
      <c r="F2137" s="220"/>
      <c r="G2137" s="220"/>
      <c r="H2137" s="221"/>
      <c r="I2137" s="222"/>
      <c r="J2137" s="223"/>
      <c r="K2137" s="595"/>
      <c r="L2137" s="595"/>
      <c r="M2137" s="595"/>
      <c r="N2137" s="595"/>
      <c r="O2137" s="595"/>
      <c r="P2137" s="595"/>
    </row>
    <row r="2138" spans="1:18" s="86" customFormat="1" ht="34.5" hidden="1" outlineLevel="2" x14ac:dyDescent="0.3">
      <c r="A2138" s="438"/>
      <c r="B2138" s="224"/>
      <c r="C2138" s="439" t="s">
        <v>658</v>
      </c>
      <c r="D2138" s="439" t="s">
        <v>2067</v>
      </c>
      <c r="E2138" s="91" t="s">
        <v>2014</v>
      </c>
      <c r="F2138" s="460"/>
      <c r="G2138" s="220"/>
      <c r="H2138" s="462"/>
      <c r="I2138" s="462"/>
      <c r="J2138" s="462"/>
      <c r="K2138" s="462"/>
      <c r="L2138" s="462"/>
      <c r="M2138" s="462"/>
      <c r="N2138" s="462"/>
      <c r="O2138" s="462"/>
      <c r="P2138" s="462"/>
      <c r="Q2138" s="462"/>
      <c r="R2138" s="462"/>
    </row>
    <row r="2139" spans="1:18" s="86" customFormat="1" ht="34.5" hidden="1" outlineLevel="2" x14ac:dyDescent="0.3">
      <c r="A2139" s="438"/>
      <c r="B2139" s="224"/>
      <c r="C2139" s="439" t="s">
        <v>659</v>
      </c>
      <c r="D2139" s="439" t="s">
        <v>2068</v>
      </c>
      <c r="E2139" s="91" t="s">
        <v>2014</v>
      </c>
      <c r="F2139" s="460"/>
      <c r="G2139" s="220"/>
      <c r="H2139" s="462"/>
      <c r="I2139" s="462"/>
      <c r="J2139" s="462"/>
      <c r="K2139" s="462"/>
      <c r="L2139" s="462"/>
      <c r="M2139" s="462"/>
      <c r="N2139" s="462"/>
      <c r="O2139" s="462"/>
      <c r="P2139" s="462"/>
      <c r="Q2139" s="462"/>
      <c r="R2139" s="462"/>
    </row>
    <row r="2140" spans="1:18" s="86" customFormat="1" ht="34.5" hidden="1" outlineLevel="2" x14ac:dyDescent="0.3">
      <c r="A2140" s="438"/>
      <c r="B2140" s="224"/>
      <c r="C2140" s="439" t="s">
        <v>85</v>
      </c>
      <c r="D2140" s="439" t="s">
        <v>2069</v>
      </c>
      <c r="E2140" s="91" t="s">
        <v>2014</v>
      </c>
      <c r="F2140" s="460"/>
      <c r="G2140" s="220"/>
      <c r="H2140" s="462"/>
      <c r="I2140" s="462"/>
      <c r="J2140" s="462"/>
      <c r="K2140" s="462"/>
      <c r="L2140" s="462"/>
      <c r="M2140" s="462"/>
      <c r="N2140" s="462"/>
      <c r="O2140" s="462"/>
      <c r="P2140" s="462"/>
      <c r="Q2140" s="462"/>
      <c r="R2140" s="462"/>
    </row>
    <row r="2141" spans="1:18" s="462" customFormat="1" ht="18" hidden="1" customHeight="1" outlineLevel="1" thickBot="1" x14ac:dyDescent="0.35">
      <c r="A2141" s="625"/>
      <c r="B2141" s="626"/>
      <c r="C2141" s="626"/>
      <c r="D2141" s="626"/>
      <c r="E2141" s="627"/>
      <c r="F2141" s="460"/>
      <c r="G2141" s="220"/>
    </row>
    <row r="2142" spans="1:18" s="462" customFormat="1" ht="18" hidden="1" customHeight="1" outlineLevel="1" thickBot="1" x14ac:dyDescent="0.35">
      <c r="A2142" s="628"/>
      <c r="B2142" s="629"/>
      <c r="C2142" s="629"/>
      <c r="D2142" s="629"/>
      <c r="E2142" s="630"/>
      <c r="F2142" s="460"/>
      <c r="G2142" s="220"/>
    </row>
    <row r="2143" spans="1:18" s="86" customFormat="1" ht="17.25" hidden="1" outlineLevel="1" x14ac:dyDescent="0.3">
      <c r="A2143" s="79"/>
      <c r="B2143" s="80">
        <f>SUM(B2144:B2201)</f>
        <v>0</v>
      </c>
      <c r="C2143" s="437" t="s">
        <v>1905</v>
      </c>
      <c r="D2143" s="81" t="s">
        <v>1906</v>
      </c>
      <c r="E2143" s="82"/>
      <c r="F2143" s="83"/>
      <c r="G2143" s="84"/>
      <c r="H2143" s="85"/>
      <c r="I2143" s="85"/>
      <c r="J2143" s="85"/>
      <c r="K2143" s="85"/>
      <c r="L2143" s="85"/>
      <c r="M2143" s="85"/>
      <c r="N2143" s="85"/>
      <c r="O2143" s="85"/>
      <c r="P2143" s="85"/>
    </row>
    <row r="2144" spans="1:18" s="596" customFormat="1" ht="17.25" hidden="1" customHeight="1" outlineLevel="2" x14ac:dyDescent="0.3">
      <c r="A2144" s="444"/>
      <c r="B2144" s="451"/>
      <c r="C2144" s="451"/>
      <c r="D2144" s="451"/>
      <c r="E2144" s="452"/>
      <c r="F2144" s="220"/>
      <c r="G2144" s="220"/>
      <c r="H2144" s="221"/>
      <c r="I2144" s="222"/>
      <c r="J2144" s="223"/>
      <c r="K2144" s="595"/>
      <c r="L2144" s="595"/>
      <c r="M2144" s="595"/>
      <c r="N2144" s="595"/>
      <c r="O2144" s="595"/>
      <c r="P2144" s="595"/>
      <c r="Q2144" s="595"/>
      <c r="R2144" s="595"/>
    </row>
    <row r="2145" spans="1:18" s="596" customFormat="1" ht="34.5" hidden="1" outlineLevel="2" x14ac:dyDescent="0.3">
      <c r="A2145" s="438"/>
      <c r="B2145" s="224"/>
      <c r="C2145" s="711" t="s">
        <v>1907</v>
      </c>
      <c r="D2145" s="597" t="s">
        <v>1908</v>
      </c>
      <c r="E2145" s="91"/>
      <c r="F2145" s="220"/>
      <c r="G2145" s="220"/>
      <c r="H2145" s="221"/>
      <c r="I2145" s="222"/>
      <c r="J2145" s="223"/>
      <c r="K2145" s="595"/>
      <c r="L2145" s="595"/>
      <c r="M2145" s="595"/>
      <c r="N2145" s="595"/>
      <c r="O2145" s="595"/>
      <c r="P2145" s="595"/>
    </row>
    <row r="2146" spans="1:18" s="596" customFormat="1" ht="34.5" hidden="1" outlineLevel="2" x14ac:dyDescent="0.3">
      <c r="A2146" s="438"/>
      <c r="B2146" s="224"/>
      <c r="C2146" s="711" t="s">
        <v>1909</v>
      </c>
      <c r="D2146" s="597" t="s">
        <v>1910</v>
      </c>
      <c r="E2146" s="91"/>
      <c r="F2146" s="220"/>
      <c r="G2146" s="220"/>
      <c r="H2146" s="221"/>
      <c r="I2146" s="222"/>
      <c r="J2146" s="223"/>
      <c r="K2146" s="595"/>
      <c r="L2146" s="595"/>
      <c r="M2146" s="595"/>
      <c r="N2146" s="595"/>
      <c r="O2146" s="595"/>
      <c r="P2146" s="595"/>
    </row>
    <row r="2147" spans="1:18" s="596" customFormat="1" ht="34.5" hidden="1" outlineLevel="2" x14ac:dyDescent="0.3">
      <c r="A2147" s="438"/>
      <c r="B2147" s="224"/>
      <c r="C2147" s="711" t="s">
        <v>1911</v>
      </c>
      <c r="D2147" s="597" t="s">
        <v>1912</v>
      </c>
      <c r="E2147" s="91"/>
      <c r="F2147" s="220"/>
      <c r="G2147" s="220"/>
      <c r="H2147" s="221"/>
      <c r="I2147" s="222"/>
      <c r="J2147" s="223"/>
      <c r="K2147" s="595"/>
      <c r="L2147" s="595"/>
      <c r="M2147" s="595"/>
      <c r="N2147" s="595"/>
      <c r="O2147" s="595"/>
      <c r="P2147" s="595"/>
    </row>
    <row r="2148" spans="1:18" s="596" customFormat="1" ht="34.5" hidden="1" outlineLevel="2" x14ac:dyDescent="0.3">
      <c r="A2148" s="438"/>
      <c r="B2148" s="224"/>
      <c r="C2148" s="711" t="s">
        <v>1913</v>
      </c>
      <c r="D2148" s="597" t="s">
        <v>1914</v>
      </c>
      <c r="E2148" s="91"/>
      <c r="F2148" s="220"/>
      <c r="G2148" s="220"/>
      <c r="H2148" s="221"/>
      <c r="I2148" s="222"/>
      <c r="J2148" s="223"/>
      <c r="K2148" s="595"/>
      <c r="L2148" s="595"/>
      <c r="M2148" s="595"/>
      <c r="N2148" s="595"/>
      <c r="O2148" s="595"/>
      <c r="P2148" s="595"/>
    </row>
    <row r="2149" spans="1:18" s="596" customFormat="1" ht="34.5" hidden="1" outlineLevel="2" x14ac:dyDescent="0.3">
      <c r="A2149" s="438"/>
      <c r="B2149" s="224"/>
      <c r="C2149" s="711" t="s">
        <v>1915</v>
      </c>
      <c r="D2149" s="597" t="s">
        <v>1916</v>
      </c>
      <c r="E2149" s="91"/>
      <c r="F2149" s="220"/>
      <c r="G2149" s="220"/>
      <c r="H2149" s="221"/>
      <c r="I2149" s="222"/>
      <c r="J2149" s="223"/>
      <c r="K2149" s="595"/>
      <c r="L2149" s="595"/>
      <c r="M2149" s="595"/>
      <c r="N2149" s="595"/>
      <c r="O2149" s="595"/>
      <c r="P2149" s="595"/>
    </row>
    <row r="2150" spans="1:18" s="596" customFormat="1" ht="34.5" hidden="1" outlineLevel="2" x14ac:dyDescent="0.3">
      <c r="A2150" s="438"/>
      <c r="B2150" s="224"/>
      <c r="C2150" s="711" t="s">
        <v>1917</v>
      </c>
      <c r="D2150" s="597" t="s">
        <v>1918</v>
      </c>
      <c r="E2150" s="91"/>
      <c r="F2150" s="220"/>
      <c r="G2150" s="220"/>
      <c r="H2150" s="221"/>
      <c r="I2150" s="222"/>
      <c r="J2150" s="223"/>
      <c r="K2150" s="595"/>
      <c r="L2150" s="595"/>
      <c r="M2150" s="595"/>
      <c r="N2150" s="595"/>
      <c r="O2150" s="595"/>
      <c r="P2150" s="595"/>
    </row>
    <row r="2151" spans="1:18" s="596" customFormat="1" ht="34.5" hidden="1" outlineLevel="2" x14ac:dyDescent="0.3">
      <c r="A2151" s="438"/>
      <c r="B2151" s="224"/>
      <c r="C2151" s="508" t="s">
        <v>1919</v>
      </c>
      <c r="D2151" s="481" t="s">
        <v>1920</v>
      </c>
      <c r="E2151" s="91"/>
      <c r="F2151" s="220"/>
      <c r="G2151" s="220"/>
      <c r="H2151" s="221"/>
      <c r="I2151" s="222"/>
      <c r="J2151" s="223"/>
      <c r="K2151" s="595"/>
      <c r="L2151" s="595"/>
      <c r="M2151" s="595"/>
      <c r="N2151" s="595"/>
      <c r="O2151" s="595"/>
      <c r="P2151" s="595"/>
    </row>
    <row r="2152" spans="1:18" s="596" customFormat="1" ht="34.5" hidden="1" outlineLevel="2" x14ac:dyDescent="0.3">
      <c r="A2152" s="438"/>
      <c r="B2152" s="224"/>
      <c r="C2152" s="508" t="s">
        <v>1921</v>
      </c>
      <c r="D2152" s="481" t="s">
        <v>1922</v>
      </c>
      <c r="E2152" s="91"/>
      <c r="F2152" s="220"/>
      <c r="G2152" s="220"/>
      <c r="H2152" s="221"/>
      <c r="I2152" s="222"/>
      <c r="J2152" s="223"/>
      <c r="K2152" s="595"/>
      <c r="L2152" s="595"/>
      <c r="M2152" s="595"/>
      <c r="N2152" s="595"/>
      <c r="O2152" s="595"/>
      <c r="P2152" s="595"/>
    </row>
    <row r="2153" spans="1:18" s="596" customFormat="1" ht="34.5" hidden="1" outlineLevel="2" x14ac:dyDescent="0.3">
      <c r="A2153" s="438"/>
      <c r="B2153" s="224"/>
      <c r="C2153" s="508" t="s">
        <v>1923</v>
      </c>
      <c r="D2153" s="481" t="s">
        <v>1924</v>
      </c>
      <c r="E2153" s="91"/>
      <c r="F2153" s="220"/>
      <c r="G2153" s="220"/>
      <c r="H2153" s="221"/>
      <c r="I2153" s="222"/>
      <c r="J2153" s="223"/>
      <c r="K2153" s="595"/>
      <c r="L2153" s="595"/>
      <c r="M2153" s="595"/>
      <c r="N2153" s="595"/>
      <c r="O2153" s="595"/>
      <c r="P2153" s="595"/>
    </row>
    <row r="2154" spans="1:18" s="596" customFormat="1" ht="17.25" hidden="1" outlineLevel="2" x14ac:dyDescent="0.3">
      <c r="A2154" s="598"/>
      <c r="B2154" s="599"/>
      <c r="C2154" s="599"/>
      <c r="D2154" s="599"/>
      <c r="E2154" s="600"/>
      <c r="F2154" s="220"/>
      <c r="G2154" s="220"/>
      <c r="H2154" s="221"/>
      <c r="I2154" s="222"/>
      <c r="J2154" s="223"/>
      <c r="K2154" s="595"/>
      <c r="L2154" s="595"/>
      <c r="M2154" s="595"/>
      <c r="N2154" s="595"/>
      <c r="O2154" s="595"/>
      <c r="P2154" s="595"/>
      <c r="Q2154" s="595"/>
      <c r="R2154" s="595"/>
    </row>
    <row r="2155" spans="1:18" s="596" customFormat="1" ht="34.5" hidden="1" outlineLevel="2" x14ac:dyDescent="0.3">
      <c r="A2155" s="438"/>
      <c r="B2155" s="224"/>
      <c r="C2155" s="439" t="s">
        <v>1925</v>
      </c>
      <c r="D2155" s="481" t="s">
        <v>1926</v>
      </c>
      <c r="E2155" s="183" t="s">
        <v>1927</v>
      </c>
      <c r="F2155" s="220"/>
      <c r="G2155" s="220"/>
      <c r="H2155" s="221"/>
      <c r="I2155" s="222"/>
      <c r="J2155" s="223"/>
      <c r="K2155" s="595"/>
      <c r="L2155" s="595"/>
      <c r="M2155" s="595"/>
      <c r="N2155" s="595"/>
      <c r="O2155" s="595"/>
      <c r="P2155" s="595"/>
    </row>
    <row r="2156" spans="1:18" s="596" customFormat="1" ht="17.25" hidden="1" outlineLevel="2" x14ac:dyDescent="0.3">
      <c r="A2156" s="598"/>
      <c r="B2156" s="599"/>
      <c r="C2156" s="599"/>
      <c r="D2156" s="599"/>
      <c r="E2156" s="600"/>
      <c r="F2156" s="220"/>
      <c r="G2156" s="220"/>
      <c r="H2156" s="221"/>
      <c r="I2156" s="222"/>
      <c r="J2156" s="223"/>
      <c r="K2156" s="595"/>
      <c r="L2156" s="595"/>
      <c r="M2156" s="595"/>
      <c r="N2156" s="595"/>
      <c r="O2156" s="595"/>
      <c r="P2156" s="595"/>
      <c r="Q2156" s="595"/>
      <c r="R2156" s="595"/>
    </row>
    <row r="2157" spans="1:18" s="596" customFormat="1" ht="34.5" hidden="1" outlineLevel="2" x14ac:dyDescent="0.3">
      <c r="A2157" s="438"/>
      <c r="B2157" s="224"/>
      <c r="C2157" s="439" t="s">
        <v>1928</v>
      </c>
      <c r="D2157" s="481" t="s">
        <v>1929</v>
      </c>
      <c r="E2157" s="183" t="s">
        <v>1930</v>
      </c>
      <c r="F2157" s="220"/>
      <c r="G2157" s="220"/>
      <c r="H2157" s="221"/>
      <c r="I2157" s="222"/>
      <c r="J2157" s="223"/>
      <c r="K2157" s="595"/>
      <c r="L2157" s="595"/>
      <c r="M2157" s="595"/>
      <c r="N2157" s="595"/>
      <c r="O2157" s="595"/>
      <c r="P2157" s="595"/>
    </row>
    <row r="2158" spans="1:18" s="596" customFormat="1" ht="34.5" hidden="1" outlineLevel="2" x14ac:dyDescent="0.3">
      <c r="A2158" s="438"/>
      <c r="B2158" s="224"/>
      <c r="C2158" s="439" t="s">
        <v>1931</v>
      </c>
      <c r="D2158" s="481" t="s">
        <v>1932</v>
      </c>
      <c r="E2158" s="183" t="s">
        <v>1930</v>
      </c>
      <c r="F2158" s="220"/>
      <c r="G2158" s="220"/>
      <c r="H2158" s="221"/>
      <c r="I2158" s="222"/>
      <c r="J2158" s="223"/>
      <c r="K2158" s="595"/>
      <c r="L2158" s="595"/>
      <c r="M2158" s="595"/>
      <c r="N2158" s="595"/>
      <c r="O2158" s="595"/>
      <c r="P2158" s="595"/>
    </row>
    <row r="2159" spans="1:18" s="596" customFormat="1" ht="17.25" hidden="1" outlineLevel="2" x14ac:dyDescent="0.3">
      <c r="A2159" s="438"/>
      <c r="B2159" s="224"/>
      <c r="C2159" s="439" t="s">
        <v>1933</v>
      </c>
      <c r="D2159" s="481" t="s">
        <v>1934</v>
      </c>
      <c r="E2159" s="183" t="s">
        <v>1930</v>
      </c>
      <c r="F2159" s="220"/>
      <c r="G2159" s="220"/>
      <c r="H2159" s="221"/>
      <c r="I2159" s="222"/>
      <c r="J2159" s="223"/>
      <c r="K2159" s="595"/>
      <c r="L2159" s="595"/>
      <c r="M2159" s="595"/>
      <c r="N2159" s="595"/>
      <c r="O2159" s="595"/>
      <c r="P2159" s="595"/>
    </row>
    <row r="2160" spans="1:18" s="596" customFormat="1" ht="34.5" hidden="1" outlineLevel="2" x14ac:dyDescent="0.3">
      <c r="A2160" s="438"/>
      <c r="B2160" s="224"/>
      <c r="C2160" s="439" t="s">
        <v>1935</v>
      </c>
      <c r="D2160" s="481" t="s">
        <v>1936</v>
      </c>
      <c r="E2160" s="183" t="s">
        <v>1930</v>
      </c>
      <c r="F2160" s="220"/>
      <c r="G2160" s="220"/>
      <c r="H2160" s="221"/>
      <c r="I2160" s="222"/>
      <c r="J2160" s="223"/>
      <c r="K2160" s="595"/>
      <c r="L2160" s="595"/>
      <c r="M2160" s="595"/>
      <c r="N2160" s="595"/>
      <c r="O2160" s="595"/>
      <c r="P2160" s="595"/>
    </row>
    <row r="2161" spans="1:18" s="596" customFormat="1" ht="34.5" hidden="1" outlineLevel="2" x14ac:dyDescent="0.3">
      <c r="A2161" s="438"/>
      <c r="B2161" s="224"/>
      <c r="C2161" s="439" t="s">
        <v>1937</v>
      </c>
      <c r="D2161" s="481" t="s">
        <v>1938</v>
      </c>
      <c r="E2161" s="183" t="s">
        <v>1939</v>
      </c>
      <c r="F2161" s="220"/>
      <c r="G2161" s="220"/>
      <c r="H2161" s="221"/>
      <c r="I2161" s="222"/>
      <c r="J2161" s="223"/>
      <c r="K2161" s="595"/>
      <c r="L2161" s="595"/>
      <c r="M2161" s="595"/>
      <c r="N2161" s="595"/>
      <c r="O2161" s="595"/>
      <c r="P2161" s="595"/>
    </row>
    <row r="2162" spans="1:18" s="596" customFormat="1" ht="34.5" hidden="1" outlineLevel="2" x14ac:dyDescent="0.3">
      <c r="A2162" s="438"/>
      <c r="B2162" s="224"/>
      <c r="C2162" s="439" t="s">
        <v>1940</v>
      </c>
      <c r="D2162" s="481" t="s">
        <v>1941</v>
      </c>
      <c r="E2162" s="183" t="s">
        <v>1939</v>
      </c>
      <c r="F2162" s="220"/>
      <c r="G2162" s="220"/>
      <c r="H2162" s="221"/>
      <c r="I2162" s="222"/>
      <c r="J2162" s="223"/>
      <c r="K2162" s="595"/>
      <c r="L2162" s="595"/>
      <c r="M2162" s="595"/>
      <c r="N2162" s="595"/>
      <c r="O2162" s="595"/>
      <c r="P2162" s="595"/>
    </row>
    <row r="2163" spans="1:18" s="596" customFormat="1" ht="17.25" hidden="1" outlineLevel="2" x14ac:dyDescent="0.3">
      <c r="A2163" s="438"/>
      <c r="B2163" s="224"/>
      <c r="C2163" s="439" t="s">
        <v>1942</v>
      </c>
      <c r="D2163" s="481" t="s">
        <v>1943</v>
      </c>
      <c r="E2163" s="183" t="s">
        <v>1939</v>
      </c>
      <c r="F2163" s="220"/>
      <c r="G2163" s="220"/>
      <c r="H2163" s="221"/>
      <c r="I2163" s="222"/>
      <c r="J2163" s="223"/>
      <c r="K2163" s="595"/>
      <c r="L2163" s="595"/>
      <c r="M2163" s="595"/>
      <c r="N2163" s="595"/>
      <c r="O2163" s="595"/>
      <c r="P2163" s="595"/>
    </row>
    <row r="2164" spans="1:18" s="596" customFormat="1" ht="34.5" hidden="1" outlineLevel="2" x14ac:dyDescent="0.3">
      <c r="A2164" s="438"/>
      <c r="B2164" s="224"/>
      <c r="C2164" s="439" t="s">
        <v>1944</v>
      </c>
      <c r="D2164" s="481" t="s">
        <v>1945</v>
      </c>
      <c r="E2164" s="183" t="s">
        <v>1939</v>
      </c>
      <c r="F2164" s="220"/>
      <c r="G2164" s="220"/>
      <c r="H2164" s="221"/>
      <c r="I2164" s="222"/>
      <c r="J2164" s="223"/>
      <c r="K2164" s="595"/>
      <c r="L2164" s="595"/>
      <c r="M2164" s="595"/>
      <c r="N2164" s="595"/>
      <c r="O2164" s="595"/>
      <c r="P2164" s="595"/>
    </row>
    <row r="2165" spans="1:18" s="596" customFormat="1" ht="34.5" hidden="1" outlineLevel="2" x14ac:dyDescent="0.3">
      <c r="A2165" s="438"/>
      <c r="B2165" s="224"/>
      <c r="C2165" s="712" t="s">
        <v>1946</v>
      </c>
      <c r="D2165" s="601" t="s">
        <v>1947</v>
      </c>
      <c r="E2165" s="602" t="s">
        <v>1948</v>
      </c>
      <c r="F2165" s="220"/>
      <c r="G2165" s="220"/>
      <c r="H2165" s="221"/>
      <c r="I2165" s="222"/>
      <c r="J2165" s="223"/>
      <c r="K2165" s="595"/>
      <c r="L2165" s="595"/>
      <c r="M2165" s="595"/>
      <c r="N2165" s="595"/>
      <c r="O2165" s="595"/>
      <c r="P2165" s="595"/>
    </row>
    <row r="2166" spans="1:18" s="596" customFormat="1" ht="17.25" hidden="1" outlineLevel="2" x14ac:dyDescent="0.3">
      <c r="A2166" s="598"/>
      <c r="B2166" s="599"/>
      <c r="C2166" s="599"/>
      <c r="D2166" s="599"/>
      <c r="E2166" s="600"/>
      <c r="F2166" s="220"/>
      <c r="G2166" s="220"/>
      <c r="H2166" s="221"/>
      <c r="I2166" s="222"/>
      <c r="J2166" s="223"/>
      <c r="K2166" s="595"/>
      <c r="L2166" s="595"/>
      <c r="M2166" s="595"/>
      <c r="N2166" s="595"/>
      <c r="O2166" s="595"/>
      <c r="P2166" s="595"/>
      <c r="Q2166" s="595"/>
      <c r="R2166" s="595"/>
    </row>
    <row r="2167" spans="1:18" s="596" customFormat="1" ht="34.5" hidden="1" outlineLevel="2" x14ac:dyDescent="0.3">
      <c r="A2167" s="438"/>
      <c r="B2167" s="224"/>
      <c r="C2167" s="508" t="s">
        <v>1949</v>
      </c>
      <c r="D2167" s="481" t="s">
        <v>1950</v>
      </c>
      <c r="E2167" s="183" t="s">
        <v>1951</v>
      </c>
      <c r="F2167" s="220"/>
      <c r="G2167" s="220"/>
      <c r="H2167" s="221"/>
      <c r="I2167" s="222"/>
      <c r="J2167" s="223"/>
      <c r="K2167" s="595"/>
      <c r="L2167" s="595"/>
      <c r="M2167" s="595"/>
      <c r="N2167" s="595"/>
      <c r="O2167" s="595"/>
      <c r="P2167" s="595"/>
    </row>
    <row r="2168" spans="1:18" s="596" customFormat="1" ht="34.5" hidden="1" outlineLevel="2" x14ac:dyDescent="0.3">
      <c r="A2168" s="438"/>
      <c r="B2168" s="224"/>
      <c r="C2168" s="508" t="s">
        <v>1952</v>
      </c>
      <c r="D2168" s="481" t="s">
        <v>1953</v>
      </c>
      <c r="E2168" s="183"/>
      <c r="F2168" s="220"/>
      <c r="G2168" s="220"/>
      <c r="H2168" s="221"/>
      <c r="I2168" s="222"/>
      <c r="J2168" s="223"/>
      <c r="K2168" s="595"/>
      <c r="L2168" s="595"/>
      <c r="M2168" s="595"/>
      <c r="N2168" s="595"/>
      <c r="O2168" s="595"/>
      <c r="P2168" s="595"/>
    </row>
    <row r="2169" spans="1:18" s="596" customFormat="1" ht="34.5" hidden="1" outlineLevel="2" x14ac:dyDescent="0.3">
      <c r="A2169" s="438"/>
      <c r="B2169" s="224"/>
      <c r="C2169" s="508" t="s">
        <v>1954</v>
      </c>
      <c r="D2169" s="481" t="s">
        <v>1955</v>
      </c>
      <c r="E2169" s="183"/>
      <c r="F2169" s="220"/>
      <c r="G2169" s="220"/>
      <c r="H2169" s="221"/>
      <c r="I2169" s="222"/>
      <c r="J2169" s="223"/>
      <c r="K2169" s="595"/>
      <c r="L2169" s="595"/>
      <c r="M2169" s="595"/>
      <c r="N2169" s="595"/>
      <c r="O2169" s="595"/>
      <c r="P2169" s="595"/>
    </row>
    <row r="2170" spans="1:18" s="596" customFormat="1" ht="34.5" hidden="1" outlineLevel="2" x14ac:dyDescent="0.3">
      <c r="A2170" s="438"/>
      <c r="B2170" s="224"/>
      <c r="C2170" s="508" t="s">
        <v>1956</v>
      </c>
      <c r="D2170" s="481" t="s">
        <v>1957</v>
      </c>
      <c r="E2170" s="183"/>
      <c r="F2170" s="220"/>
      <c r="G2170" s="220"/>
      <c r="H2170" s="221"/>
      <c r="I2170" s="222"/>
      <c r="J2170" s="223"/>
      <c r="K2170" s="595"/>
      <c r="L2170" s="595"/>
      <c r="M2170" s="595"/>
      <c r="N2170" s="595"/>
      <c r="O2170" s="595"/>
      <c r="P2170" s="595"/>
    </row>
    <row r="2171" spans="1:18" s="596" customFormat="1" ht="34.5" hidden="1" outlineLevel="2" x14ac:dyDescent="0.3">
      <c r="A2171" s="438"/>
      <c r="B2171" s="224"/>
      <c r="C2171" s="508" t="s">
        <v>1958</v>
      </c>
      <c r="D2171" s="481" t="s">
        <v>1959</v>
      </c>
      <c r="E2171" s="183"/>
      <c r="F2171" s="220"/>
      <c r="G2171" s="220"/>
      <c r="H2171" s="221"/>
      <c r="I2171" s="222"/>
      <c r="J2171" s="223"/>
      <c r="K2171" s="595"/>
      <c r="L2171" s="595"/>
      <c r="M2171" s="595"/>
      <c r="N2171" s="595"/>
      <c r="O2171" s="595"/>
      <c r="P2171" s="595"/>
    </row>
    <row r="2172" spans="1:18" s="596" customFormat="1" ht="34.5" hidden="1" outlineLevel="2" x14ac:dyDescent="0.3">
      <c r="A2172" s="438"/>
      <c r="B2172" s="224"/>
      <c r="C2172" s="508" t="s">
        <v>1960</v>
      </c>
      <c r="D2172" s="481" t="s">
        <v>1961</v>
      </c>
      <c r="E2172" s="183" t="s">
        <v>1951</v>
      </c>
      <c r="F2172" s="220"/>
      <c r="G2172" s="220"/>
      <c r="H2172" s="221"/>
      <c r="I2172" s="222"/>
      <c r="J2172" s="223"/>
      <c r="K2172" s="595"/>
      <c r="L2172" s="595"/>
      <c r="M2172" s="595"/>
      <c r="N2172" s="595"/>
      <c r="O2172" s="595"/>
      <c r="P2172" s="595"/>
    </row>
    <row r="2173" spans="1:18" s="596" customFormat="1" ht="34.5" hidden="1" outlineLevel="2" x14ac:dyDescent="0.3">
      <c r="A2173" s="438"/>
      <c r="B2173" s="224"/>
      <c r="C2173" s="508" t="s">
        <v>1962</v>
      </c>
      <c r="D2173" s="481" t="s">
        <v>1963</v>
      </c>
      <c r="E2173" s="183"/>
      <c r="F2173" s="220"/>
      <c r="G2173" s="220"/>
      <c r="H2173" s="221"/>
      <c r="I2173" s="222"/>
      <c r="J2173" s="223"/>
      <c r="K2173" s="595"/>
      <c r="L2173" s="595"/>
      <c r="M2173" s="595"/>
      <c r="N2173" s="595"/>
      <c r="O2173" s="595"/>
      <c r="P2173" s="595"/>
    </row>
    <row r="2174" spans="1:18" s="596" customFormat="1" ht="34.5" hidden="1" outlineLevel="2" x14ac:dyDescent="0.3">
      <c r="A2174" s="438"/>
      <c r="B2174" s="224"/>
      <c r="C2174" s="508" t="s">
        <v>1964</v>
      </c>
      <c r="D2174" s="481" t="s">
        <v>1965</v>
      </c>
      <c r="E2174" s="183"/>
      <c r="F2174" s="220"/>
      <c r="G2174" s="220"/>
      <c r="H2174" s="221"/>
      <c r="I2174" s="222"/>
      <c r="J2174" s="223"/>
      <c r="K2174" s="595"/>
      <c r="L2174" s="595"/>
      <c r="M2174" s="595"/>
      <c r="N2174" s="595"/>
      <c r="O2174" s="595"/>
      <c r="P2174" s="595"/>
    </row>
    <row r="2175" spans="1:18" s="596" customFormat="1" ht="34.5" hidden="1" outlineLevel="2" x14ac:dyDescent="0.3">
      <c r="A2175" s="438"/>
      <c r="B2175" s="224"/>
      <c r="C2175" s="508" t="s">
        <v>1966</v>
      </c>
      <c r="D2175" s="481" t="s">
        <v>1967</v>
      </c>
      <c r="E2175" s="183"/>
      <c r="F2175" s="220"/>
      <c r="G2175" s="220"/>
      <c r="H2175" s="221"/>
      <c r="I2175" s="222"/>
      <c r="J2175" s="223"/>
      <c r="K2175" s="595"/>
      <c r="L2175" s="595"/>
      <c r="M2175" s="595"/>
      <c r="N2175" s="595"/>
      <c r="O2175" s="595"/>
      <c r="P2175" s="595"/>
    </row>
    <row r="2176" spans="1:18" s="596" customFormat="1" ht="34.5" hidden="1" outlineLevel="2" x14ac:dyDescent="0.3">
      <c r="A2176" s="438"/>
      <c r="B2176" s="224"/>
      <c r="C2176" s="508" t="s">
        <v>1968</v>
      </c>
      <c r="D2176" s="481" t="s">
        <v>1969</v>
      </c>
      <c r="E2176" s="183"/>
      <c r="F2176" s="220"/>
      <c r="G2176" s="220"/>
      <c r="H2176" s="221"/>
      <c r="I2176" s="222"/>
      <c r="J2176" s="223"/>
      <c r="K2176" s="595"/>
      <c r="L2176" s="595"/>
      <c r="M2176" s="595"/>
      <c r="N2176" s="595"/>
      <c r="O2176" s="595"/>
      <c r="P2176" s="595"/>
    </row>
    <row r="2177" spans="1:16" s="596" customFormat="1" ht="34.5" hidden="1" outlineLevel="2" x14ac:dyDescent="0.3">
      <c r="A2177" s="438"/>
      <c r="B2177" s="224"/>
      <c r="C2177" s="508" t="s">
        <v>1970</v>
      </c>
      <c r="D2177" s="481" t="s">
        <v>1971</v>
      </c>
      <c r="E2177" s="183" t="s">
        <v>1951</v>
      </c>
      <c r="F2177" s="220"/>
      <c r="G2177" s="220"/>
      <c r="H2177" s="221"/>
      <c r="I2177" s="222"/>
      <c r="J2177" s="223"/>
      <c r="K2177" s="595"/>
      <c r="L2177" s="595"/>
      <c r="M2177" s="595"/>
      <c r="N2177" s="595"/>
      <c r="O2177" s="595"/>
      <c r="P2177" s="595"/>
    </row>
    <row r="2178" spans="1:16" s="596" customFormat="1" ht="17.25" hidden="1" outlineLevel="2" x14ac:dyDescent="0.3">
      <c r="A2178" s="438"/>
      <c r="B2178" s="224"/>
      <c r="C2178" s="439" t="s">
        <v>1972</v>
      </c>
      <c r="D2178" s="439" t="s">
        <v>1973</v>
      </c>
      <c r="E2178" s="91"/>
      <c r="F2178" s="220"/>
      <c r="G2178" s="220"/>
      <c r="H2178" s="221"/>
      <c r="I2178" s="222"/>
      <c r="J2178" s="223"/>
      <c r="K2178" s="595"/>
      <c r="L2178" s="595"/>
      <c r="M2178" s="595"/>
      <c r="N2178" s="595"/>
      <c r="O2178" s="595"/>
      <c r="P2178" s="595"/>
    </row>
    <row r="2179" spans="1:16" s="596" customFormat="1" ht="34.5" hidden="1" outlineLevel="2" x14ac:dyDescent="0.3">
      <c r="A2179" s="438"/>
      <c r="B2179" s="224"/>
      <c r="C2179" s="439" t="s">
        <v>1974</v>
      </c>
      <c r="D2179" s="439" t="s">
        <v>1975</v>
      </c>
      <c r="E2179" s="91"/>
      <c r="F2179" s="220"/>
      <c r="G2179" s="220"/>
      <c r="H2179" s="221"/>
      <c r="I2179" s="222"/>
      <c r="J2179" s="223"/>
      <c r="K2179" s="595"/>
      <c r="L2179" s="595"/>
      <c r="M2179" s="595"/>
      <c r="N2179" s="595"/>
      <c r="O2179" s="595"/>
      <c r="P2179" s="595"/>
    </row>
    <row r="2180" spans="1:16" s="596" customFormat="1" ht="34.5" hidden="1" outlineLevel="2" x14ac:dyDescent="0.3">
      <c r="A2180" s="438"/>
      <c r="B2180" s="224"/>
      <c r="C2180" s="439" t="s">
        <v>1976</v>
      </c>
      <c r="D2180" s="439" t="s">
        <v>1977</v>
      </c>
      <c r="E2180" s="91"/>
      <c r="F2180" s="220"/>
      <c r="G2180" s="220"/>
      <c r="H2180" s="221"/>
      <c r="I2180" s="222"/>
      <c r="J2180" s="223"/>
      <c r="K2180" s="595"/>
      <c r="L2180" s="595"/>
      <c r="M2180" s="595"/>
      <c r="N2180" s="595"/>
      <c r="O2180" s="595"/>
      <c r="P2180" s="595"/>
    </row>
    <row r="2181" spans="1:16" s="596" customFormat="1" ht="34.5" hidden="1" outlineLevel="2" x14ac:dyDescent="0.3">
      <c r="A2181" s="438"/>
      <c r="B2181" s="224"/>
      <c r="C2181" s="439" t="s">
        <v>1978</v>
      </c>
      <c r="D2181" s="439" t="s">
        <v>1979</v>
      </c>
      <c r="E2181" s="91"/>
      <c r="F2181" s="220"/>
      <c r="G2181" s="220"/>
      <c r="H2181" s="221"/>
      <c r="I2181" s="222"/>
      <c r="J2181" s="223"/>
      <c r="K2181" s="595"/>
      <c r="L2181" s="595"/>
      <c r="M2181" s="595"/>
      <c r="N2181" s="595"/>
      <c r="O2181" s="595"/>
      <c r="P2181" s="595"/>
    </row>
    <row r="2182" spans="1:16" s="596" customFormat="1" ht="34.5" hidden="1" outlineLevel="2" x14ac:dyDescent="0.3">
      <c r="A2182" s="438"/>
      <c r="B2182" s="224"/>
      <c r="C2182" s="439" t="s">
        <v>1980</v>
      </c>
      <c r="D2182" s="439" t="s">
        <v>1981</v>
      </c>
      <c r="E2182" s="183" t="s">
        <v>1951</v>
      </c>
      <c r="F2182" s="220"/>
      <c r="G2182" s="220"/>
      <c r="H2182" s="221"/>
      <c r="I2182" s="222"/>
      <c r="J2182" s="223"/>
      <c r="K2182" s="595"/>
      <c r="L2182" s="595"/>
      <c r="M2182" s="595"/>
      <c r="N2182" s="595"/>
      <c r="O2182" s="595"/>
      <c r="P2182" s="595"/>
    </row>
    <row r="2183" spans="1:16" s="596" customFormat="1" ht="17.25" hidden="1" outlineLevel="2" x14ac:dyDescent="0.3">
      <c r="A2183" s="438"/>
      <c r="B2183" s="224"/>
      <c r="C2183" s="439" t="s">
        <v>1982</v>
      </c>
      <c r="D2183" s="439" t="s">
        <v>1983</v>
      </c>
      <c r="E2183" s="183"/>
      <c r="F2183" s="220"/>
      <c r="G2183" s="220"/>
      <c r="H2183" s="221"/>
      <c r="I2183" s="222"/>
      <c r="J2183" s="223"/>
      <c r="K2183" s="595"/>
      <c r="L2183" s="595"/>
      <c r="M2183" s="595"/>
      <c r="N2183" s="595"/>
      <c r="O2183" s="595"/>
      <c r="P2183" s="595"/>
    </row>
    <row r="2184" spans="1:16" s="596" customFormat="1" ht="34.5" hidden="1" outlineLevel="2" x14ac:dyDescent="0.3">
      <c r="A2184" s="438"/>
      <c r="B2184" s="224"/>
      <c r="C2184" s="439" t="s">
        <v>1984</v>
      </c>
      <c r="D2184" s="439" t="s">
        <v>1985</v>
      </c>
      <c r="E2184" s="183"/>
      <c r="F2184" s="220"/>
      <c r="G2184" s="220"/>
      <c r="H2184" s="221"/>
      <c r="I2184" s="222"/>
      <c r="J2184" s="223"/>
      <c r="K2184" s="595"/>
      <c r="L2184" s="595"/>
      <c r="M2184" s="595"/>
      <c r="N2184" s="595"/>
      <c r="O2184" s="595"/>
      <c r="P2184" s="595"/>
    </row>
    <row r="2185" spans="1:16" s="596" customFormat="1" ht="34.5" hidden="1" outlineLevel="2" x14ac:dyDescent="0.3">
      <c r="A2185" s="438"/>
      <c r="B2185" s="224"/>
      <c r="C2185" s="439" t="s">
        <v>1986</v>
      </c>
      <c r="D2185" s="439" t="s">
        <v>1987</v>
      </c>
      <c r="E2185" s="183"/>
      <c r="F2185" s="220"/>
      <c r="G2185" s="220"/>
      <c r="H2185" s="221"/>
      <c r="I2185" s="222"/>
      <c r="J2185" s="223"/>
      <c r="K2185" s="595"/>
      <c r="L2185" s="595"/>
      <c r="M2185" s="595"/>
      <c r="N2185" s="595"/>
      <c r="O2185" s="595"/>
      <c r="P2185" s="595"/>
    </row>
    <row r="2186" spans="1:16" s="596" customFormat="1" ht="34.5" hidden="1" outlineLevel="2" x14ac:dyDescent="0.3">
      <c r="A2186" s="438"/>
      <c r="B2186" s="224"/>
      <c r="C2186" s="439" t="s">
        <v>1988</v>
      </c>
      <c r="D2186" s="439" t="s">
        <v>1989</v>
      </c>
      <c r="E2186" s="183"/>
      <c r="F2186" s="220"/>
      <c r="G2186" s="220"/>
      <c r="H2186" s="221"/>
      <c r="I2186" s="222"/>
      <c r="J2186" s="223"/>
      <c r="K2186" s="595"/>
      <c r="L2186" s="595"/>
      <c r="M2186" s="595"/>
      <c r="N2186" s="595"/>
      <c r="O2186" s="595"/>
      <c r="P2186" s="595"/>
    </row>
    <row r="2187" spans="1:16" s="596" customFormat="1" ht="17.25" hidden="1" customHeight="1" outlineLevel="2" x14ac:dyDescent="0.3">
      <c r="A2187" s="444"/>
      <c r="B2187" s="451"/>
      <c r="C2187" s="451"/>
      <c r="D2187" s="451"/>
      <c r="E2187" s="452"/>
      <c r="F2187" s="220"/>
      <c r="G2187" s="220"/>
      <c r="H2187" s="221"/>
      <c r="I2187" s="222"/>
      <c r="J2187" s="223"/>
      <c r="K2187" s="595"/>
      <c r="L2187" s="595"/>
      <c r="M2187" s="595"/>
      <c r="N2187" s="595"/>
      <c r="O2187" s="595"/>
      <c r="P2187" s="595"/>
    </row>
    <row r="2188" spans="1:16" s="462" customFormat="1" ht="34.5" hidden="1" outlineLevel="2" x14ac:dyDescent="0.3">
      <c r="A2188" s="438"/>
      <c r="B2188" s="603"/>
      <c r="C2188" s="604" t="s">
        <v>1990</v>
      </c>
      <c r="D2188" s="605" t="s">
        <v>1991</v>
      </c>
      <c r="E2188" s="606" t="s">
        <v>1992</v>
      </c>
      <c r="F2188" s="220"/>
      <c r="G2188" s="220"/>
      <c r="H2188" s="461"/>
      <c r="I2188" s="461"/>
      <c r="J2188" s="595"/>
      <c r="K2188" s="595"/>
      <c r="L2188" s="595"/>
      <c r="M2188" s="595"/>
      <c r="N2188" s="595"/>
      <c r="O2188" s="461"/>
      <c r="P2188" s="461"/>
    </row>
    <row r="2189" spans="1:16" s="462" customFormat="1" ht="34.5" hidden="1" outlineLevel="2" x14ac:dyDescent="0.3">
      <c r="A2189" s="448"/>
      <c r="B2189" s="607"/>
      <c r="C2189" s="604" t="s">
        <v>1993</v>
      </c>
      <c r="D2189" s="605" t="s">
        <v>1994</v>
      </c>
      <c r="E2189" s="606"/>
      <c r="F2189" s="220"/>
      <c r="G2189" s="220"/>
      <c r="H2189" s="461"/>
      <c r="I2189" s="461"/>
      <c r="J2189" s="595"/>
      <c r="K2189" s="595"/>
      <c r="L2189" s="595"/>
      <c r="M2189" s="595"/>
      <c r="N2189" s="595"/>
      <c r="O2189" s="461"/>
      <c r="P2189" s="461"/>
    </row>
    <row r="2190" spans="1:16" s="462" customFormat="1" ht="17.25" hidden="1" outlineLevel="2" x14ac:dyDescent="0.3">
      <c r="A2190" s="448"/>
      <c r="B2190" s="607"/>
      <c r="C2190" s="604" t="s">
        <v>1995</v>
      </c>
      <c r="D2190" s="605" t="s">
        <v>1996</v>
      </c>
      <c r="E2190" s="606"/>
      <c r="F2190" s="220"/>
      <c r="G2190" s="220"/>
      <c r="H2190" s="461"/>
      <c r="I2190" s="461"/>
      <c r="J2190" s="595"/>
      <c r="K2190" s="595"/>
      <c r="L2190" s="595"/>
      <c r="M2190" s="595"/>
      <c r="N2190" s="595"/>
      <c r="O2190" s="461"/>
      <c r="P2190" s="461"/>
    </row>
    <row r="2191" spans="1:16" s="462" customFormat="1" ht="34.5" hidden="1" outlineLevel="2" x14ac:dyDescent="0.3">
      <c r="A2191" s="448"/>
      <c r="B2191" s="607"/>
      <c r="C2191" s="604" t="s">
        <v>1997</v>
      </c>
      <c r="D2191" s="605" t="s">
        <v>1998</v>
      </c>
      <c r="E2191" s="606"/>
      <c r="F2191" s="220"/>
      <c r="G2191" s="220"/>
      <c r="H2191" s="461"/>
      <c r="I2191" s="461"/>
      <c r="J2191" s="595"/>
      <c r="K2191" s="595"/>
      <c r="L2191" s="595"/>
      <c r="M2191" s="595"/>
      <c r="N2191" s="595"/>
      <c r="O2191" s="461"/>
      <c r="P2191" s="461"/>
    </row>
    <row r="2192" spans="1:16" s="462" customFormat="1" ht="34.5" hidden="1" outlineLevel="2" x14ac:dyDescent="0.3">
      <c r="A2192" s="448"/>
      <c r="B2192" s="607"/>
      <c r="C2192" s="604" t="s">
        <v>1999</v>
      </c>
      <c r="D2192" s="605" t="s">
        <v>2072</v>
      </c>
      <c r="E2192" s="606"/>
      <c r="F2192" s="220"/>
      <c r="G2192" s="220"/>
      <c r="H2192" s="461"/>
      <c r="I2192" s="461"/>
      <c r="J2192" s="595"/>
      <c r="K2192" s="595"/>
      <c r="L2192" s="595"/>
      <c r="M2192" s="595"/>
      <c r="N2192" s="595"/>
      <c r="O2192" s="461"/>
      <c r="P2192" s="461"/>
    </row>
    <row r="2193" spans="1:18" s="462" customFormat="1" ht="51.75" hidden="1" outlineLevel="2" x14ac:dyDescent="0.3">
      <c r="A2193" s="448"/>
      <c r="B2193" s="608"/>
      <c r="C2193" s="604" t="s">
        <v>2001</v>
      </c>
      <c r="D2193" s="609" t="s">
        <v>2073</v>
      </c>
      <c r="E2193" s="610" t="s">
        <v>2003</v>
      </c>
      <c r="F2193" s="460" t="s">
        <v>2004</v>
      </c>
      <c r="G2193" s="220"/>
    </row>
    <row r="2194" spans="1:18" s="462" customFormat="1" ht="17.25" hidden="1" outlineLevel="2" x14ac:dyDescent="0.3">
      <c r="A2194" s="448"/>
      <c r="B2194" s="608"/>
      <c r="C2194" s="604" t="s">
        <v>2005</v>
      </c>
      <c r="D2194" s="605" t="s">
        <v>2074</v>
      </c>
      <c r="E2194" s="606"/>
      <c r="G2194" s="220"/>
    </row>
    <row r="2195" spans="1:18" s="462" customFormat="1" ht="34.5" hidden="1" outlineLevel="2" x14ac:dyDescent="0.3">
      <c r="A2195" s="448"/>
      <c r="B2195" s="608"/>
      <c r="C2195" s="604" t="s">
        <v>2007</v>
      </c>
      <c r="D2195" s="605" t="s">
        <v>2075</v>
      </c>
      <c r="E2195" s="606"/>
      <c r="F2195" s="460"/>
      <c r="G2195" s="220"/>
    </row>
    <row r="2196" spans="1:18" s="462" customFormat="1" ht="34.5" hidden="1" outlineLevel="2" x14ac:dyDescent="0.3">
      <c r="A2196" s="611"/>
      <c r="B2196" s="612"/>
      <c r="C2196" s="713" t="s">
        <v>2009</v>
      </c>
      <c r="D2196" s="601" t="s">
        <v>2010</v>
      </c>
      <c r="E2196" s="613" t="s">
        <v>2011</v>
      </c>
      <c r="F2196" s="460"/>
      <c r="G2196" s="220"/>
    </row>
    <row r="2197" spans="1:18" s="596" customFormat="1" ht="17.25" hidden="1" customHeight="1" outlineLevel="2" x14ac:dyDescent="0.3">
      <c r="A2197" s="444"/>
      <c r="B2197" s="451"/>
      <c r="C2197" s="451"/>
      <c r="D2197" s="451"/>
      <c r="E2197" s="452"/>
      <c r="F2197" s="220"/>
      <c r="G2197" s="220"/>
      <c r="H2197" s="221"/>
      <c r="I2197" s="222"/>
      <c r="J2197" s="223"/>
      <c r="K2197" s="595"/>
      <c r="L2197" s="595"/>
      <c r="M2197" s="595"/>
      <c r="N2197" s="595"/>
      <c r="O2197" s="595"/>
      <c r="P2197" s="595"/>
    </row>
    <row r="2198" spans="1:18" s="86" customFormat="1" ht="17.25" hidden="1" outlineLevel="2" x14ac:dyDescent="0.3">
      <c r="A2198" s="438"/>
      <c r="B2198" s="614"/>
      <c r="C2198" s="615" t="s">
        <v>2012</v>
      </c>
      <c r="D2198" s="439" t="s">
        <v>2013</v>
      </c>
      <c r="E2198" s="507" t="s">
        <v>2014</v>
      </c>
      <c r="F2198" s="460"/>
      <c r="G2198" s="220"/>
      <c r="H2198" s="462"/>
      <c r="I2198" s="462"/>
      <c r="J2198" s="462"/>
      <c r="K2198" s="462"/>
      <c r="L2198" s="462"/>
      <c r="M2198" s="462"/>
      <c r="N2198" s="462"/>
      <c r="O2198" s="462"/>
      <c r="P2198" s="462"/>
      <c r="Q2198" s="462"/>
      <c r="R2198" s="462"/>
    </row>
    <row r="2199" spans="1:18" s="86" customFormat="1" ht="17.25" hidden="1" outlineLevel="2" x14ac:dyDescent="0.3">
      <c r="A2199" s="438"/>
      <c r="B2199" s="614"/>
      <c r="C2199" s="615" t="s">
        <v>2015</v>
      </c>
      <c r="D2199" s="439" t="s">
        <v>2016</v>
      </c>
      <c r="E2199" s="507" t="s">
        <v>2014</v>
      </c>
      <c r="F2199" s="460"/>
      <c r="G2199" s="220"/>
      <c r="H2199" s="462"/>
      <c r="I2199" s="462"/>
      <c r="J2199" s="462"/>
      <c r="K2199" s="462"/>
      <c r="L2199" s="462"/>
      <c r="M2199" s="462"/>
      <c r="N2199" s="462"/>
      <c r="O2199" s="462"/>
      <c r="P2199" s="462"/>
      <c r="Q2199" s="462"/>
      <c r="R2199" s="462"/>
    </row>
    <row r="2200" spans="1:18" s="86" customFormat="1" ht="34.5" hidden="1" outlineLevel="2" x14ac:dyDescent="0.3">
      <c r="A2200" s="438"/>
      <c r="B2200" s="614"/>
      <c r="C2200" s="508" t="s">
        <v>2017</v>
      </c>
      <c r="D2200" s="439" t="s">
        <v>2018</v>
      </c>
      <c r="E2200" s="507" t="s">
        <v>2014</v>
      </c>
      <c r="F2200" s="460"/>
      <c r="G2200" s="220"/>
      <c r="H2200" s="462"/>
      <c r="I2200" s="462"/>
      <c r="J2200" s="462"/>
      <c r="K2200" s="462"/>
      <c r="L2200" s="462"/>
      <c r="M2200" s="462"/>
      <c r="N2200" s="462"/>
      <c r="O2200" s="462"/>
      <c r="P2200" s="462"/>
      <c r="Q2200" s="462"/>
      <c r="R2200" s="462"/>
    </row>
    <row r="2201" spans="1:18" s="462" customFormat="1" ht="17.25" hidden="1" customHeight="1" outlineLevel="1" x14ac:dyDescent="0.3">
      <c r="A2201" s="444"/>
      <c r="B2201" s="451"/>
      <c r="C2201" s="451"/>
      <c r="D2201" s="451"/>
      <c r="E2201" s="452"/>
      <c r="F2201" s="220"/>
      <c r="G2201" s="220"/>
      <c r="H2201" s="461"/>
      <c r="I2201" s="461"/>
      <c r="J2201" s="595"/>
      <c r="K2201" s="595"/>
      <c r="L2201" s="595"/>
      <c r="M2201" s="595"/>
      <c r="N2201" s="595"/>
      <c r="O2201" s="461"/>
      <c r="P2201" s="461"/>
    </row>
    <row r="2202" spans="1:18" s="86" customFormat="1" ht="17.25" hidden="1" outlineLevel="1" collapsed="1" x14ac:dyDescent="0.3">
      <c r="A2202" s="79"/>
      <c r="B2202" s="80">
        <f>SUM(B2203:B2228)</f>
        <v>0</v>
      </c>
      <c r="C2202" s="437" t="s">
        <v>1905</v>
      </c>
      <c r="D2202" s="81" t="s">
        <v>2019</v>
      </c>
      <c r="E2202" s="82"/>
      <c r="F2202" s="83"/>
      <c r="G2202" s="84"/>
      <c r="H2202" s="85"/>
      <c r="I2202" s="85"/>
      <c r="J2202" s="85"/>
      <c r="K2202" s="85"/>
      <c r="L2202" s="85"/>
      <c r="M2202" s="85"/>
      <c r="N2202" s="85"/>
      <c r="O2202" s="85"/>
      <c r="P2202" s="85"/>
    </row>
    <row r="2203" spans="1:18" s="596" customFormat="1" ht="17.25" hidden="1" customHeight="1" outlineLevel="2" x14ac:dyDescent="0.3">
      <c r="A2203" s="444"/>
      <c r="B2203" s="451"/>
      <c r="C2203" s="451"/>
      <c r="D2203" s="451"/>
      <c r="E2203" s="452"/>
      <c r="F2203" s="220"/>
      <c r="G2203" s="220"/>
      <c r="H2203" s="221"/>
      <c r="I2203" s="222"/>
      <c r="J2203" s="223"/>
      <c r="K2203" s="595"/>
      <c r="L2203" s="595"/>
      <c r="M2203" s="595"/>
      <c r="N2203" s="595"/>
      <c r="O2203" s="595"/>
      <c r="P2203" s="595"/>
    </row>
    <row r="2204" spans="1:18" s="596" customFormat="1" ht="34.5" hidden="1" outlineLevel="2" x14ac:dyDescent="0.3">
      <c r="A2204" s="438"/>
      <c r="B2204" s="224"/>
      <c r="C2204" s="508" t="s">
        <v>2020</v>
      </c>
      <c r="D2204" s="483" t="s">
        <v>2021</v>
      </c>
      <c r="E2204" s="225"/>
      <c r="F2204" s="220"/>
      <c r="G2204" s="220"/>
      <c r="H2204" s="221"/>
      <c r="I2204" s="222"/>
      <c r="J2204" s="223"/>
      <c r="K2204" s="595"/>
      <c r="L2204" s="595"/>
      <c r="M2204" s="595"/>
      <c r="N2204" s="595"/>
      <c r="O2204" s="595"/>
      <c r="P2204" s="595"/>
      <c r="Q2204" s="595"/>
      <c r="R2204" s="595"/>
    </row>
    <row r="2205" spans="1:18" s="596" customFormat="1" ht="17.25" hidden="1" customHeight="1" outlineLevel="2" x14ac:dyDescent="0.3">
      <c r="A2205" s="444"/>
      <c r="B2205" s="451"/>
      <c r="C2205" s="451"/>
      <c r="D2205" s="451"/>
      <c r="E2205" s="452"/>
      <c r="F2205" s="220"/>
      <c r="G2205" s="220"/>
      <c r="H2205" s="221"/>
      <c r="I2205" s="222"/>
      <c r="J2205" s="223"/>
      <c r="K2205" s="595"/>
      <c r="L2205" s="595"/>
      <c r="M2205" s="595"/>
      <c r="N2205" s="595"/>
      <c r="O2205" s="595"/>
      <c r="P2205" s="595"/>
    </row>
    <row r="2206" spans="1:18" s="462" customFormat="1" ht="34.5" hidden="1" outlineLevel="2" x14ac:dyDescent="0.3">
      <c r="A2206" s="438"/>
      <c r="B2206" s="603"/>
      <c r="C2206" s="508" t="s">
        <v>2022</v>
      </c>
      <c r="D2206" s="481" t="s">
        <v>2023</v>
      </c>
      <c r="E2206" s="616" t="s">
        <v>2024</v>
      </c>
      <c r="F2206" s="220"/>
      <c r="G2206" s="220"/>
      <c r="H2206" s="461"/>
      <c r="I2206" s="461"/>
      <c r="J2206" s="595"/>
      <c r="K2206" s="595"/>
      <c r="L2206" s="595"/>
      <c r="M2206" s="595"/>
      <c r="N2206" s="595"/>
      <c r="O2206" s="461"/>
      <c r="P2206" s="461"/>
    </row>
    <row r="2207" spans="1:18" s="462" customFormat="1" ht="34.5" hidden="1" outlineLevel="2" x14ac:dyDescent="0.3">
      <c r="A2207" s="438"/>
      <c r="B2207" s="603"/>
      <c r="C2207" s="508" t="s">
        <v>2025</v>
      </c>
      <c r="D2207" s="481" t="s">
        <v>2026</v>
      </c>
      <c r="E2207" s="616" t="s">
        <v>2027</v>
      </c>
      <c r="F2207" s="220"/>
      <c r="G2207" s="220"/>
      <c r="H2207" s="461"/>
      <c r="I2207" s="461"/>
      <c r="J2207" s="595"/>
      <c r="K2207" s="595"/>
      <c r="L2207" s="595"/>
      <c r="M2207" s="595"/>
      <c r="N2207" s="595"/>
      <c r="O2207" s="461"/>
      <c r="P2207" s="461"/>
    </row>
    <row r="2208" spans="1:18" s="462" customFormat="1" ht="17.25" hidden="1" outlineLevel="2" x14ac:dyDescent="0.3">
      <c r="A2208" s="438"/>
      <c r="B2208" s="603"/>
      <c r="C2208" s="508" t="s">
        <v>2028</v>
      </c>
      <c r="D2208" s="481" t="s">
        <v>2029</v>
      </c>
      <c r="E2208" s="617" t="s">
        <v>2030</v>
      </c>
      <c r="F2208" s="220"/>
      <c r="G2208" s="220"/>
      <c r="H2208" s="461"/>
      <c r="I2208" s="461"/>
      <c r="J2208" s="595"/>
      <c r="K2208" s="595"/>
      <c r="L2208" s="595"/>
      <c r="M2208" s="595"/>
      <c r="N2208" s="595"/>
      <c r="O2208" s="461"/>
      <c r="P2208" s="461"/>
    </row>
    <row r="2209" spans="1:16" s="462" customFormat="1" ht="17.25" hidden="1" outlineLevel="2" x14ac:dyDescent="0.3">
      <c r="A2209" s="438"/>
      <c r="B2209" s="603"/>
      <c r="C2209" s="508" t="s">
        <v>2031</v>
      </c>
      <c r="D2209" s="481" t="s">
        <v>2032</v>
      </c>
      <c r="E2209" s="618" t="s">
        <v>2033</v>
      </c>
      <c r="F2209" s="220"/>
      <c r="G2209" s="220"/>
      <c r="H2209" s="461"/>
      <c r="I2209" s="461"/>
      <c r="J2209" s="595"/>
      <c r="K2209" s="595"/>
      <c r="L2209" s="595"/>
      <c r="M2209" s="595"/>
      <c r="N2209" s="595"/>
      <c r="O2209" s="461"/>
      <c r="P2209" s="461"/>
    </row>
    <row r="2210" spans="1:16" s="462" customFormat="1" ht="17.25" hidden="1" outlineLevel="2" x14ac:dyDescent="0.3">
      <c r="A2210" s="438"/>
      <c r="B2210" s="603"/>
      <c r="C2210" s="508" t="s">
        <v>2034</v>
      </c>
      <c r="D2210" s="481" t="s">
        <v>2035</v>
      </c>
      <c r="E2210" s="618"/>
      <c r="F2210" s="220"/>
      <c r="G2210" s="220"/>
      <c r="H2210" s="461"/>
      <c r="I2210" s="461"/>
      <c r="J2210" s="595"/>
      <c r="K2210" s="595"/>
      <c r="L2210" s="595"/>
      <c r="M2210" s="595"/>
      <c r="N2210" s="595"/>
      <c r="O2210" s="461"/>
      <c r="P2210" s="461"/>
    </row>
    <row r="2211" spans="1:16" s="462" customFormat="1" ht="34.5" hidden="1" outlineLevel="2" x14ac:dyDescent="0.3">
      <c r="A2211" s="438"/>
      <c r="B2211" s="603"/>
      <c r="C2211" s="508" t="s">
        <v>2036</v>
      </c>
      <c r="D2211" s="483" t="s">
        <v>2037</v>
      </c>
      <c r="E2211" s="616"/>
      <c r="F2211" s="220"/>
      <c r="G2211" s="220"/>
      <c r="H2211" s="461"/>
      <c r="I2211" s="461"/>
      <c r="J2211" s="595"/>
      <c r="K2211" s="595"/>
      <c r="L2211" s="595"/>
      <c r="M2211" s="595"/>
      <c r="N2211" s="595"/>
      <c r="O2211" s="461"/>
      <c r="P2211" s="461"/>
    </row>
    <row r="2212" spans="1:16" s="462" customFormat="1" ht="34.5" hidden="1" outlineLevel="2" x14ac:dyDescent="0.3">
      <c r="A2212" s="438"/>
      <c r="B2212" s="603"/>
      <c r="C2212" s="508" t="s">
        <v>2038</v>
      </c>
      <c r="D2212" s="481" t="s">
        <v>2039</v>
      </c>
      <c r="E2212" s="617" t="s">
        <v>2040</v>
      </c>
      <c r="F2212" s="220"/>
      <c r="G2212" s="220"/>
      <c r="H2212" s="461"/>
      <c r="I2212" s="461"/>
      <c r="J2212" s="595"/>
      <c r="K2212" s="595"/>
      <c r="L2212" s="595"/>
      <c r="M2212" s="595"/>
      <c r="N2212" s="595"/>
      <c r="O2212" s="461"/>
      <c r="P2212" s="461"/>
    </row>
    <row r="2213" spans="1:16" s="596" customFormat="1" ht="17.25" hidden="1" outlineLevel="2" x14ac:dyDescent="0.3">
      <c r="A2213" s="438"/>
      <c r="B2213" s="226"/>
      <c r="C2213" s="508" t="s">
        <v>2041</v>
      </c>
      <c r="D2213" s="481" t="s">
        <v>2042</v>
      </c>
      <c r="E2213" s="88" t="s">
        <v>2043</v>
      </c>
      <c r="F2213" s="220"/>
      <c r="G2213" s="220"/>
      <c r="H2213" s="221"/>
      <c r="I2213" s="222"/>
      <c r="J2213" s="223"/>
      <c r="K2213" s="595"/>
      <c r="L2213" s="595"/>
      <c r="M2213" s="595"/>
      <c r="N2213" s="595"/>
      <c r="O2213" s="595"/>
      <c r="P2213" s="595"/>
    </row>
    <row r="2214" spans="1:16" s="462" customFormat="1" ht="17.25" hidden="1" outlineLevel="2" x14ac:dyDescent="0.3">
      <c r="A2214" s="438"/>
      <c r="B2214" s="603"/>
      <c r="C2214" s="508" t="s">
        <v>2044</v>
      </c>
      <c r="D2214" s="481" t="s">
        <v>2045</v>
      </c>
      <c r="E2214" s="618" t="s">
        <v>2046</v>
      </c>
      <c r="F2214" s="220"/>
      <c r="G2214" s="220"/>
      <c r="H2214" s="461"/>
      <c r="I2214" s="461"/>
      <c r="J2214" s="595"/>
      <c r="K2214" s="595"/>
      <c r="L2214" s="595"/>
      <c r="M2214" s="595"/>
      <c r="N2214" s="595"/>
      <c r="O2214" s="461"/>
      <c r="P2214" s="461"/>
    </row>
    <row r="2215" spans="1:16" s="462" customFormat="1" ht="34.5" hidden="1" outlineLevel="2" x14ac:dyDescent="0.3">
      <c r="A2215" s="438"/>
      <c r="B2215" s="603"/>
      <c r="C2215" s="508" t="s">
        <v>2047</v>
      </c>
      <c r="D2215" s="481" t="s">
        <v>2048</v>
      </c>
      <c r="E2215" s="88" t="s">
        <v>2049</v>
      </c>
      <c r="F2215" s="220"/>
      <c r="G2215" s="220"/>
      <c r="H2215" s="461"/>
      <c r="I2215" s="461"/>
      <c r="J2215" s="595"/>
      <c r="K2215" s="595"/>
      <c r="L2215" s="595"/>
      <c r="M2215" s="595"/>
      <c r="N2215" s="595"/>
      <c r="O2215" s="461"/>
      <c r="P2215" s="461"/>
    </row>
    <row r="2216" spans="1:16" s="462" customFormat="1" ht="34.5" hidden="1" outlineLevel="2" x14ac:dyDescent="0.3">
      <c r="A2216" s="438"/>
      <c r="B2216" s="603"/>
      <c r="C2216" s="508" t="s">
        <v>2050</v>
      </c>
      <c r="D2216" s="481" t="s">
        <v>2051</v>
      </c>
      <c r="E2216" s="88" t="s">
        <v>2049</v>
      </c>
      <c r="F2216" s="220"/>
      <c r="G2216" s="220"/>
      <c r="H2216" s="461"/>
      <c r="I2216" s="461"/>
      <c r="J2216" s="595"/>
      <c r="K2216" s="595"/>
      <c r="L2216" s="595"/>
      <c r="M2216" s="595"/>
      <c r="N2216" s="595"/>
      <c r="O2216" s="461"/>
      <c r="P2216" s="461"/>
    </row>
    <row r="2217" spans="1:16" s="462" customFormat="1" ht="17.25" hidden="1" outlineLevel="2" x14ac:dyDescent="0.3">
      <c r="A2217" s="438"/>
      <c r="B2217" s="603"/>
      <c r="C2217" s="508" t="s">
        <v>2052</v>
      </c>
      <c r="D2217" s="481" t="s">
        <v>2053</v>
      </c>
      <c r="E2217" s="618" t="s">
        <v>2054</v>
      </c>
      <c r="F2217" s="220"/>
      <c r="G2217" s="220"/>
      <c r="H2217" s="461"/>
      <c r="I2217" s="461"/>
      <c r="J2217" s="595"/>
      <c r="K2217" s="595"/>
      <c r="L2217" s="595"/>
      <c r="M2217" s="595"/>
      <c r="N2217" s="595"/>
      <c r="O2217" s="461"/>
      <c r="P2217" s="461"/>
    </row>
    <row r="2218" spans="1:16" s="462" customFormat="1" ht="17.25" hidden="1" customHeight="1" outlineLevel="2" x14ac:dyDescent="0.3">
      <c r="A2218" s="444"/>
      <c r="B2218" s="451"/>
      <c r="C2218" s="451"/>
      <c r="D2218" s="451"/>
      <c r="E2218" s="452"/>
      <c r="F2218" s="220"/>
      <c r="G2218" s="220"/>
      <c r="H2218" s="461"/>
      <c r="I2218" s="461"/>
      <c r="J2218" s="595"/>
      <c r="K2218" s="595"/>
      <c r="L2218" s="595"/>
      <c r="M2218" s="595"/>
      <c r="N2218" s="595"/>
      <c r="O2218" s="461"/>
      <c r="P2218" s="461"/>
    </row>
    <row r="2219" spans="1:16" s="462" customFormat="1" ht="17.25" hidden="1" outlineLevel="2" x14ac:dyDescent="0.3">
      <c r="A2219" s="438"/>
      <c r="B2219" s="603"/>
      <c r="C2219" s="508" t="s">
        <v>2055</v>
      </c>
      <c r="D2219" s="481" t="s">
        <v>2056</v>
      </c>
      <c r="E2219" s="619" t="s">
        <v>1992</v>
      </c>
      <c r="F2219" s="220"/>
      <c r="G2219" s="220"/>
      <c r="H2219" s="461"/>
      <c r="I2219" s="461"/>
      <c r="J2219" s="595"/>
      <c r="K2219" s="595"/>
      <c r="L2219" s="595"/>
      <c r="M2219" s="595"/>
      <c r="N2219" s="595"/>
      <c r="O2219" s="461"/>
      <c r="P2219" s="461"/>
    </row>
    <row r="2220" spans="1:16" s="462" customFormat="1" ht="17.25" hidden="1" outlineLevel="2" x14ac:dyDescent="0.3">
      <c r="A2220" s="448"/>
      <c r="B2220" s="608"/>
      <c r="C2220" s="508" t="s">
        <v>2057</v>
      </c>
      <c r="D2220" s="481" t="s">
        <v>2058</v>
      </c>
      <c r="E2220" s="620" t="s">
        <v>2059</v>
      </c>
      <c r="F2220" s="460"/>
      <c r="G2220" s="220"/>
    </row>
    <row r="2221" spans="1:16" s="462" customFormat="1" ht="17.25" hidden="1" outlineLevel="2" x14ac:dyDescent="0.3">
      <c r="A2221" s="448"/>
      <c r="B2221" s="608"/>
      <c r="C2221" s="508" t="s">
        <v>2060</v>
      </c>
      <c r="D2221" s="481" t="s">
        <v>2061</v>
      </c>
      <c r="E2221" s="619"/>
      <c r="F2221" s="460"/>
      <c r="G2221" s="220"/>
    </row>
    <row r="2222" spans="1:16" s="462" customFormat="1" ht="34.5" hidden="1" outlineLevel="2" x14ac:dyDescent="0.3">
      <c r="A2222" s="448"/>
      <c r="B2222" s="608"/>
      <c r="C2222" s="508" t="s">
        <v>2062</v>
      </c>
      <c r="D2222" s="481" t="s">
        <v>2063</v>
      </c>
      <c r="E2222" s="619" t="s">
        <v>2064</v>
      </c>
      <c r="F2222" s="460"/>
      <c r="G2222" s="220"/>
    </row>
    <row r="2223" spans="1:16" s="462" customFormat="1" ht="34.5" hidden="1" outlineLevel="2" x14ac:dyDescent="0.3">
      <c r="A2223" s="611"/>
      <c r="B2223" s="612"/>
      <c r="C2223" s="714" t="s">
        <v>2065</v>
      </c>
      <c r="D2223" s="621" t="s">
        <v>2066</v>
      </c>
      <c r="E2223" s="622"/>
      <c r="F2223" s="460"/>
      <c r="G2223" s="220"/>
    </row>
    <row r="2224" spans="1:16" s="596" customFormat="1" ht="17.25" hidden="1" customHeight="1" outlineLevel="2" x14ac:dyDescent="0.3">
      <c r="A2224" s="444"/>
      <c r="B2224" s="451"/>
      <c r="C2224" s="451"/>
      <c r="D2224" s="451"/>
      <c r="E2224" s="452"/>
      <c r="F2224" s="220"/>
      <c r="G2224" s="220"/>
      <c r="H2224" s="221"/>
      <c r="I2224" s="222"/>
      <c r="J2224" s="223"/>
      <c r="K2224" s="595"/>
      <c r="L2224" s="595"/>
      <c r="M2224" s="595"/>
      <c r="N2224" s="595"/>
      <c r="O2224" s="595"/>
      <c r="P2224" s="595"/>
    </row>
    <row r="2225" spans="1:18" s="86" customFormat="1" ht="34.5" hidden="1" outlineLevel="2" x14ac:dyDescent="0.3">
      <c r="A2225" s="438"/>
      <c r="B2225" s="614"/>
      <c r="C2225" s="623" t="s">
        <v>658</v>
      </c>
      <c r="D2225" s="439" t="s">
        <v>2067</v>
      </c>
      <c r="E2225" s="507" t="s">
        <v>2014</v>
      </c>
      <c r="F2225" s="460"/>
      <c r="G2225" s="220"/>
      <c r="H2225" s="462"/>
      <c r="I2225" s="462"/>
      <c r="J2225" s="462"/>
      <c r="K2225" s="462"/>
      <c r="L2225" s="462"/>
      <c r="M2225" s="462"/>
      <c r="N2225" s="462"/>
      <c r="O2225" s="462"/>
      <c r="P2225" s="462"/>
      <c r="Q2225" s="462"/>
      <c r="R2225" s="462"/>
    </row>
    <row r="2226" spans="1:18" s="86" customFormat="1" ht="34.5" hidden="1" outlineLevel="2" x14ac:dyDescent="0.3">
      <c r="A2226" s="438"/>
      <c r="B2226" s="614"/>
      <c r="C2226" s="623" t="s">
        <v>659</v>
      </c>
      <c r="D2226" s="439" t="s">
        <v>2068</v>
      </c>
      <c r="E2226" s="507" t="s">
        <v>2014</v>
      </c>
      <c r="F2226" s="460"/>
      <c r="G2226" s="220"/>
      <c r="H2226" s="462"/>
      <c r="I2226" s="462"/>
      <c r="J2226" s="462"/>
      <c r="K2226" s="462"/>
      <c r="L2226" s="462"/>
      <c r="M2226" s="462"/>
      <c r="N2226" s="462"/>
      <c r="O2226" s="462"/>
      <c r="P2226" s="462"/>
      <c r="Q2226" s="462"/>
      <c r="R2226" s="462"/>
    </row>
    <row r="2227" spans="1:18" s="86" customFormat="1" ht="34.5" hidden="1" outlineLevel="2" x14ac:dyDescent="0.3">
      <c r="A2227" s="438"/>
      <c r="B2227" s="614"/>
      <c r="C2227" s="439" t="s">
        <v>85</v>
      </c>
      <c r="D2227" s="439" t="s">
        <v>2069</v>
      </c>
      <c r="E2227" s="507" t="s">
        <v>2014</v>
      </c>
      <c r="F2227" s="460"/>
      <c r="G2227" s="220"/>
      <c r="H2227" s="462"/>
      <c r="I2227" s="462"/>
      <c r="J2227" s="462"/>
      <c r="K2227" s="462"/>
      <c r="L2227" s="462"/>
      <c r="M2227" s="462"/>
      <c r="N2227" s="462"/>
      <c r="O2227" s="462"/>
      <c r="P2227" s="462"/>
      <c r="Q2227" s="462"/>
      <c r="R2227" s="462"/>
    </row>
    <row r="2228" spans="1:18" s="462" customFormat="1" ht="17.25" hidden="1" customHeight="1" outlineLevel="1" x14ac:dyDescent="0.3">
      <c r="A2228" s="444"/>
      <c r="B2228" s="451"/>
      <c r="C2228" s="451"/>
      <c r="D2228" s="451"/>
      <c r="E2228" s="452"/>
      <c r="F2228" s="460"/>
      <c r="G2228" s="220"/>
    </row>
    <row r="2229" spans="1:18" s="86" customFormat="1" ht="17.25" hidden="1" outlineLevel="1" x14ac:dyDescent="0.3">
      <c r="A2229" s="79"/>
      <c r="B2229" s="80">
        <f>SUM(B2230:B2287)</f>
        <v>0</v>
      </c>
      <c r="C2229" s="437" t="s">
        <v>2070</v>
      </c>
      <c r="D2229" s="81" t="s">
        <v>2071</v>
      </c>
      <c r="E2229" s="105"/>
      <c r="F2229" s="83"/>
      <c r="G2229" s="84"/>
      <c r="H2229" s="85"/>
      <c r="I2229" s="85"/>
      <c r="J2229" s="85"/>
      <c r="K2229" s="85"/>
      <c r="L2229" s="85"/>
      <c r="M2229" s="85"/>
      <c r="N2229" s="85"/>
      <c r="O2229" s="85"/>
      <c r="P2229" s="85"/>
    </row>
    <row r="2230" spans="1:18" s="596" customFormat="1" ht="17.25" hidden="1" customHeight="1" outlineLevel="2" x14ac:dyDescent="0.3">
      <c r="A2230" s="444"/>
      <c r="B2230" s="451"/>
      <c r="C2230" s="451"/>
      <c r="D2230" s="451"/>
      <c r="E2230" s="452"/>
      <c r="F2230" s="220"/>
      <c r="G2230" s="220"/>
      <c r="H2230" s="221"/>
      <c r="I2230" s="222"/>
      <c r="J2230" s="223"/>
      <c r="K2230" s="595"/>
      <c r="L2230" s="595"/>
      <c r="M2230" s="595"/>
      <c r="N2230" s="595"/>
      <c r="O2230" s="595"/>
      <c r="P2230" s="595"/>
      <c r="Q2230" s="595"/>
      <c r="R2230" s="595"/>
    </row>
    <row r="2231" spans="1:18" s="596" customFormat="1" ht="34.5" hidden="1" outlineLevel="2" x14ac:dyDescent="0.3">
      <c r="A2231" s="438"/>
      <c r="B2231" s="224"/>
      <c r="C2231" s="711" t="s">
        <v>1907</v>
      </c>
      <c r="D2231" s="597" t="s">
        <v>1908</v>
      </c>
      <c r="E2231" s="91"/>
      <c r="F2231" s="220"/>
      <c r="G2231" s="220"/>
      <c r="H2231" s="221"/>
      <c r="I2231" s="222"/>
      <c r="J2231" s="223"/>
      <c r="K2231" s="595"/>
      <c r="L2231" s="595"/>
      <c r="M2231" s="595"/>
      <c r="N2231" s="595"/>
      <c r="O2231" s="595"/>
      <c r="P2231" s="595"/>
    </row>
    <row r="2232" spans="1:18" s="596" customFormat="1" ht="34.5" hidden="1" outlineLevel="2" x14ac:dyDescent="0.3">
      <c r="A2232" s="438"/>
      <c r="B2232" s="224"/>
      <c r="C2232" s="711" t="s">
        <v>1909</v>
      </c>
      <c r="D2232" s="597" t="s">
        <v>1910</v>
      </c>
      <c r="E2232" s="91"/>
      <c r="F2232" s="220"/>
      <c r="G2232" s="220"/>
      <c r="H2232" s="221"/>
      <c r="I2232" s="222"/>
      <c r="J2232" s="223"/>
      <c r="K2232" s="595"/>
      <c r="L2232" s="595"/>
      <c r="M2232" s="595"/>
      <c r="N2232" s="595"/>
      <c r="O2232" s="595"/>
      <c r="P2232" s="595"/>
    </row>
    <row r="2233" spans="1:18" s="596" customFormat="1" ht="34.5" hidden="1" outlineLevel="2" x14ac:dyDescent="0.3">
      <c r="A2233" s="438"/>
      <c r="B2233" s="224"/>
      <c r="C2233" s="711" t="s">
        <v>1911</v>
      </c>
      <c r="D2233" s="597" t="s">
        <v>1912</v>
      </c>
      <c r="E2233" s="91"/>
      <c r="F2233" s="220"/>
      <c r="G2233" s="220"/>
      <c r="H2233" s="221"/>
      <c r="I2233" s="222"/>
      <c r="J2233" s="223"/>
      <c r="K2233" s="595"/>
      <c r="L2233" s="595"/>
      <c r="M2233" s="595"/>
      <c r="N2233" s="595"/>
      <c r="O2233" s="595"/>
      <c r="P2233" s="595"/>
    </row>
    <row r="2234" spans="1:18" s="596" customFormat="1" ht="34.5" hidden="1" outlineLevel="2" x14ac:dyDescent="0.3">
      <c r="A2234" s="438"/>
      <c r="B2234" s="224"/>
      <c r="C2234" s="711" t="s">
        <v>1913</v>
      </c>
      <c r="D2234" s="597" t="s">
        <v>1914</v>
      </c>
      <c r="E2234" s="91"/>
      <c r="F2234" s="220"/>
      <c r="G2234" s="220"/>
      <c r="H2234" s="221"/>
      <c r="I2234" s="222"/>
      <c r="J2234" s="223"/>
      <c r="K2234" s="595"/>
      <c r="L2234" s="595"/>
      <c r="M2234" s="595"/>
      <c r="N2234" s="595"/>
      <c r="O2234" s="595"/>
      <c r="P2234" s="595"/>
    </row>
    <row r="2235" spans="1:18" s="596" customFormat="1" ht="34.5" hidden="1" outlineLevel="2" x14ac:dyDescent="0.3">
      <c r="A2235" s="438"/>
      <c r="B2235" s="224"/>
      <c r="C2235" s="711" t="s">
        <v>1915</v>
      </c>
      <c r="D2235" s="597" t="s">
        <v>1916</v>
      </c>
      <c r="E2235" s="91"/>
      <c r="F2235" s="220"/>
      <c r="G2235" s="220"/>
      <c r="H2235" s="221"/>
      <c r="I2235" s="222"/>
      <c r="J2235" s="223"/>
      <c r="K2235" s="595"/>
      <c r="L2235" s="595"/>
      <c r="M2235" s="595"/>
      <c r="N2235" s="595"/>
      <c r="O2235" s="595"/>
      <c r="P2235" s="595"/>
    </row>
    <row r="2236" spans="1:18" s="596" customFormat="1" ht="34.5" hidden="1" outlineLevel="2" x14ac:dyDescent="0.3">
      <c r="A2236" s="438"/>
      <c r="B2236" s="224"/>
      <c r="C2236" s="711" t="s">
        <v>1917</v>
      </c>
      <c r="D2236" s="597" t="s">
        <v>1918</v>
      </c>
      <c r="E2236" s="91"/>
      <c r="F2236" s="220"/>
      <c r="G2236" s="220"/>
      <c r="H2236" s="221"/>
      <c r="I2236" s="222"/>
      <c r="J2236" s="223"/>
      <c r="K2236" s="595"/>
      <c r="L2236" s="595"/>
      <c r="M2236" s="595"/>
      <c r="N2236" s="595"/>
      <c r="O2236" s="595"/>
      <c r="P2236" s="595"/>
    </row>
    <row r="2237" spans="1:18" s="596" customFormat="1" ht="34.5" hidden="1" outlineLevel="2" x14ac:dyDescent="0.3">
      <c r="A2237" s="438"/>
      <c r="B2237" s="224"/>
      <c r="C2237" s="508" t="s">
        <v>1919</v>
      </c>
      <c r="D2237" s="481" t="s">
        <v>1920</v>
      </c>
      <c r="E2237" s="91"/>
      <c r="F2237" s="220"/>
      <c r="G2237" s="220"/>
      <c r="H2237" s="221"/>
      <c r="I2237" s="222"/>
      <c r="J2237" s="223"/>
      <c r="K2237" s="595"/>
      <c r="L2237" s="595"/>
      <c r="M2237" s="595"/>
      <c r="N2237" s="595"/>
      <c r="O2237" s="595"/>
      <c r="P2237" s="595"/>
    </row>
    <row r="2238" spans="1:18" s="596" customFormat="1" ht="34.5" hidden="1" outlineLevel="2" x14ac:dyDescent="0.3">
      <c r="A2238" s="438"/>
      <c r="B2238" s="224"/>
      <c r="C2238" s="508" t="s">
        <v>1921</v>
      </c>
      <c r="D2238" s="481" t="s">
        <v>1922</v>
      </c>
      <c r="E2238" s="91"/>
      <c r="F2238" s="220"/>
      <c r="G2238" s="220"/>
      <c r="H2238" s="221"/>
      <c r="I2238" s="222"/>
      <c r="J2238" s="223"/>
      <c r="K2238" s="595"/>
      <c r="L2238" s="595"/>
      <c r="M2238" s="595"/>
      <c r="N2238" s="595"/>
      <c r="O2238" s="595"/>
      <c r="P2238" s="595"/>
    </row>
    <row r="2239" spans="1:18" s="596" customFormat="1" ht="34.5" hidden="1" outlineLevel="2" x14ac:dyDescent="0.3">
      <c r="A2239" s="438"/>
      <c r="B2239" s="224"/>
      <c r="C2239" s="508" t="s">
        <v>1923</v>
      </c>
      <c r="D2239" s="481" t="s">
        <v>1924</v>
      </c>
      <c r="E2239" s="91"/>
      <c r="F2239" s="220"/>
      <c r="G2239" s="220"/>
      <c r="H2239" s="221"/>
      <c r="I2239" s="222"/>
      <c r="J2239" s="223"/>
      <c r="K2239" s="595"/>
      <c r="L2239" s="595"/>
      <c r="M2239" s="595"/>
      <c r="N2239" s="595"/>
      <c r="O2239" s="595"/>
      <c r="P2239" s="595"/>
    </row>
    <row r="2240" spans="1:18" s="596" customFormat="1" ht="17.25" hidden="1" outlineLevel="2" x14ac:dyDescent="0.3">
      <c r="A2240" s="598"/>
      <c r="B2240" s="599"/>
      <c r="C2240" s="599"/>
      <c r="D2240" s="599"/>
      <c r="E2240" s="600"/>
      <c r="F2240" s="220"/>
      <c r="G2240" s="220"/>
      <c r="H2240" s="221"/>
      <c r="I2240" s="222"/>
      <c r="J2240" s="223"/>
      <c r="K2240" s="595"/>
      <c r="L2240" s="595"/>
      <c r="M2240" s="595"/>
      <c r="N2240" s="595"/>
      <c r="O2240" s="595"/>
      <c r="P2240" s="595"/>
      <c r="Q2240" s="595"/>
      <c r="R2240" s="595"/>
    </row>
    <row r="2241" spans="1:18" s="596" customFormat="1" ht="34.5" hidden="1" outlineLevel="2" x14ac:dyDescent="0.3">
      <c r="A2241" s="438"/>
      <c r="B2241" s="224"/>
      <c r="C2241" s="439" t="s">
        <v>1925</v>
      </c>
      <c r="D2241" s="481" t="s">
        <v>1926</v>
      </c>
      <c r="E2241" s="183" t="s">
        <v>1927</v>
      </c>
      <c r="F2241" s="220"/>
      <c r="G2241" s="220"/>
      <c r="H2241" s="221"/>
      <c r="I2241" s="222"/>
      <c r="J2241" s="223"/>
      <c r="K2241" s="595"/>
      <c r="L2241" s="595"/>
      <c r="M2241" s="595"/>
      <c r="N2241" s="595"/>
      <c r="O2241" s="595"/>
      <c r="P2241" s="595"/>
    </row>
    <row r="2242" spans="1:18" s="596" customFormat="1" ht="17.25" hidden="1" outlineLevel="2" x14ac:dyDescent="0.3">
      <c r="A2242" s="598"/>
      <c r="B2242" s="599"/>
      <c r="C2242" s="599"/>
      <c r="D2242" s="599"/>
      <c r="E2242" s="600"/>
      <c r="F2242" s="220"/>
      <c r="G2242" s="220"/>
      <c r="H2242" s="221"/>
      <c r="I2242" s="222"/>
      <c r="J2242" s="223"/>
      <c r="K2242" s="595"/>
      <c r="L2242" s="595"/>
      <c r="M2242" s="595"/>
      <c r="N2242" s="595"/>
      <c r="O2242" s="595"/>
      <c r="P2242" s="595"/>
      <c r="Q2242" s="595"/>
      <c r="R2242" s="595"/>
    </row>
    <row r="2243" spans="1:18" s="596" customFormat="1" ht="34.5" hidden="1" outlineLevel="2" x14ac:dyDescent="0.3">
      <c r="A2243" s="438"/>
      <c r="B2243" s="224"/>
      <c r="C2243" s="439" t="s">
        <v>1928</v>
      </c>
      <c r="D2243" s="481" t="s">
        <v>1929</v>
      </c>
      <c r="E2243" s="183" t="s">
        <v>1930</v>
      </c>
      <c r="F2243" s="220"/>
      <c r="G2243" s="220"/>
      <c r="H2243" s="221"/>
      <c r="I2243" s="222"/>
      <c r="J2243" s="223"/>
      <c r="K2243" s="595"/>
      <c r="L2243" s="595"/>
      <c r="M2243" s="595"/>
      <c r="N2243" s="595"/>
      <c r="O2243" s="595"/>
      <c r="P2243" s="595"/>
    </row>
    <row r="2244" spans="1:18" s="596" customFormat="1" ht="34.5" hidden="1" outlineLevel="2" x14ac:dyDescent="0.3">
      <c r="A2244" s="438"/>
      <c r="B2244" s="224"/>
      <c r="C2244" s="439" t="s">
        <v>1931</v>
      </c>
      <c r="D2244" s="481" t="s">
        <v>1932</v>
      </c>
      <c r="E2244" s="183" t="s">
        <v>1930</v>
      </c>
      <c r="F2244" s="220"/>
      <c r="G2244" s="220"/>
      <c r="H2244" s="221"/>
      <c r="I2244" s="222"/>
      <c r="J2244" s="223"/>
      <c r="K2244" s="595"/>
      <c r="L2244" s="595"/>
      <c r="M2244" s="595"/>
      <c r="N2244" s="595"/>
      <c r="O2244" s="595"/>
      <c r="P2244" s="595"/>
    </row>
    <row r="2245" spans="1:18" s="596" customFormat="1" ht="17.25" hidden="1" outlineLevel="2" x14ac:dyDescent="0.3">
      <c r="A2245" s="438"/>
      <c r="B2245" s="224"/>
      <c r="C2245" s="439" t="s">
        <v>1933</v>
      </c>
      <c r="D2245" s="481" t="s">
        <v>1934</v>
      </c>
      <c r="E2245" s="183" t="s">
        <v>1930</v>
      </c>
      <c r="F2245" s="220"/>
      <c r="G2245" s="220"/>
      <c r="H2245" s="221"/>
      <c r="I2245" s="222"/>
      <c r="J2245" s="223"/>
      <c r="K2245" s="595"/>
      <c r="L2245" s="595"/>
      <c r="M2245" s="595"/>
      <c r="N2245" s="595"/>
      <c r="O2245" s="595"/>
      <c r="P2245" s="595"/>
    </row>
    <row r="2246" spans="1:18" s="596" customFormat="1" ht="34.5" hidden="1" outlineLevel="2" x14ac:dyDescent="0.3">
      <c r="A2246" s="438"/>
      <c r="B2246" s="224"/>
      <c r="C2246" s="439" t="s">
        <v>1935</v>
      </c>
      <c r="D2246" s="481" t="s">
        <v>1936</v>
      </c>
      <c r="E2246" s="183" t="s">
        <v>1930</v>
      </c>
      <c r="F2246" s="220"/>
      <c r="G2246" s="220"/>
      <c r="H2246" s="221"/>
      <c r="I2246" s="222"/>
      <c r="J2246" s="223"/>
      <c r="K2246" s="595"/>
      <c r="L2246" s="595"/>
      <c r="M2246" s="595"/>
      <c r="N2246" s="595"/>
      <c r="O2246" s="595"/>
      <c r="P2246" s="595"/>
    </row>
    <row r="2247" spans="1:18" s="596" customFormat="1" ht="34.5" hidden="1" outlineLevel="2" x14ac:dyDescent="0.3">
      <c r="A2247" s="438"/>
      <c r="B2247" s="224"/>
      <c r="C2247" s="439" t="s">
        <v>1937</v>
      </c>
      <c r="D2247" s="481" t="s">
        <v>1938</v>
      </c>
      <c r="E2247" s="183" t="s">
        <v>1939</v>
      </c>
      <c r="F2247" s="220"/>
      <c r="G2247" s="220"/>
      <c r="H2247" s="221"/>
      <c r="I2247" s="222"/>
      <c r="J2247" s="223"/>
      <c r="K2247" s="595"/>
      <c r="L2247" s="595"/>
      <c r="M2247" s="595"/>
      <c r="N2247" s="595"/>
      <c r="O2247" s="595"/>
      <c r="P2247" s="595"/>
    </row>
    <row r="2248" spans="1:18" s="596" customFormat="1" ht="34.5" hidden="1" outlineLevel="2" x14ac:dyDescent="0.3">
      <c r="A2248" s="438"/>
      <c r="B2248" s="224"/>
      <c r="C2248" s="439" t="s">
        <v>1940</v>
      </c>
      <c r="D2248" s="481" t="s">
        <v>1941</v>
      </c>
      <c r="E2248" s="183" t="s">
        <v>1939</v>
      </c>
      <c r="F2248" s="220"/>
      <c r="G2248" s="220"/>
      <c r="H2248" s="221"/>
      <c r="I2248" s="222"/>
      <c r="J2248" s="223"/>
      <c r="K2248" s="595"/>
      <c r="L2248" s="595"/>
      <c r="M2248" s="595"/>
      <c r="N2248" s="595"/>
      <c r="O2248" s="595"/>
      <c r="P2248" s="595"/>
    </row>
    <row r="2249" spans="1:18" s="596" customFormat="1" ht="17.25" hidden="1" outlineLevel="2" x14ac:dyDescent="0.3">
      <c r="A2249" s="438"/>
      <c r="B2249" s="224"/>
      <c r="C2249" s="439" t="s">
        <v>1942</v>
      </c>
      <c r="D2249" s="481" t="s">
        <v>1943</v>
      </c>
      <c r="E2249" s="183" t="s">
        <v>1939</v>
      </c>
      <c r="F2249" s="220"/>
      <c r="G2249" s="220"/>
      <c r="H2249" s="221"/>
      <c r="I2249" s="222"/>
      <c r="J2249" s="223"/>
      <c r="K2249" s="595"/>
      <c r="L2249" s="595"/>
      <c r="M2249" s="595"/>
      <c r="N2249" s="595"/>
      <c r="O2249" s="595"/>
      <c r="P2249" s="595"/>
    </row>
    <row r="2250" spans="1:18" s="596" customFormat="1" ht="34.5" hidden="1" outlineLevel="2" x14ac:dyDescent="0.3">
      <c r="A2250" s="438"/>
      <c r="B2250" s="224"/>
      <c r="C2250" s="439" t="s">
        <v>1944</v>
      </c>
      <c r="D2250" s="481" t="s">
        <v>1945</v>
      </c>
      <c r="E2250" s="183" t="s">
        <v>1939</v>
      </c>
      <c r="F2250" s="220"/>
      <c r="G2250" s="220"/>
      <c r="H2250" s="221"/>
      <c r="I2250" s="222"/>
      <c r="J2250" s="223"/>
      <c r="K2250" s="595"/>
      <c r="L2250" s="595"/>
      <c r="M2250" s="595"/>
      <c r="N2250" s="595"/>
      <c r="O2250" s="595"/>
      <c r="P2250" s="595"/>
    </row>
    <row r="2251" spans="1:18" s="596" customFormat="1" ht="34.5" hidden="1" outlineLevel="2" x14ac:dyDescent="0.3">
      <c r="A2251" s="438"/>
      <c r="B2251" s="224"/>
      <c r="C2251" s="712" t="s">
        <v>1946</v>
      </c>
      <c r="D2251" s="601" t="s">
        <v>1947</v>
      </c>
      <c r="E2251" s="602" t="s">
        <v>1948</v>
      </c>
      <c r="F2251" s="220"/>
      <c r="G2251" s="220"/>
      <c r="H2251" s="221"/>
      <c r="I2251" s="222"/>
      <c r="J2251" s="223"/>
      <c r="K2251" s="595"/>
      <c r="L2251" s="595"/>
      <c r="M2251" s="595"/>
      <c r="N2251" s="595"/>
      <c r="O2251" s="595"/>
      <c r="P2251" s="595"/>
    </row>
    <row r="2252" spans="1:18" s="596" customFormat="1" ht="17.25" hidden="1" outlineLevel="2" x14ac:dyDescent="0.3">
      <c r="A2252" s="598"/>
      <c r="B2252" s="599"/>
      <c r="C2252" s="599"/>
      <c r="D2252" s="599"/>
      <c r="E2252" s="600"/>
      <c r="F2252" s="220"/>
      <c r="G2252" s="220"/>
      <c r="H2252" s="221"/>
      <c r="I2252" s="222"/>
      <c r="J2252" s="223"/>
      <c r="K2252" s="595"/>
      <c r="L2252" s="595"/>
      <c r="M2252" s="595"/>
      <c r="N2252" s="595"/>
      <c r="O2252" s="595"/>
      <c r="P2252" s="595"/>
      <c r="Q2252" s="595"/>
      <c r="R2252" s="595"/>
    </row>
    <row r="2253" spans="1:18" s="596" customFormat="1" ht="34.5" hidden="1" outlineLevel="2" x14ac:dyDescent="0.3">
      <c r="A2253" s="438"/>
      <c r="B2253" s="224"/>
      <c r="C2253" s="508" t="s">
        <v>1949</v>
      </c>
      <c r="D2253" s="481" t="s">
        <v>1950</v>
      </c>
      <c r="E2253" s="183" t="s">
        <v>1951</v>
      </c>
      <c r="F2253" s="220"/>
      <c r="G2253" s="220"/>
      <c r="H2253" s="221"/>
      <c r="I2253" s="222"/>
      <c r="J2253" s="223"/>
      <c r="K2253" s="595"/>
      <c r="L2253" s="595"/>
      <c r="M2253" s="595"/>
      <c r="N2253" s="595"/>
      <c r="O2253" s="595"/>
      <c r="P2253" s="595"/>
    </row>
    <row r="2254" spans="1:18" s="596" customFormat="1" ht="34.5" hidden="1" outlineLevel="2" x14ac:dyDescent="0.3">
      <c r="A2254" s="438"/>
      <c r="B2254" s="224"/>
      <c r="C2254" s="508" t="s">
        <v>1952</v>
      </c>
      <c r="D2254" s="481" t="s">
        <v>1953</v>
      </c>
      <c r="E2254" s="91"/>
      <c r="F2254" s="220"/>
      <c r="G2254" s="220"/>
      <c r="H2254" s="221"/>
      <c r="I2254" s="222"/>
      <c r="J2254" s="223"/>
      <c r="K2254" s="595"/>
      <c r="L2254" s="595"/>
      <c r="M2254" s="595"/>
      <c r="N2254" s="595"/>
      <c r="O2254" s="595"/>
      <c r="P2254" s="595"/>
    </row>
    <row r="2255" spans="1:18" s="596" customFormat="1" ht="34.5" hidden="1" outlineLevel="2" x14ac:dyDescent="0.3">
      <c r="A2255" s="438"/>
      <c r="B2255" s="224"/>
      <c r="C2255" s="508" t="s">
        <v>1954</v>
      </c>
      <c r="D2255" s="481" t="s">
        <v>1955</v>
      </c>
      <c r="E2255" s="91"/>
      <c r="F2255" s="220"/>
      <c r="G2255" s="220"/>
      <c r="H2255" s="221"/>
      <c r="I2255" s="222"/>
      <c r="J2255" s="223"/>
      <c r="K2255" s="595"/>
      <c r="L2255" s="595"/>
      <c r="M2255" s="595"/>
      <c r="N2255" s="595"/>
      <c r="O2255" s="595"/>
      <c r="P2255" s="595"/>
    </row>
    <row r="2256" spans="1:18" s="596" customFormat="1" ht="34.5" hidden="1" outlineLevel="2" x14ac:dyDescent="0.3">
      <c r="A2256" s="438"/>
      <c r="B2256" s="224"/>
      <c r="C2256" s="508" t="s">
        <v>1956</v>
      </c>
      <c r="D2256" s="481" t="s">
        <v>1957</v>
      </c>
      <c r="E2256" s="91"/>
      <c r="F2256" s="220"/>
      <c r="G2256" s="220"/>
      <c r="H2256" s="221"/>
      <c r="I2256" s="222"/>
      <c r="J2256" s="223"/>
      <c r="K2256" s="595"/>
      <c r="L2256" s="595"/>
      <c r="M2256" s="595"/>
      <c r="N2256" s="595"/>
      <c r="O2256" s="595"/>
      <c r="P2256" s="595"/>
    </row>
    <row r="2257" spans="1:16" s="596" customFormat="1" ht="34.5" hidden="1" outlineLevel="2" x14ac:dyDescent="0.3">
      <c r="A2257" s="438"/>
      <c r="B2257" s="224"/>
      <c r="C2257" s="508" t="s">
        <v>1958</v>
      </c>
      <c r="D2257" s="481" t="s">
        <v>1959</v>
      </c>
      <c r="E2257" s="91"/>
      <c r="F2257" s="220"/>
      <c r="G2257" s="220"/>
      <c r="H2257" s="221"/>
      <c r="I2257" s="222"/>
      <c r="J2257" s="223"/>
      <c r="K2257" s="595"/>
      <c r="L2257" s="595"/>
      <c r="M2257" s="595"/>
      <c r="N2257" s="595"/>
      <c r="O2257" s="595"/>
      <c r="P2257" s="595"/>
    </row>
    <row r="2258" spans="1:16" s="596" customFormat="1" ht="34.5" hidden="1" outlineLevel="2" x14ac:dyDescent="0.3">
      <c r="A2258" s="438"/>
      <c r="B2258" s="224"/>
      <c r="C2258" s="508" t="s">
        <v>1960</v>
      </c>
      <c r="D2258" s="481" t="s">
        <v>1961</v>
      </c>
      <c r="E2258" s="183" t="s">
        <v>1951</v>
      </c>
      <c r="F2258" s="220"/>
      <c r="G2258" s="220"/>
      <c r="H2258" s="221"/>
      <c r="I2258" s="222"/>
      <c r="J2258" s="223"/>
      <c r="K2258" s="595"/>
      <c r="L2258" s="595"/>
      <c r="M2258" s="595"/>
      <c r="N2258" s="595"/>
      <c r="O2258" s="595"/>
      <c r="P2258" s="595"/>
    </row>
    <row r="2259" spans="1:16" s="596" customFormat="1" ht="34.5" hidden="1" outlineLevel="2" x14ac:dyDescent="0.3">
      <c r="A2259" s="438"/>
      <c r="B2259" s="224"/>
      <c r="C2259" s="508" t="s">
        <v>1962</v>
      </c>
      <c r="D2259" s="481" t="s">
        <v>1963</v>
      </c>
      <c r="E2259" s="183"/>
      <c r="F2259" s="220"/>
      <c r="G2259" s="220"/>
      <c r="H2259" s="221"/>
      <c r="I2259" s="222"/>
      <c r="J2259" s="223"/>
      <c r="K2259" s="595"/>
      <c r="L2259" s="595"/>
      <c r="M2259" s="595"/>
      <c r="N2259" s="595"/>
      <c r="O2259" s="595"/>
      <c r="P2259" s="595"/>
    </row>
    <row r="2260" spans="1:16" s="596" customFormat="1" ht="34.5" hidden="1" outlineLevel="2" x14ac:dyDescent="0.3">
      <c r="A2260" s="438"/>
      <c r="B2260" s="224"/>
      <c r="C2260" s="508" t="s">
        <v>1964</v>
      </c>
      <c r="D2260" s="481" t="s">
        <v>1965</v>
      </c>
      <c r="E2260" s="183"/>
      <c r="F2260" s="220"/>
      <c r="G2260" s="220"/>
      <c r="H2260" s="221"/>
      <c r="I2260" s="222"/>
      <c r="J2260" s="223"/>
      <c r="K2260" s="595"/>
      <c r="L2260" s="595"/>
      <c r="M2260" s="595"/>
      <c r="N2260" s="595"/>
      <c r="O2260" s="595"/>
      <c r="P2260" s="595"/>
    </row>
    <row r="2261" spans="1:16" s="596" customFormat="1" ht="34.5" hidden="1" outlineLevel="2" x14ac:dyDescent="0.3">
      <c r="A2261" s="438"/>
      <c r="B2261" s="224"/>
      <c r="C2261" s="508" t="s">
        <v>1966</v>
      </c>
      <c r="D2261" s="481" t="s">
        <v>1967</v>
      </c>
      <c r="E2261" s="183"/>
      <c r="F2261" s="220"/>
      <c r="G2261" s="220"/>
      <c r="H2261" s="221"/>
      <c r="I2261" s="222"/>
      <c r="J2261" s="223"/>
      <c r="K2261" s="595"/>
      <c r="L2261" s="595"/>
      <c r="M2261" s="595"/>
      <c r="N2261" s="595"/>
      <c r="O2261" s="595"/>
      <c r="P2261" s="595"/>
    </row>
    <row r="2262" spans="1:16" s="596" customFormat="1" ht="34.5" hidden="1" outlineLevel="2" x14ac:dyDescent="0.3">
      <c r="A2262" s="438"/>
      <c r="B2262" s="224"/>
      <c r="C2262" s="508" t="s">
        <v>1968</v>
      </c>
      <c r="D2262" s="481" t="s">
        <v>1969</v>
      </c>
      <c r="E2262" s="183"/>
      <c r="F2262" s="220"/>
      <c r="G2262" s="220"/>
      <c r="H2262" s="221"/>
      <c r="I2262" s="222"/>
      <c r="J2262" s="223"/>
      <c r="K2262" s="595"/>
      <c r="L2262" s="595"/>
      <c r="M2262" s="595"/>
      <c r="N2262" s="595"/>
      <c r="O2262" s="595"/>
      <c r="P2262" s="595"/>
    </row>
    <row r="2263" spans="1:16" s="596" customFormat="1" ht="34.5" hidden="1" outlineLevel="2" x14ac:dyDescent="0.3">
      <c r="A2263" s="438"/>
      <c r="B2263" s="224"/>
      <c r="C2263" s="508" t="s">
        <v>1970</v>
      </c>
      <c r="D2263" s="481" t="s">
        <v>1971</v>
      </c>
      <c r="E2263" s="183" t="s">
        <v>1951</v>
      </c>
      <c r="F2263" s="220"/>
      <c r="G2263" s="220"/>
      <c r="H2263" s="221"/>
      <c r="I2263" s="222"/>
      <c r="J2263" s="223"/>
      <c r="K2263" s="595"/>
      <c r="L2263" s="595"/>
      <c r="M2263" s="595"/>
      <c r="N2263" s="595"/>
      <c r="O2263" s="595"/>
      <c r="P2263" s="595"/>
    </row>
    <row r="2264" spans="1:16" s="596" customFormat="1" ht="17.25" hidden="1" outlineLevel="2" x14ac:dyDescent="0.3">
      <c r="A2264" s="438"/>
      <c r="B2264" s="224"/>
      <c r="C2264" s="508" t="s">
        <v>1972</v>
      </c>
      <c r="D2264" s="481" t="s">
        <v>1973</v>
      </c>
      <c r="E2264" s="183"/>
      <c r="F2264" s="220"/>
      <c r="G2264" s="220"/>
      <c r="H2264" s="221"/>
      <c r="I2264" s="222"/>
      <c r="J2264" s="223"/>
      <c r="K2264" s="595"/>
      <c r="L2264" s="595"/>
      <c r="M2264" s="595"/>
      <c r="N2264" s="595"/>
      <c r="O2264" s="595"/>
      <c r="P2264" s="595"/>
    </row>
    <row r="2265" spans="1:16" s="596" customFormat="1" ht="34.5" hidden="1" outlineLevel="2" x14ac:dyDescent="0.3">
      <c r="A2265" s="438"/>
      <c r="B2265" s="224"/>
      <c r="C2265" s="508" t="s">
        <v>1974</v>
      </c>
      <c r="D2265" s="481" t="s">
        <v>1975</v>
      </c>
      <c r="E2265" s="183"/>
      <c r="F2265" s="220"/>
      <c r="G2265" s="220"/>
      <c r="H2265" s="221"/>
      <c r="I2265" s="222"/>
      <c r="J2265" s="223"/>
      <c r="K2265" s="595"/>
      <c r="L2265" s="595"/>
      <c r="M2265" s="595"/>
      <c r="N2265" s="595"/>
      <c r="O2265" s="595"/>
      <c r="P2265" s="595"/>
    </row>
    <row r="2266" spans="1:16" s="596" customFormat="1" ht="34.5" hidden="1" outlineLevel="2" x14ac:dyDescent="0.3">
      <c r="A2266" s="438"/>
      <c r="B2266" s="224"/>
      <c r="C2266" s="508" t="s">
        <v>1976</v>
      </c>
      <c r="D2266" s="481" t="s">
        <v>1977</v>
      </c>
      <c r="E2266" s="183"/>
      <c r="F2266" s="220"/>
      <c r="G2266" s="220"/>
      <c r="H2266" s="221"/>
      <c r="I2266" s="222"/>
      <c r="J2266" s="223"/>
      <c r="K2266" s="595"/>
      <c r="L2266" s="595"/>
      <c r="M2266" s="595"/>
      <c r="N2266" s="595"/>
      <c r="O2266" s="595"/>
      <c r="P2266" s="595"/>
    </row>
    <row r="2267" spans="1:16" s="596" customFormat="1" ht="34.5" hidden="1" outlineLevel="2" x14ac:dyDescent="0.3">
      <c r="A2267" s="438"/>
      <c r="B2267" s="224"/>
      <c r="C2267" s="508" t="s">
        <v>1978</v>
      </c>
      <c r="D2267" s="481" t="s">
        <v>1979</v>
      </c>
      <c r="E2267" s="183"/>
      <c r="F2267" s="220"/>
      <c r="G2267" s="220"/>
      <c r="H2267" s="221"/>
      <c r="I2267" s="222"/>
      <c r="J2267" s="223"/>
      <c r="K2267" s="595"/>
      <c r="L2267" s="595"/>
      <c r="M2267" s="595"/>
      <c r="N2267" s="595"/>
      <c r="O2267" s="595"/>
      <c r="P2267" s="595"/>
    </row>
    <row r="2268" spans="1:16" s="596" customFormat="1" ht="34.5" hidden="1" outlineLevel="2" x14ac:dyDescent="0.3">
      <c r="A2268" s="438"/>
      <c r="B2268" s="224"/>
      <c r="C2268" s="508" t="s">
        <v>1980</v>
      </c>
      <c r="D2268" s="481" t="s">
        <v>1981</v>
      </c>
      <c r="E2268" s="183" t="s">
        <v>1951</v>
      </c>
      <c r="F2268" s="220"/>
      <c r="G2268" s="220"/>
      <c r="H2268" s="221"/>
      <c r="I2268" s="222"/>
      <c r="J2268" s="223"/>
      <c r="K2268" s="595"/>
      <c r="L2268" s="595"/>
      <c r="M2268" s="595"/>
      <c r="N2268" s="595"/>
      <c r="O2268" s="595"/>
      <c r="P2268" s="595"/>
    </row>
    <row r="2269" spans="1:16" s="596" customFormat="1" ht="17.25" hidden="1" outlineLevel="2" x14ac:dyDescent="0.3">
      <c r="A2269" s="438"/>
      <c r="B2269" s="224"/>
      <c r="C2269" s="508" t="s">
        <v>1982</v>
      </c>
      <c r="D2269" s="481" t="s">
        <v>1983</v>
      </c>
      <c r="E2269" s="183"/>
      <c r="F2269" s="220"/>
      <c r="G2269" s="220"/>
      <c r="H2269" s="221"/>
      <c r="I2269" s="222"/>
      <c r="J2269" s="223"/>
      <c r="K2269" s="595"/>
      <c r="L2269" s="595"/>
      <c r="M2269" s="595"/>
      <c r="N2269" s="595"/>
      <c r="O2269" s="595"/>
      <c r="P2269" s="595"/>
    </row>
    <row r="2270" spans="1:16" s="596" customFormat="1" ht="34.5" hidden="1" outlineLevel="2" x14ac:dyDescent="0.3">
      <c r="A2270" s="438"/>
      <c r="B2270" s="224"/>
      <c r="C2270" s="508" t="s">
        <v>1984</v>
      </c>
      <c r="D2270" s="481" t="s">
        <v>1985</v>
      </c>
      <c r="E2270" s="183"/>
      <c r="F2270" s="220"/>
      <c r="G2270" s="220"/>
      <c r="H2270" s="221"/>
      <c r="I2270" s="222"/>
      <c r="J2270" s="223"/>
      <c r="K2270" s="595"/>
      <c r="L2270" s="595"/>
      <c r="M2270" s="595"/>
      <c r="N2270" s="595"/>
      <c r="O2270" s="595"/>
      <c r="P2270" s="595"/>
    </row>
    <row r="2271" spans="1:16" s="596" customFormat="1" ht="34.5" hidden="1" outlineLevel="2" x14ac:dyDescent="0.3">
      <c r="A2271" s="438"/>
      <c r="B2271" s="224"/>
      <c r="C2271" s="508" t="s">
        <v>1986</v>
      </c>
      <c r="D2271" s="481" t="s">
        <v>1987</v>
      </c>
      <c r="E2271" s="183"/>
      <c r="F2271" s="220"/>
      <c r="G2271" s="220"/>
      <c r="H2271" s="221"/>
      <c r="I2271" s="222"/>
      <c r="J2271" s="223"/>
      <c r="K2271" s="595"/>
      <c r="L2271" s="595"/>
      <c r="M2271" s="595"/>
      <c r="N2271" s="595"/>
      <c r="O2271" s="595"/>
      <c r="P2271" s="595"/>
    </row>
    <row r="2272" spans="1:16" s="596" customFormat="1" ht="34.5" hidden="1" outlineLevel="2" x14ac:dyDescent="0.3">
      <c r="A2272" s="438"/>
      <c r="B2272" s="224"/>
      <c r="C2272" s="508" t="s">
        <v>1988</v>
      </c>
      <c r="D2272" s="481" t="s">
        <v>1989</v>
      </c>
      <c r="E2272" s="183"/>
      <c r="F2272" s="220"/>
      <c r="G2272" s="220"/>
      <c r="H2272" s="221"/>
      <c r="I2272" s="222"/>
      <c r="J2272" s="223"/>
      <c r="K2272" s="595"/>
      <c r="L2272" s="595"/>
      <c r="M2272" s="595"/>
      <c r="N2272" s="595"/>
      <c r="O2272" s="595"/>
      <c r="P2272" s="595"/>
    </row>
    <row r="2273" spans="1:18" s="596" customFormat="1" ht="17.25" hidden="1" customHeight="1" outlineLevel="2" x14ac:dyDescent="0.3">
      <c r="A2273" s="444"/>
      <c r="B2273" s="451"/>
      <c r="C2273" s="451"/>
      <c r="D2273" s="451"/>
      <c r="E2273" s="452"/>
      <c r="F2273" s="220"/>
      <c r="G2273" s="220"/>
      <c r="H2273" s="221"/>
      <c r="I2273" s="222"/>
      <c r="J2273" s="223"/>
      <c r="K2273" s="595"/>
      <c r="L2273" s="595"/>
      <c r="M2273" s="595"/>
      <c r="N2273" s="595"/>
      <c r="O2273" s="595"/>
      <c r="P2273" s="595"/>
    </row>
    <row r="2274" spans="1:18" s="462" customFormat="1" ht="34.5" hidden="1" outlineLevel="2" x14ac:dyDescent="0.3">
      <c r="A2274" s="438"/>
      <c r="B2274" s="603"/>
      <c r="C2274" s="604" t="s">
        <v>1990</v>
      </c>
      <c r="D2274" s="605" t="s">
        <v>1991</v>
      </c>
      <c r="E2274" s="606" t="s">
        <v>1992</v>
      </c>
      <c r="F2274" s="220"/>
      <c r="G2274" s="220"/>
      <c r="H2274" s="461"/>
      <c r="I2274" s="461"/>
      <c r="J2274" s="595"/>
      <c r="K2274" s="595"/>
      <c r="L2274" s="595"/>
      <c r="M2274" s="595"/>
      <c r="N2274" s="595"/>
      <c r="O2274" s="461"/>
      <c r="P2274" s="461"/>
    </row>
    <row r="2275" spans="1:18" s="462" customFormat="1" ht="34.5" hidden="1" outlineLevel="2" x14ac:dyDescent="0.3">
      <c r="A2275" s="448"/>
      <c r="B2275" s="607"/>
      <c r="C2275" s="604" t="s">
        <v>1993</v>
      </c>
      <c r="D2275" s="605" t="s">
        <v>1994</v>
      </c>
      <c r="E2275" s="606"/>
      <c r="F2275" s="220"/>
      <c r="G2275" s="220"/>
      <c r="H2275" s="461"/>
      <c r="I2275" s="461"/>
      <c r="J2275" s="595"/>
      <c r="K2275" s="595"/>
      <c r="L2275" s="595"/>
      <c r="M2275" s="595"/>
      <c r="N2275" s="595"/>
      <c r="O2275" s="461"/>
      <c r="P2275" s="461"/>
    </row>
    <row r="2276" spans="1:18" s="462" customFormat="1" ht="17.25" hidden="1" outlineLevel="2" x14ac:dyDescent="0.3">
      <c r="A2276" s="448"/>
      <c r="B2276" s="607"/>
      <c r="C2276" s="604" t="s">
        <v>1995</v>
      </c>
      <c r="D2276" s="605" t="s">
        <v>1996</v>
      </c>
      <c r="E2276" s="606"/>
      <c r="F2276" s="220"/>
      <c r="G2276" s="220"/>
      <c r="H2276" s="461"/>
      <c r="I2276" s="461"/>
      <c r="J2276" s="595"/>
      <c r="K2276" s="595"/>
      <c r="L2276" s="595"/>
      <c r="M2276" s="595"/>
      <c r="N2276" s="595"/>
      <c r="O2276" s="461"/>
      <c r="P2276" s="461"/>
    </row>
    <row r="2277" spans="1:18" s="462" customFormat="1" ht="34.5" hidden="1" outlineLevel="2" x14ac:dyDescent="0.3">
      <c r="A2277" s="448"/>
      <c r="B2277" s="607"/>
      <c r="C2277" s="604" t="s">
        <v>1997</v>
      </c>
      <c r="D2277" s="605" t="s">
        <v>1998</v>
      </c>
      <c r="E2277" s="606"/>
      <c r="F2277" s="220"/>
      <c r="G2277" s="220"/>
      <c r="H2277" s="461"/>
      <c r="I2277" s="461"/>
      <c r="J2277" s="595"/>
      <c r="K2277" s="595"/>
      <c r="L2277" s="595"/>
      <c r="M2277" s="595"/>
      <c r="N2277" s="595"/>
      <c r="O2277" s="461"/>
      <c r="P2277" s="461"/>
    </row>
    <row r="2278" spans="1:18" s="462" customFormat="1" ht="34.5" hidden="1" outlineLevel="2" x14ac:dyDescent="0.3">
      <c r="A2278" s="448"/>
      <c r="B2278" s="607"/>
      <c r="C2278" s="604" t="s">
        <v>1999</v>
      </c>
      <c r="D2278" s="605" t="s">
        <v>2072</v>
      </c>
      <c r="E2278" s="606"/>
      <c r="F2278" s="220"/>
      <c r="G2278" s="220"/>
      <c r="H2278" s="461"/>
      <c r="I2278" s="461"/>
      <c r="J2278" s="595"/>
      <c r="K2278" s="595"/>
      <c r="L2278" s="595"/>
      <c r="M2278" s="595"/>
      <c r="N2278" s="595"/>
      <c r="O2278" s="461"/>
      <c r="P2278" s="461"/>
    </row>
    <row r="2279" spans="1:18" s="462" customFormat="1" ht="51.75" hidden="1" outlineLevel="2" x14ac:dyDescent="0.3">
      <c r="A2279" s="448"/>
      <c r="B2279" s="608"/>
      <c r="C2279" s="604" t="s">
        <v>2001</v>
      </c>
      <c r="D2279" s="609" t="s">
        <v>2073</v>
      </c>
      <c r="E2279" s="610" t="s">
        <v>2003</v>
      </c>
      <c r="F2279" s="460" t="s">
        <v>2004</v>
      </c>
      <c r="G2279" s="220"/>
    </row>
    <row r="2280" spans="1:18" s="462" customFormat="1" ht="17.25" hidden="1" outlineLevel="2" x14ac:dyDescent="0.3">
      <c r="A2280" s="448"/>
      <c r="B2280" s="608"/>
      <c r="C2280" s="604" t="s">
        <v>2005</v>
      </c>
      <c r="D2280" s="605" t="s">
        <v>2074</v>
      </c>
      <c r="E2280" s="606"/>
      <c r="G2280" s="220"/>
    </row>
    <row r="2281" spans="1:18" s="462" customFormat="1" ht="34.5" hidden="1" outlineLevel="2" x14ac:dyDescent="0.3">
      <c r="A2281" s="448"/>
      <c r="B2281" s="608"/>
      <c r="C2281" s="604" t="s">
        <v>2007</v>
      </c>
      <c r="D2281" s="605" t="s">
        <v>2075</v>
      </c>
      <c r="E2281" s="606"/>
      <c r="F2281" s="460"/>
      <c r="G2281" s="220"/>
    </row>
    <row r="2282" spans="1:18" s="462" customFormat="1" ht="34.5" hidden="1" outlineLevel="2" x14ac:dyDescent="0.3">
      <c r="A2282" s="611"/>
      <c r="B2282" s="612"/>
      <c r="C2282" s="713" t="s">
        <v>2009</v>
      </c>
      <c r="D2282" s="601" t="s">
        <v>2010</v>
      </c>
      <c r="E2282" s="613" t="s">
        <v>2011</v>
      </c>
      <c r="F2282" s="460"/>
      <c r="G2282" s="220"/>
    </row>
    <row r="2283" spans="1:18" s="596" customFormat="1" ht="17.25" hidden="1" customHeight="1" outlineLevel="2" x14ac:dyDescent="0.3">
      <c r="A2283" s="444"/>
      <c r="B2283" s="451"/>
      <c r="C2283" s="451"/>
      <c r="D2283" s="451"/>
      <c r="E2283" s="452"/>
      <c r="F2283" s="220"/>
      <c r="G2283" s="220"/>
      <c r="H2283" s="221"/>
      <c r="I2283" s="222"/>
      <c r="J2283" s="223"/>
      <c r="K2283" s="595"/>
      <c r="L2283" s="595"/>
      <c r="M2283" s="595"/>
      <c r="N2283" s="595"/>
      <c r="O2283" s="595"/>
      <c r="P2283" s="595"/>
    </row>
    <row r="2284" spans="1:18" s="86" customFormat="1" ht="17.25" hidden="1" outlineLevel="2" x14ac:dyDescent="0.3">
      <c r="A2284" s="438"/>
      <c r="B2284" s="614"/>
      <c r="C2284" s="615" t="s">
        <v>2012</v>
      </c>
      <c r="D2284" s="439" t="s">
        <v>2013</v>
      </c>
      <c r="E2284" s="507" t="s">
        <v>2014</v>
      </c>
      <c r="F2284" s="460"/>
      <c r="G2284" s="220"/>
      <c r="H2284" s="462"/>
      <c r="I2284" s="462"/>
      <c r="J2284" s="462"/>
      <c r="K2284" s="462"/>
      <c r="L2284" s="462"/>
      <c r="M2284" s="462"/>
      <c r="N2284" s="462"/>
      <c r="O2284" s="462"/>
      <c r="P2284" s="462"/>
      <c r="Q2284" s="462"/>
      <c r="R2284" s="462"/>
    </row>
    <row r="2285" spans="1:18" s="86" customFormat="1" ht="17.25" hidden="1" outlineLevel="2" x14ac:dyDescent="0.3">
      <c r="A2285" s="438"/>
      <c r="B2285" s="614"/>
      <c r="C2285" s="615" t="s">
        <v>2015</v>
      </c>
      <c r="D2285" s="439" t="s">
        <v>2016</v>
      </c>
      <c r="E2285" s="507" t="s">
        <v>2014</v>
      </c>
      <c r="F2285" s="460"/>
      <c r="G2285" s="220"/>
      <c r="H2285" s="462"/>
      <c r="I2285" s="462"/>
      <c r="J2285" s="462"/>
      <c r="K2285" s="462"/>
      <c r="L2285" s="462"/>
      <c r="M2285" s="462"/>
      <c r="N2285" s="462"/>
      <c r="O2285" s="462"/>
      <c r="P2285" s="462"/>
      <c r="Q2285" s="462"/>
      <c r="R2285" s="462"/>
    </row>
    <row r="2286" spans="1:18" s="86" customFormat="1" ht="34.5" hidden="1" outlineLevel="2" x14ac:dyDescent="0.3">
      <c r="A2286" s="438"/>
      <c r="B2286" s="614"/>
      <c r="C2286" s="508" t="s">
        <v>2017</v>
      </c>
      <c r="D2286" s="439" t="s">
        <v>2018</v>
      </c>
      <c r="E2286" s="507" t="s">
        <v>2014</v>
      </c>
      <c r="F2286" s="460"/>
      <c r="G2286" s="220"/>
      <c r="H2286" s="462"/>
      <c r="I2286" s="462"/>
      <c r="J2286" s="462"/>
      <c r="K2286" s="462"/>
      <c r="L2286" s="462"/>
      <c r="M2286" s="462"/>
      <c r="N2286" s="462"/>
      <c r="O2286" s="462"/>
      <c r="P2286" s="462"/>
      <c r="Q2286" s="462"/>
      <c r="R2286" s="462"/>
    </row>
    <row r="2287" spans="1:18" s="462" customFormat="1" ht="17.25" hidden="1" customHeight="1" outlineLevel="1" x14ac:dyDescent="0.3">
      <c r="A2287" s="444"/>
      <c r="B2287" s="451"/>
      <c r="C2287" s="451"/>
      <c r="D2287" s="451"/>
      <c r="E2287" s="452"/>
      <c r="F2287" s="220"/>
      <c r="G2287" s="220"/>
      <c r="H2287" s="461"/>
      <c r="I2287" s="461"/>
      <c r="J2287" s="595"/>
      <c r="K2287" s="595"/>
      <c r="L2287" s="595"/>
      <c r="M2287" s="595"/>
      <c r="N2287" s="595"/>
      <c r="O2287" s="461"/>
      <c r="P2287" s="461"/>
    </row>
    <row r="2288" spans="1:18" s="86" customFormat="1" ht="17.25" hidden="1" outlineLevel="1" collapsed="1" x14ac:dyDescent="0.3">
      <c r="A2288" s="79"/>
      <c r="B2288" s="80">
        <f>SUM(B2289:B2313)</f>
        <v>0</v>
      </c>
      <c r="C2288" s="437" t="s">
        <v>2070</v>
      </c>
      <c r="D2288" s="81" t="s">
        <v>2076</v>
      </c>
      <c r="E2288" s="105"/>
      <c r="F2288" s="83"/>
      <c r="G2288" s="84"/>
      <c r="H2288" s="85"/>
      <c r="I2288" s="85"/>
      <c r="J2288" s="85"/>
      <c r="K2288" s="85"/>
      <c r="L2288" s="85"/>
      <c r="M2288" s="85"/>
      <c r="N2288" s="85"/>
      <c r="O2288" s="85"/>
      <c r="P2288" s="85"/>
    </row>
    <row r="2289" spans="1:18" s="596" customFormat="1" ht="17.25" hidden="1" customHeight="1" outlineLevel="2" x14ac:dyDescent="0.3">
      <c r="A2289" s="444"/>
      <c r="B2289" s="451"/>
      <c r="C2289" s="451"/>
      <c r="D2289" s="451"/>
      <c r="E2289" s="452"/>
      <c r="F2289" s="220"/>
      <c r="G2289" s="220"/>
      <c r="H2289" s="221"/>
      <c r="I2289" s="222"/>
      <c r="J2289" s="223"/>
      <c r="K2289" s="595"/>
      <c r="L2289" s="595"/>
      <c r="M2289" s="595"/>
      <c r="N2289" s="595"/>
      <c r="O2289" s="595"/>
      <c r="P2289" s="595"/>
    </row>
    <row r="2290" spans="1:18" s="596" customFormat="1" ht="34.5" hidden="1" outlineLevel="2" x14ac:dyDescent="0.3">
      <c r="A2290" s="438"/>
      <c r="B2290" s="224"/>
      <c r="C2290" s="439" t="s">
        <v>2077</v>
      </c>
      <c r="D2290" s="440" t="s">
        <v>2078</v>
      </c>
      <c r="E2290" s="91" t="s">
        <v>2079</v>
      </c>
      <c r="F2290" s="220"/>
      <c r="G2290" s="220"/>
      <c r="H2290" s="221"/>
      <c r="I2290" s="222"/>
      <c r="J2290" s="223"/>
      <c r="K2290" s="595"/>
      <c r="L2290" s="595"/>
      <c r="M2290" s="595"/>
      <c r="N2290" s="595"/>
      <c r="O2290" s="595"/>
      <c r="P2290" s="595"/>
      <c r="Q2290" s="595"/>
      <c r="R2290" s="595"/>
    </row>
    <row r="2291" spans="1:18" s="596" customFormat="1" ht="17.25" hidden="1" customHeight="1" outlineLevel="2" x14ac:dyDescent="0.3">
      <c r="A2291" s="444"/>
      <c r="B2291" s="451"/>
      <c r="C2291" s="451"/>
      <c r="D2291" s="451"/>
      <c r="E2291" s="452"/>
      <c r="F2291" s="220"/>
      <c r="G2291" s="220"/>
      <c r="H2291" s="221"/>
      <c r="I2291" s="222"/>
      <c r="J2291" s="223"/>
      <c r="K2291" s="595"/>
      <c r="L2291" s="595"/>
      <c r="M2291" s="595"/>
      <c r="N2291" s="595"/>
      <c r="O2291" s="595"/>
      <c r="P2291" s="595"/>
    </row>
    <row r="2292" spans="1:18" s="462" customFormat="1" ht="17.25" hidden="1" outlineLevel="2" x14ac:dyDescent="0.3">
      <c r="A2292" s="438"/>
      <c r="B2292" s="603"/>
      <c r="C2292" s="439" t="s">
        <v>2080</v>
      </c>
      <c r="D2292" s="481" t="s">
        <v>2081</v>
      </c>
      <c r="E2292" s="616" t="s">
        <v>2082</v>
      </c>
      <c r="F2292" s="220"/>
      <c r="G2292" s="220"/>
      <c r="H2292" s="461"/>
      <c r="I2292" s="461"/>
      <c r="J2292" s="595"/>
      <c r="K2292" s="595"/>
      <c r="L2292" s="595"/>
      <c r="M2292" s="595"/>
      <c r="N2292" s="595"/>
      <c r="O2292" s="461"/>
      <c r="P2292" s="461"/>
    </row>
    <row r="2293" spans="1:18" s="462" customFormat="1" ht="17.25" hidden="1" outlineLevel="2" x14ac:dyDescent="0.3">
      <c r="A2293" s="438"/>
      <c r="B2293" s="603"/>
      <c r="C2293" s="439" t="s">
        <v>2083</v>
      </c>
      <c r="D2293" s="439" t="s">
        <v>2084</v>
      </c>
      <c r="E2293" s="617" t="s">
        <v>2030</v>
      </c>
      <c r="F2293" s="220"/>
      <c r="G2293" s="220"/>
      <c r="H2293" s="461"/>
      <c r="I2293" s="461"/>
      <c r="J2293" s="595"/>
      <c r="K2293" s="595"/>
      <c r="L2293" s="595"/>
      <c r="M2293" s="595"/>
      <c r="N2293" s="595"/>
      <c r="O2293" s="461"/>
      <c r="P2293" s="461"/>
    </row>
    <row r="2294" spans="1:18" s="462" customFormat="1" ht="17.25" hidden="1" outlineLevel="2" x14ac:dyDescent="0.3">
      <c r="A2294" s="438"/>
      <c r="B2294" s="603"/>
      <c r="C2294" s="439" t="s">
        <v>2085</v>
      </c>
      <c r="D2294" s="439" t="s">
        <v>2086</v>
      </c>
      <c r="E2294" s="618" t="s">
        <v>2033</v>
      </c>
      <c r="F2294" s="220"/>
      <c r="G2294" s="220"/>
      <c r="H2294" s="461"/>
      <c r="I2294" s="461"/>
      <c r="J2294" s="595"/>
      <c r="K2294" s="595"/>
      <c r="L2294" s="595"/>
      <c r="M2294" s="595"/>
      <c r="N2294" s="595"/>
      <c r="O2294" s="461"/>
      <c r="P2294" s="461"/>
    </row>
    <row r="2295" spans="1:18" s="462" customFormat="1" ht="17.25" hidden="1" outlineLevel="2" x14ac:dyDescent="0.3">
      <c r="A2295" s="438"/>
      <c r="B2295" s="603"/>
      <c r="C2295" s="439" t="s">
        <v>2087</v>
      </c>
      <c r="D2295" s="439" t="s">
        <v>2088</v>
      </c>
      <c r="E2295" s="618"/>
      <c r="F2295" s="220"/>
      <c r="G2295" s="220"/>
      <c r="H2295" s="461"/>
      <c r="I2295" s="461"/>
      <c r="J2295" s="595"/>
      <c r="K2295" s="595"/>
      <c r="L2295" s="595"/>
      <c r="M2295" s="595"/>
      <c r="N2295" s="595"/>
      <c r="O2295" s="461"/>
      <c r="P2295" s="461"/>
    </row>
    <row r="2296" spans="1:18" s="462" customFormat="1" ht="17.25" hidden="1" outlineLevel="2" x14ac:dyDescent="0.3">
      <c r="A2296" s="438"/>
      <c r="B2296" s="603"/>
      <c r="C2296" s="439" t="s">
        <v>2089</v>
      </c>
      <c r="D2296" s="439" t="s">
        <v>2090</v>
      </c>
      <c r="E2296" s="618"/>
      <c r="F2296" s="220"/>
      <c r="G2296" s="220"/>
      <c r="H2296" s="461"/>
      <c r="I2296" s="461"/>
      <c r="J2296" s="595"/>
      <c r="K2296" s="595"/>
      <c r="L2296" s="595"/>
      <c r="M2296" s="595"/>
      <c r="N2296" s="595"/>
      <c r="O2296" s="461"/>
      <c r="P2296" s="461"/>
    </row>
    <row r="2297" spans="1:18" s="462" customFormat="1" ht="34.5" hidden="1" outlineLevel="2" x14ac:dyDescent="0.3">
      <c r="A2297" s="438"/>
      <c r="B2297" s="603"/>
      <c r="C2297" s="439" t="s">
        <v>2091</v>
      </c>
      <c r="D2297" s="439" t="s">
        <v>2092</v>
      </c>
      <c r="E2297" s="617" t="s">
        <v>2040</v>
      </c>
      <c r="F2297" s="220"/>
      <c r="G2297" s="220"/>
      <c r="H2297" s="461"/>
      <c r="I2297" s="461"/>
      <c r="J2297" s="595"/>
      <c r="K2297" s="595"/>
      <c r="L2297" s="595"/>
      <c r="M2297" s="595"/>
      <c r="N2297" s="595"/>
      <c r="O2297" s="461"/>
      <c r="P2297" s="461"/>
    </row>
    <row r="2298" spans="1:18" s="596" customFormat="1" ht="17.25" hidden="1" outlineLevel="2" x14ac:dyDescent="0.3">
      <c r="A2298" s="438"/>
      <c r="B2298" s="226"/>
      <c r="C2298" s="439" t="s">
        <v>2093</v>
      </c>
      <c r="D2298" s="439" t="s">
        <v>2094</v>
      </c>
      <c r="E2298" s="88" t="s">
        <v>2043</v>
      </c>
      <c r="F2298" s="220"/>
      <c r="G2298" s="220"/>
      <c r="H2298" s="221"/>
      <c r="I2298" s="222"/>
      <c r="J2298" s="223"/>
      <c r="K2298" s="595"/>
      <c r="L2298" s="595"/>
      <c r="M2298" s="595"/>
      <c r="N2298" s="595"/>
      <c r="O2298" s="595"/>
      <c r="P2298" s="595"/>
    </row>
    <row r="2299" spans="1:18" s="462" customFormat="1" ht="17.25" hidden="1" outlineLevel="2" x14ac:dyDescent="0.3">
      <c r="A2299" s="438"/>
      <c r="B2299" s="603"/>
      <c r="C2299" s="439" t="s">
        <v>2095</v>
      </c>
      <c r="D2299" s="439" t="s">
        <v>2096</v>
      </c>
      <c r="E2299" s="618" t="s">
        <v>2046</v>
      </c>
      <c r="F2299" s="220"/>
      <c r="G2299" s="220"/>
      <c r="H2299" s="461"/>
      <c r="I2299" s="461"/>
      <c r="J2299" s="595"/>
      <c r="K2299" s="595"/>
      <c r="L2299" s="595"/>
      <c r="M2299" s="595"/>
      <c r="N2299" s="595"/>
      <c r="O2299" s="461"/>
      <c r="P2299" s="461"/>
    </row>
    <row r="2300" spans="1:18" s="462" customFormat="1" ht="34.5" hidden="1" outlineLevel="2" x14ac:dyDescent="0.3">
      <c r="A2300" s="438"/>
      <c r="B2300" s="603"/>
      <c r="C2300" s="439" t="s">
        <v>2097</v>
      </c>
      <c r="D2300" s="439" t="s">
        <v>2098</v>
      </c>
      <c r="E2300" s="88" t="s">
        <v>2049</v>
      </c>
      <c r="F2300" s="220"/>
      <c r="G2300" s="220"/>
      <c r="H2300" s="461"/>
      <c r="I2300" s="461"/>
      <c r="J2300" s="595"/>
      <c r="K2300" s="595"/>
      <c r="L2300" s="595"/>
      <c r="M2300" s="595"/>
      <c r="N2300" s="595"/>
      <c r="O2300" s="461"/>
      <c r="P2300" s="461"/>
    </row>
    <row r="2301" spans="1:18" s="462" customFormat="1" ht="34.5" hidden="1" outlineLevel="2" x14ac:dyDescent="0.3">
      <c r="A2301" s="438"/>
      <c r="B2301" s="603"/>
      <c r="C2301" s="439" t="s">
        <v>2099</v>
      </c>
      <c r="D2301" s="439" t="s">
        <v>2100</v>
      </c>
      <c r="E2301" s="88" t="s">
        <v>2049</v>
      </c>
      <c r="F2301" s="220"/>
      <c r="G2301" s="220"/>
      <c r="H2301" s="461"/>
      <c r="I2301" s="461"/>
      <c r="J2301" s="595"/>
      <c r="K2301" s="595"/>
      <c r="L2301" s="595"/>
      <c r="M2301" s="595"/>
      <c r="N2301" s="595"/>
      <c r="O2301" s="461"/>
      <c r="P2301" s="461"/>
    </row>
    <row r="2302" spans="1:18" s="462" customFormat="1" ht="17.25" hidden="1" outlineLevel="2" x14ac:dyDescent="0.3">
      <c r="A2302" s="547"/>
      <c r="B2302" s="624"/>
      <c r="C2302" s="439" t="s">
        <v>2101</v>
      </c>
      <c r="D2302" s="439" t="s">
        <v>2102</v>
      </c>
      <c r="E2302" s="618" t="s">
        <v>2054</v>
      </c>
      <c r="F2302" s="220"/>
      <c r="G2302" s="220"/>
      <c r="H2302" s="461"/>
      <c r="I2302" s="461"/>
      <c r="J2302" s="595"/>
      <c r="K2302" s="595"/>
      <c r="L2302" s="595"/>
      <c r="M2302" s="595"/>
      <c r="N2302" s="595"/>
      <c r="O2302" s="461"/>
      <c r="P2302" s="461"/>
    </row>
    <row r="2303" spans="1:18" s="462" customFormat="1" ht="17.25" hidden="1" customHeight="1" outlineLevel="2" x14ac:dyDescent="0.3">
      <c r="A2303" s="444"/>
      <c r="B2303" s="451"/>
      <c r="C2303" s="451"/>
      <c r="D2303" s="451"/>
      <c r="E2303" s="452"/>
      <c r="F2303" s="220"/>
      <c r="G2303" s="220"/>
      <c r="H2303" s="461"/>
      <c r="I2303" s="461"/>
      <c r="J2303" s="595"/>
      <c r="K2303" s="595"/>
      <c r="L2303" s="595"/>
      <c r="M2303" s="595"/>
      <c r="N2303" s="595"/>
      <c r="O2303" s="461"/>
      <c r="P2303" s="461"/>
    </row>
    <row r="2304" spans="1:18" s="462" customFormat="1" ht="17.25" hidden="1" outlineLevel="2" x14ac:dyDescent="0.3">
      <c r="A2304" s="438"/>
      <c r="B2304" s="603"/>
      <c r="C2304" s="439" t="s">
        <v>2103</v>
      </c>
      <c r="D2304" s="439" t="s">
        <v>2104</v>
      </c>
      <c r="E2304" s="619" t="s">
        <v>2105</v>
      </c>
      <c r="F2304" s="220"/>
      <c r="G2304" s="220"/>
      <c r="H2304" s="461"/>
      <c r="I2304" s="461"/>
      <c r="J2304" s="595"/>
      <c r="K2304" s="595"/>
      <c r="L2304" s="595"/>
      <c r="M2304" s="595"/>
      <c r="N2304" s="595"/>
      <c r="O2304" s="461"/>
      <c r="P2304" s="461"/>
    </row>
    <row r="2305" spans="1:18" s="462" customFormat="1" ht="17.25" hidden="1" outlineLevel="2" x14ac:dyDescent="0.3">
      <c r="A2305" s="448"/>
      <c r="B2305" s="608"/>
      <c r="C2305" s="439" t="s">
        <v>2106</v>
      </c>
      <c r="D2305" s="439" t="s">
        <v>2107</v>
      </c>
      <c r="E2305" s="620" t="s">
        <v>2059</v>
      </c>
      <c r="F2305" s="460"/>
      <c r="G2305" s="220"/>
    </row>
    <row r="2306" spans="1:18" s="462" customFormat="1" ht="17.25" hidden="1" outlineLevel="2" x14ac:dyDescent="0.3">
      <c r="A2306" s="448"/>
      <c r="B2306" s="608"/>
      <c r="C2306" s="439" t="s">
        <v>2108</v>
      </c>
      <c r="D2306" s="439" t="s">
        <v>2109</v>
      </c>
      <c r="E2306" s="619"/>
      <c r="F2306" s="460"/>
      <c r="G2306" s="220"/>
    </row>
    <row r="2307" spans="1:18" s="462" customFormat="1" ht="34.5" hidden="1" outlineLevel="2" x14ac:dyDescent="0.3">
      <c r="A2307" s="448"/>
      <c r="B2307" s="608"/>
      <c r="C2307" s="439" t="s">
        <v>2110</v>
      </c>
      <c r="D2307" s="439" t="s">
        <v>2111</v>
      </c>
      <c r="E2307" s="619" t="s">
        <v>2064</v>
      </c>
      <c r="F2307" s="460"/>
      <c r="G2307" s="220"/>
    </row>
    <row r="2308" spans="1:18" s="462" customFormat="1" ht="34.5" hidden="1" outlineLevel="2" x14ac:dyDescent="0.3">
      <c r="A2308" s="611"/>
      <c r="B2308" s="612"/>
      <c r="C2308" s="714" t="s">
        <v>2065</v>
      </c>
      <c r="D2308" s="621" t="s">
        <v>2112</v>
      </c>
      <c r="E2308" s="622" t="s">
        <v>2011</v>
      </c>
      <c r="F2308" s="460"/>
      <c r="G2308" s="220"/>
    </row>
    <row r="2309" spans="1:18" s="596" customFormat="1" ht="17.25" hidden="1" customHeight="1" outlineLevel="2" x14ac:dyDescent="0.3">
      <c r="A2309" s="444"/>
      <c r="B2309" s="451"/>
      <c r="C2309" s="451"/>
      <c r="D2309" s="451"/>
      <c r="E2309" s="452"/>
      <c r="F2309" s="220"/>
      <c r="G2309" s="220"/>
      <c r="H2309" s="221"/>
      <c r="I2309" s="222"/>
      <c r="J2309" s="223"/>
      <c r="K2309" s="595"/>
      <c r="L2309" s="595"/>
      <c r="M2309" s="595"/>
      <c r="N2309" s="595"/>
      <c r="O2309" s="595"/>
      <c r="P2309" s="595"/>
    </row>
    <row r="2310" spans="1:18" s="86" customFormat="1" ht="34.5" hidden="1" outlineLevel="2" x14ac:dyDescent="0.3">
      <c r="A2310" s="438"/>
      <c r="B2310" s="614"/>
      <c r="C2310" s="623" t="s">
        <v>658</v>
      </c>
      <c r="D2310" s="439" t="s">
        <v>2067</v>
      </c>
      <c r="E2310" s="507" t="s">
        <v>2014</v>
      </c>
      <c r="F2310" s="460"/>
      <c r="G2310" s="220"/>
      <c r="H2310" s="462"/>
      <c r="I2310" s="462"/>
      <c r="J2310" s="462"/>
      <c r="K2310" s="462"/>
      <c r="L2310" s="462"/>
      <c r="M2310" s="462"/>
      <c r="N2310" s="462"/>
      <c r="O2310" s="462"/>
      <c r="P2310" s="462"/>
      <c r="Q2310" s="462"/>
      <c r="R2310" s="462"/>
    </row>
    <row r="2311" spans="1:18" s="86" customFormat="1" ht="34.5" hidden="1" outlineLevel="2" x14ac:dyDescent="0.3">
      <c r="A2311" s="438"/>
      <c r="B2311" s="614"/>
      <c r="C2311" s="623" t="s">
        <v>659</v>
      </c>
      <c r="D2311" s="439" t="s">
        <v>2068</v>
      </c>
      <c r="E2311" s="507" t="s">
        <v>2014</v>
      </c>
      <c r="F2311" s="460"/>
      <c r="G2311" s="220"/>
      <c r="H2311" s="462"/>
      <c r="I2311" s="462"/>
      <c r="J2311" s="462"/>
      <c r="K2311" s="462"/>
      <c r="L2311" s="462"/>
      <c r="M2311" s="462"/>
      <c r="N2311" s="462"/>
      <c r="O2311" s="462"/>
      <c r="P2311" s="462"/>
      <c r="Q2311" s="462"/>
      <c r="R2311" s="462"/>
    </row>
    <row r="2312" spans="1:18" s="86" customFormat="1" ht="34.5" hidden="1" outlineLevel="2" x14ac:dyDescent="0.3">
      <c r="A2312" s="438"/>
      <c r="B2312" s="614"/>
      <c r="C2312" s="439" t="s">
        <v>85</v>
      </c>
      <c r="D2312" s="439" t="s">
        <v>2069</v>
      </c>
      <c r="E2312" s="507" t="s">
        <v>2014</v>
      </c>
      <c r="F2312" s="460"/>
      <c r="G2312" s="220"/>
      <c r="H2312" s="462"/>
      <c r="I2312" s="462"/>
      <c r="J2312" s="462"/>
      <c r="K2312" s="462"/>
      <c r="L2312" s="462"/>
      <c r="M2312" s="462"/>
      <c r="N2312" s="462"/>
      <c r="O2312" s="462"/>
      <c r="P2312" s="462"/>
      <c r="Q2312" s="462"/>
      <c r="R2312" s="462"/>
    </row>
    <row r="2313" spans="1:18" s="462" customFormat="1" ht="17.25" hidden="1" customHeight="1" outlineLevel="1" x14ac:dyDescent="0.3">
      <c r="A2313" s="444"/>
      <c r="B2313" s="451"/>
      <c r="C2313" s="451"/>
      <c r="D2313" s="451"/>
      <c r="E2313" s="452"/>
      <c r="F2313" s="460"/>
      <c r="G2313" s="220"/>
    </row>
    <row r="2314" spans="1:18" s="86" customFormat="1" ht="17.25" hidden="1" outlineLevel="1" x14ac:dyDescent="0.3">
      <c r="A2314" s="79"/>
      <c r="B2314" s="80">
        <f>SUM(B2315:B2372)</f>
        <v>0</v>
      </c>
      <c r="C2314" s="437" t="s">
        <v>2113</v>
      </c>
      <c r="D2314" s="81" t="s">
        <v>2114</v>
      </c>
      <c r="E2314" s="105"/>
      <c r="F2314" s="83"/>
      <c r="G2314" s="84"/>
      <c r="H2314" s="85"/>
      <c r="I2314" s="85"/>
      <c r="J2314" s="85"/>
      <c r="K2314" s="85"/>
      <c r="L2314" s="85"/>
      <c r="M2314" s="85"/>
      <c r="N2314" s="85"/>
      <c r="O2314" s="85"/>
      <c r="P2314" s="85"/>
    </row>
    <row r="2315" spans="1:18" s="596" customFormat="1" ht="17.25" hidden="1" outlineLevel="2" x14ac:dyDescent="0.3">
      <c r="A2315" s="598"/>
      <c r="B2315" s="599"/>
      <c r="C2315" s="599"/>
      <c r="D2315" s="599"/>
      <c r="E2315" s="600"/>
      <c r="F2315" s="220"/>
      <c r="G2315" s="220"/>
      <c r="H2315" s="221"/>
      <c r="I2315" s="222"/>
      <c r="J2315" s="223"/>
      <c r="K2315" s="595"/>
      <c r="L2315" s="595"/>
      <c r="M2315" s="595"/>
      <c r="N2315" s="595"/>
      <c r="O2315" s="595"/>
      <c r="P2315" s="595"/>
      <c r="Q2315" s="595"/>
      <c r="R2315" s="595"/>
    </row>
    <row r="2316" spans="1:18" s="596" customFormat="1" ht="34.5" hidden="1" outlineLevel="2" x14ac:dyDescent="0.3">
      <c r="A2316" s="438"/>
      <c r="B2316" s="224"/>
      <c r="C2316" s="711" t="s">
        <v>1907</v>
      </c>
      <c r="D2316" s="597" t="s">
        <v>1908</v>
      </c>
      <c r="E2316" s="91"/>
      <c r="F2316" s="220"/>
      <c r="G2316" s="220"/>
      <c r="H2316" s="221"/>
      <c r="I2316" s="222"/>
      <c r="J2316" s="223"/>
      <c r="K2316" s="595"/>
      <c r="L2316" s="595"/>
      <c r="M2316" s="595"/>
      <c r="N2316" s="595"/>
      <c r="O2316" s="595"/>
      <c r="P2316" s="595"/>
    </row>
    <row r="2317" spans="1:18" s="596" customFormat="1" ht="34.5" hidden="1" outlineLevel="2" x14ac:dyDescent="0.3">
      <c r="A2317" s="438"/>
      <c r="B2317" s="224"/>
      <c r="C2317" s="711" t="s">
        <v>1909</v>
      </c>
      <c r="D2317" s="597" t="s">
        <v>1910</v>
      </c>
      <c r="E2317" s="91"/>
      <c r="F2317" s="220"/>
      <c r="G2317" s="220"/>
      <c r="H2317" s="221"/>
      <c r="I2317" s="222"/>
      <c r="J2317" s="223"/>
      <c r="K2317" s="595"/>
      <c r="L2317" s="595"/>
      <c r="M2317" s="595"/>
      <c r="N2317" s="595"/>
      <c r="O2317" s="595"/>
      <c r="P2317" s="595"/>
    </row>
    <row r="2318" spans="1:18" s="596" customFormat="1" ht="34.5" hidden="1" outlineLevel="2" x14ac:dyDescent="0.3">
      <c r="A2318" s="438"/>
      <c r="B2318" s="224"/>
      <c r="C2318" s="711" t="s">
        <v>1911</v>
      </c>
      <c r="D2318" s="597" t="s">
        <v>1912</v>
      </c>
      <c r="E2318" s="91"/>
      <c r="F2318" s="220"/>
      <c r="G2318" s="220"/>
      <c r="H2318" s="221"/>
      <c r="I2318" s="222"/>
      <c r="J2318" s="223"/>
      <c r="K2318" s="595"/>
      <c r="L2318" s="595"/>
      <c r="M2318" s="595"/>
      <c r="N2318" s="595"/>
      <c r="O2318" s="595"/>
      <c r="P2318" s="595"/>
    </row>
    <row r="2319" spans="1:18" s="596" customFormat="1" ht="34.5" hidden="1" outlineLevel="2" x14ac:dyDescent="0.3">
      <c r="A2319" s="438"/>
      <c r="B2319" s="224"/>
      <c r="C2319" s="711" t="s">
        <v>1913</v>
      </c>
      <c r="D2319" s="597" t="s">
        <v>1914</v>
      </c>
      <c r="E2319" s="91"/>
      <c r="F2319" s="220"/>
      <c r="G2319" s="220"/>
      <c r="H2319" s="221"/>
      <c r="I2319" s="222"/>
      <c r="J2319" s="223"/>
      <c r="K2319" s="595"/>
      <c r="L2319" s="595"/>
      <c r="M2319" s="595"/>
      <c r="N2319" s="595"/>
      <c r="O2319" s="595"/>
      <c r="P2319" s="595"/>
    </row>
    <row r="2320" spans="1:18" s="596" customFormat="1" ht="34.5" hidden="1" outlineLevel="2" x14ac:dyDescent="0.3">
      <c r="A2320" s="438"/>
      <c r="B2320" s="224"/>
      <c r="C2320" s="711" t="s">
        <v>1915</v>
      </c>
      <c r="D2320" s="597" t="s">
        <v>1916</v>
      </c>
      <c r="E2320" s="91"/>
      <c r="F2320" s="220"/>
      <c r="G2320" s="220"/>
      <c r="H2320" s="221"/>
      <c r="I2320" s="222"/>
      <c r="J2320" s="223"/>
      <c r="K2320" s="595"/>
      <c r="L2320" s="595"/>
      <c r="M2320" s="595"/>
      <c r="N2320" s="595"/>
      <c r="O2320" s="595"/>
      <c r="P2320" s="595"/>
    </row>
    <row r="2321" spans="1:18" s="596" customFormat="1" ht="34.5" hidden="1" outlineLevel="2" x14ac:dyDescent="0.3">
      <c r="A2321" s="438"/>
      <c r="B2321" s="224"/>
      <c r="C2321" s="711" t="s">
        <v>1917</v>
      </c>
      <c r="D2321" s="597" t="s">
        <v>1918</v>
      </c>
      <c r="E2321" s="91"/>
      <c r="F2321" s="220"/>
      <c r="G2321" s="220"/>
      <c r="H2321" s="221"/>
      <c r="I2321" s="222"/>
      <c r="J2321" s="223"/>
      <c r="K2321" s="595"/>
      <c r="L2321" s="595"/>
      <c r="M2321" s="595"/>
      <c r="N2321" s="595"/>
      <c r="O2321" s="595"/>
      <c r="P2321" s="595"/>
    </row>
    <row r="2322" spans="1:18" s="596" customFormat="1" ht="34.5" hidden="1" outlineLevel="2" x14ac:dyDescent="0.3">
      <c r="A2322" s="438"/>
      <c r="B2322" s="224"/>
      <c r="C2322" s="508" t="s">
        <v>1919</v>
      </c>
      <c r="D2322" s="481" t="s">
        <v>1920</v>
      </c>
      <c r="E2322" s="91"/>
      <c r="F2322" s="220"/>
      <c r="G2322" s="220"/>
      <c r="H2322" s="221"/>
      <c r="I2322" s="222"/>
      <c r="J2322" s="223"/>
      <c r="K2322" s="595"/>
      <c r="L2322" s="595"/>
      <c r="M2322" s="595"/>
      <c r="N2322" s="595"/>
      <c r="O2322" s="595"/>
      <c r="P2322" s="595"/>
    </row>
    <row r="2323" spans="1:18" s="596" customFormat="1" ht="34.5" hidden="1" outlineLevel="2" x14ac:dyDescent="0.3">
      <c r="A2323" s="438"/>
      <c r="B2323" s="224"/>
      <c r="C2323" s="508" t="s">
        <v>1921</v>
      </c>
      <c r="D2323" s="481" t="s">
        <v>1922</v>
      </c>
      <c r="E2323" s="91"/>
      <c r="F2323" s="220"/>
      <c r="G2323" s="220"/>
      <c r="H2323" s="221"/>
      <c r="I2323" s="222"/>
      <c r="J2323" s="223"/>
      <c r="K2323" s="595"/>
      <c r="L2323" s="595"/>
      <c r="M2323" s="595"/>
      <c r="N2323" s="595"/>
      <c r="O2323" s="595"/>
      <c r="P2323" s="595"/>
    </row>
    <row r="2324" spans="1:18" s="596" customFormat="1" ht="34.5" hidden="1" outlineLevel="2" x14ac:dyDescent="0.3">
      <c r="A2324" s="438"/>
      <c r="B2324" s="224"/>
      <c r="C2324" s="508" t="s">
        <v>1923</v>
      </c>
      <c r="D2324" s="481" t="s">
        <v>1924</v>
      </c>
      <c r="E2324" s="91"/>
      <c r="F2324" s="220"/>
      <c r="G2324" s="220"/>
      <c r="H2324" s="221"/>
      <c r="I2324" s="222"/>
      <c r="J2324" s="223"/>
      <c r="K2324" s="595"/>
      <c r="L2324" s="595"/>
      <c r="M2324" s="595"/>
      <c r="N2324" s="595"/>
      <c r="O2324" s="595"/>
      <c r="P2324" s="595"/>
    </row>
    <row r="2325" spans="1:18" s="596" customFormat="1" ht="17.25" hidden="1" outlineLevel="2" x14ac:dyDescent="0.3">
      <c r="A2325" s="598"/>
      <c r="B2325" s="599"/>
      <c r="C2325" s="599"/>
      <c r="D2325" s="599"/>
      <c r="E2325" s="600"/>
      <c r="F2325" s="220"/>
      <c r="G2325" s="220"/>
      <c r="H2325" s="221"/>
      <c r="I2325" s="222"/>
      <c r="J2325" s="223"/>
      <c r="K2325" s="595"/>
      <c r="L2325" s="595"/>
      <c r="M2325" s="595"/>
      <c r="N2325" s="595"/>
      <c r="O2325" s="595"/>
      <c r="P2325" s="595"/>
      <c r="Q2325" s="595"/>
      <c r="R2325" s="595"/>
    </row>
    <row r="2326" spans="1:18" s="596" customFormat="1" ht="34.5" hidden="1" outlineLevel="2" x14ac:dyDescent="0.3">
      <c r="A2326" s="438"/>
      <c r="B2326" s="224"/>
      <c r="C2326" s="439" t="s">
        <v>1925</v>
      </c>
      <c r="D2326" s="481" t="s">
        <v>1926</v>
      </c>
      <c r="E2326" s="183" t="s">
        <v>1927</v>
      </c>
      <c r="F2326" s="220"/>
      <c r="G2326" s="220"/>
      <c r="H2326" s="221"/>
      <c r="I2326" s="222"/>
      <c r="J2326" s="223"/>
      <c r="K2326" s="595"/>
      <c r="L2326" s="595"/>
      <c r="M2326" s="595"/>
      <c r="N2326" s="595"/>
      <c r="O2326" s="595"/>
      <c r="P2326" s="595"/>
    </row>
    <row r="2327" spans="1:18" s="596" customFormat="1" ht="17.25" hidden="1" outlineLevel="2" x14ac:dyDescent="0.3">
      <c r="A2327" s="598"/>
      <c r="B2327" s="599"/>
      <c r="C2327" s="599"/>
      <c r="D2327" s="599"/>
      <c r="E2327" s="600"/>
      <c r="F2327" s="220"/>
      <c r="G2327" s="220"/>
      <c r="H2327" s="221"/>
      <c r="I2327" s="222"/>
      <c r="J2327" s="223"/>
      <c r="K2327" s="595"/>
      <c r="L2327" s="595"/>
      <c r="M2327" s="595"/>
      <c r="N2327" s="595"/>
      <c r="O2327" s="595"/>
      <c r="P2327" s="595"/>
      <c r="Q2327" s="595"/>
      <c r="R2327" s="595"/>
    </row>
    <row r="2328" spans="1:18" s="596" customFormat="1" ht="34.5" hidden="1" outlineLevel="2" x14ac:dyDescent="0.3">
      <c r="A2328" s="438"/>
      <c r="B2328" s="224"/>
      <c r="C2328" s="439" t="s">
        <v>1928</v>
      </c>
      <c r="D2328" s="481" t="s">
        <v>1929</v>
      </c>
      <c r="E2328" s="183" t="s">
        <v>1930</v>
      </c>
      <c r="F2328" s="220"/>
      <c r="G2328" s="220"/>
      <c r="H2328" s="221"/>
      <c r="I2328" s="222"/>
      <c r="J2328" s="223"/>
      <c r="K2328" s="595"/>
      <c r="L2328" s="595"/>
      <c r="M2328" s="595"/>
      <c r="N2328" s="595"/>
      <c r="O2328" s="595"/>
      <c r="P2328" s="595"/>
    </row>
    <row r="2329" spans="1:18" s="596" customFormat="1" ht="34.5" hidden="1" outlineLevel="2" x14ac:dyDescent="0.3">
      <c r="A2329" s="438"/>
      <c r="B2329" s="224"/>
      <c r="C2329" s="439" t="s">
        <v>1931</v>
      </c>
      <c r="D2329" s="481" t="s">
        <v>1932</v>
      </c>
      <c r="E2329" s="183" t="s">
        <v>1930</v>
      </c>
      <c r="F2329" s="220"/>
      <c r="G2329" s="220"/>
      <c r="H2329" s="221"/>
      <c r="I2329" s="222"/>
      <c r="J2329" s="223"/>
      <c r="K2329" s="595"/>
      <c r="L2329" s="595"/>
      <c r="M2329" s="595"/>
      <c r="N2329" s="595"/>
      <c r="O2329" s="595"/>
      <c r="P2329" s="595"/>
    </row>
    <row r="2330" spans="1:18" s="596" customFormat="1" ht="17.25" hidden="1" outlineLevel="2" x14ac:dyDescent="0.3">
      <c r="A2330" s="438"/>
      <c r="B2330" s="224"/>
      <c r="C2330" s="439" t="s">
        <v>1933</v>
      </c>
      <c r="D2330" s="481" t="s">
        <v>1934</v>
      </c>
      <c r="E2330" s="183" t="s">
        <v>1930</v>
      </c>
      <c r="F2330" s="220"/>
      <c r="G2330" s="220"/>
      <c r="H2330" s="221"/>
      <c r="I2330" s="222"/>
      <c r="J2330" s="223"/>
      <c r="K2330" s="595"/>
      <c r="L2330" s="595"/>
      <c r="M2330" s="595"/>
      <c r="N2330" s="595"/>
      <c r="O2330" s="595"/>
      <c r="P2330" s="595"/>
    </row>
    <row r="2331" spans="1:18" s="596" customFormat="1" ht="34.5" hidden="1" outlineLevel="2" x14ac:dyDescent="0.3">
      <c r="A2331" s="438"/>
      <c r="B2331" s="224"/>
      <c r="C2331" s="439" t="s">
        <v>1935</v>
      </c>
      <c r="D2331" s="481" t="s">
        <v>1936</v>
      </c>
      <c r="E2331" s="183" t="s">
        <v>1930</v>
      </c>
      <c r="F2331" s="220"/>
      <c r="G2331" s="220"/>
      <c r="H2331" s="221"/>
      <c r="I2331" s="222"/>
      <c r="J2331" s="223"/>
      <c r="K2331" s="595"/>
      <c r="L2331" s="595"/>
      <c r="M2331" s="595"/>
      <c r="N2331" s="595"/>
      <c r="O2331" s="595"/>
      <c r="P2331" s="595"/>
    </row>
    <row r="2332" spans="1:18" s="596" customFormat="1" ht="34.5" hidden="1" outlineLevel="2" x14ac:dyDescent="0.3">
      <c r="A2332" s="438"/>
      <c r="B2332" s="224"/>
      <c r="C2332" s="439" t="s">
        <v>1937</v>
      </c>
      <c r="D2332" s="481" t="s">
        <v>1938</v>
      </c>
      <c r="E2332" s="183" t="s">
        <v>1939</v>
      </c>
      <c r="F2332" s="220"/>
      <c r="G2332" s="220"/>
      <c r="H2332" s="221"/>
      <c r="I2332" s="222"/>
      <c r="J2332" s="223"/>
      <c r="K2332" s="595"/>
      <c r="L2332" s="595"/>
      <c r="M2332" s="595"/>
      <c r="N2332" s="595"/>
      <c r="O2332" s="595"/>
      <c r="P2332" s="595"/>
    </row>
    <row r="2333" spans="1:18" s="596" customFormat="1" ht="34.5" hidden="1" outlineLevel="2" x14ac:dyDescent="0.3">
      <c r="A2333" s="438"/>
      <c r="B2333" s="224"/>
      <c r="C2333" s="439" t="s">
        <v>1940</v>
      </c>
      <c r="D2333" s="481" t="s">
        <v>1941</v>
      </c>
      <c r="E2333" s="183" t="s">
        <v>1939</v>
      </c>
      <c r="F2333" s="220"/>
      <c r="G2333" s="220"/>
      <c r="H2333" s="221"/>
      <c r="I2333" s="222"/>
      <c r="J2333" s="223"/>
      <c r="K2333" s="595"/>
      <c r="L2333" s="595"/>
      <c r="M2333" s="595"/>
      <c r="N2333" s="595"/>
      <c r="O2333" s="595"/>
      <c r="P2333" s="595"/>
    </row>
    <row r="2334" spans="1:18" s="596" customFormat="1" ht="17.25" hidden="1" outlineLevel="2" x14ac:dyDescent="0.3">
      <c r="A2334" s="438"/>
      <c r="B2334" s="224"/>
      <c r="C2334" s="439" t="s">
        <v>1942</v>
      </c>
      <c r="D2334" s="481" t="s">
        <v>1943</v>
      </c>
      <c r="E2334" s="183" t="s">
        <v>1939</v>
      </c>
      <c r="F2334" s="220"/>
      <c r="G2334" s="220"/>
      <c r="H2334" s="221"/>
      <c r="I2334" s="222"/>
      <c r="J2334" s="223"/>
      <c r="K2334" s="595"/>
      <c r="L2334" s="595"/>
      <c r="M2334" s="595"/>
      <c r="N2334" s="595"/>
      <c r="O2334" s="595"/>
      <c r="P2334" s="595"/>
    </row>
    <row r="2335" spans="1:18" s="596" customFormat="1" ht="34.5" hidden="1" outlineLevel="2" x14ac:dyDescent="0.3">
      <c r="A2335" s="438"/>
      <c r="B2335" s="224"/>
      <c r="C2335" s="439" t="s">
        <v>1944</v>
      </c>
      <c r="D2335" s="481" t="s">
        <v>1945</v>
      </c>
      <c r="E2335" s="183" t="s">
        <v>1939</v>
      </c>
      <c r="F2335" s="220"/>
      <c r="G2335" s="220"/>
      <c r="H2335" s="221"/>
      <c r="I2335" s="222"/>
      <c r="J2335" s="223"/>
      <c r="K2335" s="595"/>
      <c r="L2335" s="595"/>
      <c r="M2335" s="595"/>
      <c r="N2335" s="595"/>
      <c r="O2335" s="595"/>
      <c r="P2335" s="595"/>
    </row>
    <row r="2336" spans="1:18" s="596" customFormat="1" ht="34.5" hidden="1" outlineLevel="2" x14ac:dyDescent="0.3">
      <c r="A2336" s="438"/>
      <c r="B2336" s="224"/>
      <c r="C2336" s="712" t="s">
        <v>1946</v>
      </c>
      <c r="D2336" s="601" t="s">
        <v>1947</v>
      </c>
      <c r="E2336" s="602" t="s">
        <v>1948</v>
      </c>
      <c r="F2336" s="220"/>
      <c r="G2336" s="220"/>
      <c r="H2336" s="221"/>
      <c r="I2336" s="222"/>
      <c r="J2336" s="223"/>
      <c r="K2336" s="595"/>
      <c r="L2336" s="595"/>
      <c r="M2336" s="595"/>
      <c r="N2336" s="595"/>
      <c r="O2336" s="595"/>
      <c r="P2336" s="595"/>
    </row>
    <row r="2337" spans="1:18" s="596" customFormat="1" ht="17.25" hidden="1" outlineLevel="2" x14ac:dyDescent="0.3">
      <c r="A2337" s="598"/>
      <c r="B2337" s="599"/>
      <c r="C2337" s="599"/>
      <c r="D2337" s="599"/>
      <c r="E2337" s="600"/>
      <c r="F2337" s="220"/>
      <c r="G2337" s="220"/>
      <c r="H2337" s="221"/>
      <c r="I2337" s="222"/>
      <c r="J2337" s="223"/>
      <c r="K2337" s="595"/>
      <c r="L2337" s="595"/>
      <c r="M2337" s="595"/>
      <c r="N2337" s="595"/>
      <c r="O2337" s="595"/>
      <c r="P2337" s="595"/>
      <c r="Q2337" s="595"/>
      <c r="R2337" s="595"/>
    </row>
    <row r="2338" spans="1:18" s="596" customFormat="1" ht="34.5" hidden="1" outlineLevel="2" x14ac:dyDescent="0.3">
      <c r="A2338" s="438"/>
      <c r="B2338" s="224"/>
      <c r="C2338" s="508" t="s">
        <v>1949</v>
      </c>
      <c r="D2338" s="481" t="s">
        <v>1950</v>
      </c>
      <c r="E2338" s="183" t="s">
        <v>1951</v>
      </c>
      <c r="F2338" s="220"/>
      <c r="G2338" s="220"/>
      <c r="H2338" s="221"/>
      <c r="I2338" s="222"/>
      <c r="J2338" s="223"/>
      <c r="K2338" s="595"/>
      <c r="L2338" s="595"/>
      <c r="M2338" s="595"/>
      <c r="N2338" s="595"/>
      <c r="O2338" s="595"/>
      <c r="P2338" s="595"/>
    </row>
    <row r="2339" spans="1:18" s="596" customFormat="1" ht="34.5" hidden="1" outlineLevel="2" x14ac:dyDescent="0.3">
      <c r="A2339" s="438"/>
      <c r="B2339" s="224"/>
      <c r="C2339" s="508" t="s">
        <v>1952</v>
      </c>
      <c r="D2339" s="481" t="s">
        <v>1953</v>
      </c>
      <c r="E2339" s="91"/>
      <c r="F2339" s="220"/>
      <c r="G2339" s="220"/>
      <c r="H2339" s="221"/>
      <c r="I2339" s="222"/>
      <c r="J2339" s="223"/>
      <c r="K2339" s="595"/>
      <c r="L2339" s="595"/>
      <c r="M2339" s="595"/>
      <c r="N2339" s="595"/>
      <c r="O2339" s="595"/>
      <c r="P2339" s="595"/>
    </row>
    <row r="2340" spans="1:18" s="596" customFormat="1" ht="34.5" hidden="1" outlineLevel="2" x14ac:dyDescent="0.3">
      <c r="A2340" s="438"/>
      <c r="B2340" s="224"/>
      <c r="C2340" s="508" t="s">
        <v>1954</v>
      </c>
      <c r="D2340" s="481" t="s">
        <v>1955</v>
      </c>
      <c r="E2340" s="91"/>
      <c r="F2340" s="220"/>
      <c r="G2340" s="220"/>
      <c r="H2340" s="221"/>
      <c r="I2340" s="222"/>
      <c r="J2340" s="223"/>
      <c r="K2340" s="595"/>
      <c r="L2340" s="595"/>
      <c r="M2340" s="595"/>
      <c r="N2340" s="595"/>
      <c r="O2340" s="595"/>
      <c r="P2340" s="595"/>
    </row>
    <row r="2341" spans="1:18" s="596" customFormat="1" ht="34.5" hidden="1" outlineLevel="2" x14ac:dyDescent="0.3">
      <c r="A2341" s="438"/>
      <c r="B2341" s="224"/>
      <c r="C2341" s="508" t="s">
        <v>1956</v>
      </c>
      <c r="D2341" s="481" t="s">
        <v>1957</v>
      </c>
      <c r="E2341" s="91"/>
      <c r="F2341" s="220"/>
      <c r="G2341" s="220"/>
      <c r="H2341" s="221"/>
      <c r="I2341" s="222"/>
      <c r="J2341" s="223"/>
      <c r="K2341" s="595"/>
      <c r="L2341" s="595"/>
      <c r="M2341" s="595"/>
      <c r="N2341" s="595"/>
      <c r="O2341" s="595"/>
      <c r="P2341" s="595"/>
    </row>
    <row r="2342" spans="1:18" s="596" customFormat="1" ht="34.5" hidden="1" outlineLevel="2" x14ac:dyDescent="0.3">
      <c r="A2342" s="438"/>
      <c r="B2342" s="224"/>
      <c r="C2342" s="508" t="s">
        <v>1958</v>
      </c>
      <c r="D2342" s="481" t="s">
        <v>1959</v>
      </c>
      <c r="E2342" s="91"/>
      <c r="F2342" s="220"/>
      <c r="G2342" s="220"/>
      <c r="H2342" s="221"/>
      <c r="I2342" s="222"/>
      <c r="J2342" s="223"/>
      <c r="K2342" s="595"/>
      <c r="L2342" s="595"/>
      <c r="M2342" s="595"/>
      <c r="N2342" s="595"/>
      <c r="O2342" s="595"/>
      <c r="P2342" s="595"/>
    </row>
    <row r="2343" spans="1:18" s="596" customFormat="1" ht="34.5" hidden="1" outlineLevel="2" x14ac:dyDescent="0.3">
      <c r="A2343" s="438"/>
      <c r="B2343" s="224"/>
      <c r="C2343" s="508" t="s">
        <v>1960</v>
      </c>
      <c r="D2343" s="481" t="s">
        <v>1961</v>
      </c>
      <c r="E2343" s="183" t="s">
        <v>1951</v>
      </c>
      <c r="F2343" s="220"/>
      <c r="G2343" s="220"/>
      <c r="H2343" s="221"/>
      <c r="I2343" s="222"/>
      <c r="J2343" s="223"/>
      <c r="K2343" s="595"/>
      <c r="L2343" s="595"/>
      <c r="M2343" s="595"/>
      <c r="N2343" s="595"/>
      <c r="O2343" s="595"/>
      <c r="P2343" s="595"/>
    </row>
    <row r="2344" spans="1:18" s="596" customFormat="1" ht="34.5" hidden="1" outlineLevel="2" x14ac:dyDescent="0.3">
      <c r="A2344" s="438"/>
      <c r="B2344" s="224"/>
      <c r="C2344" s="508" t="s">
        <v>1962</v>
      </c>
      <c r="D2344" s="481" t="s">
        <v>1963</v>
      </c>
      <c r="E2344" s="183"/>
      <c r="F2344" s="220"/>
      <c r="G2344" s="220"/>
      <c r="H2344" s="221"/>
      <c r="I2344" s="222"/>
      <c r="J2344" s="223"/>
      <c r="K2344" s="595"/>
      <c r="L2344" s="595"/>
      <c r="M2344" s="595"/>
      <c r="N2344" s="595"/>
      <c r="O2344" s="595"/>
      <c r="P2344" s="595"/>
    </row>
    <row r="2345" spans="1:18" s="596" customFormat="1" ht="34.5" hidden="1" outlineLevel="2" x14ac:dyDescent="0.3">
      <c r="A2345" s="438"/>
      <c r="B2345" s="224"/>
      <c r="C2345" s="508" t="s">
        <v>1964</v>
      </c>
      <c r="D2345" s="481" t="s">
        <v>1965</v>
      </c>
      <c r="E2345" s="183"/>
      <c r="F2345" s="220"/>
      <c r="G2345" s="220"/>
      <c r="H2345" s="221"/>
      <c r="I2345" s="222"/>
      <c r="J2345" s="223"/>
      <c r="K2345" s="595"/>
      <c r="L2345" s="595"/>
      <c r="M2345" s="595"/>
      <c r="N2345" s="595"/>
      <c r="O2345" s="595"/>
      <c r="P2345" s="595"/>
    </row>
    <row r="2346" spans="1:18" s="596" customFormat="1" ht="34.5" hidden="1" outlineLevel="2" x14ac:dyDescent="0.3">
      <c r="A2346" s="438"/>
      <c r="B2346" s="224"/>
      <c r="C2346" s="508" t="s">
        <v>1966</v>
      </c>
      <c r="D2346" s="481" t="s">
        <v>1967</v>
      </c>
      <c r="E2346" s="183"/>
      <c r="F2346" s="220"/>
      <c r="G2346" s="220"/>
      <c r="H2346" s="221"/>
      <c r="I2346" s="222"/>
      <c r="J2346" s="223"/>
      <c r="K2346" s="595"/>
      <c r="L2346" s="595"/>
      <c r="M2346" s="595"/>
      <c r="N2346" s="595"/>
      <c r="O2346" s="595"/>
      <c r="P2346" s="595"/>
    </row>
    <row r="2347" spans="1:18" s="596" customFormat="1" ht="34.5" hidden="1" outlineLevel="2" x14ac:dyDescent="0.3">
      <c r="A2347" s="438"/>
      <c r="B2347" s="224"/>
      <c r="C2347" s="508" t="s">
        <v>1968</v>
      </c>
      <c r="D2347" s="481" t="s">
        <v>1969</v>
      </c>
      <c r="E2347" s="183"/>
      <c r="F2347" s="220"/>
      <c r="G2347" s="220"/>
      <c r="H2347" s="221"/>
      <c r="I2347" s="222"/>
      <c r="J2347" s="223"/>
      <c r="K2347" s="595"/>
      <c r="L2347" s="595"/>
      <c r="M2347" s="595"/>
      <c r="N2347" s="595"/>
      <c r="O2347" s="595"/>
      <c r="P2347" s="595"/>
    </row>
    <row r="2348" spans="1:18" s="596" customFormat="1" ht="34.5" hidden="1" outlineLevel="2" x14ac:dyDescent="0.3">
      <c r="A2348" s="438"/>
      <c r="B2348" s="224"/>
      <c r="C2348" s="508" t="s">
        <v>1970</v>
      </c>
      <c r="D2348" s="481" t="s">
        <v>1971</v>
      </c>
      <c r="E2348" s="183" t="s">
        <v>1951</v>
      </c>
      <c r="F2348" s="220"/>
      <c r="G2348" s="220"/>
      <c r="H2348" s="221"/>
      <c r="I2348" s="222"/>
      <c r="J2348" s="223"/>
      <c r="K2348" s="595"/>
      <c r="L2348" s="595"/>
      <c r="M2348" s="595"/>
      <c r="N2348" s="595"/>
      <c r="O2348" s="595"/>
      <c r="P2348" s="595"/>
    </row>
    <row r="2349" spans="1:18" s="596" customFormat="1" ht="17.25" hidden="1" outlineLevel="2" x14ac:dyDescent="0.3">
      <c r="A2349" s="438"/>
      <c r="B2349" s="224"/>
      <c r="C2349" s="439" t="s">
        <v>1972</v>
      </c>
      <c r="D2349" s="439" t="s">
        <v>1973</v>
      </c>
      <c r="E2349" s="91"/>
      <c r="F2349" s="220"/>
      <c r="G2349" s="220"/>
      <c r="H2349" s="221"/>
      <c r="I2349" s="222"/>
      <c r="J2349" s="223"/>
      <c r="K2349" s="595"/>
      <c r="L2349" s="595"/>
      <c r="M2349" s="595"/>
      <c r="N2349" s="595"/>
      <c r="O2349" s="595"/>
      <c r="P2349" s="595"/>
    </row>
    <row r="2350" spans="1:18" s="596" customFormat="1" ht="34.5" hidden="1" outlineLevel="2" x14ac:dyDescent="0.3">
      <c r="A2350" s="438"/>
      <c r="B2350" s="224"/>
      <c r="C2350" s="439" t="s">
        <v>1974</v>
      </c>
      <c r="D2350" s="439" t="s">
        <v>1975</v>
      </c>
      <c r="E2350" s="91"/>
      <c r="F2350" s="220"/>
      <c r="G2350" s="220"/>
      <c r="H2350" s="221"/>
      <c r="I2350" s="222"/>
      <c r="J2350" s="223"/>
      <c r="K2350" s="595"/>
      <c r="L2350" s="595"/>
      <c r="M2350" s="595"/>
      <c r="N2350" s="595"/>
      <c r="O2350" s="595"/>
      <c r="P2350" s="595"/>
    </row>
    <row r="2351" spans="1:18" s="596" customFormat="1" ht="34.5" hidden="1" outlineLevel="2" x14ac:dyDescent="0.3">
      <c r="A2351" s="438"/>
      <c r="B2351" s="224"/>
      <c r="C2351" s="439" t="s">
        <v>1976</v>
      </c>
      <c r="D2351" s="439" t="s">
        <v>1977</v>
      </c>
      <c r="E2351" s="91"/>
      <c r="F2351" s="220"/>
      <c r="G2351" s="220"/>
      <c r="H2351" s="221"/>
      <c r="I2351" s="222"/>
      <c r="J2351" s="223"/>
      <c r="K2351" s="595"/>
      <c r="L2351" s="595"/>
      <c r="M2351" s="595"/>
      <c r="N2351" s="595"/>
      <c r="O2351" s="595"/>
      <c r="P2351" s="595"/>
    </row>
    <row r="2352" spans="1:18" s="596" customFormat="1" ht="34.5" hidden="1" outlineLevel="2" x14ac:dyDescent="0.3">
      <c r="A2352" s="438"/>
      <c r="B2352" s="224"/>
      <c r="C2352" s="439" t="s">
        <v>1978</v>
      </c>
      <c r="D2352" s="439" t="s">
        <v>1979</v>
      </c>
      <c r="E2352" s="91"/>
      <c r="F2352" s="220"/>
      <c r="G2352" s="220"/>
      <c r="H2352" s="221"/>
      <c r="I2352" s="222"/>
      <c r="J2352" s="223"/>
      <c r="K2352" s="595"/>
      <c r="L2352" s="595"/>
      <c r="M2352" s="595"/>
      <c r="N2352" s="595"/>
      <c r="O2352" s="595"/>
      <c r="P2352" s="595"/>
    </row>
    <row r="2353" spans="1:16" s="596" customFormat="1" ht="34.5" hidden="1" outlineLevel="2" x14ac:dyDescent="0.3">
      <c r="A2353" s="438"/>
      <c r="B2353" s="224"/>
      <c r="C2353" s="439" t="s">
        <v>1980</v>
      </c>
      <c r="D2353" s="439" t="s">
        <v>1981</v>
      </c>
      <c r="E2353" s="183" t="s">
        <v>1951</v>
      </c>
      <c r="F2353" s="220"/>
      <c r="G2353" s="220"/>
      <c r="H2353" s="221"/>
      <c r="I2353" s="222"/>
      <c r="J2353" s="223"/>
      <c r="K2353" s="595"/>
      <c r="L2353" s="595"/>
      <c r="M2353" s="595"/>
      <c r="N2353" s="595"/>
      <c r="O2353" s="595"/>
      <c r="P2353" s="595"/>
    </row>
    <row r="2354" spans="1:16" s="596" customFormat="1" ht="17.25" hidden="1" outlineLevel="2" x14ac:dyDescent="0.3">
      <c r="A2354" s="438"/>
      <c r="B2354" s="224"/>
      <c r="C2354" s="439" t="s">
        <v>1982</v>
      </c>
      <c r="D2354" s="439" t="s">
        <v>1983</v>
      </c>
      <c r="E2354" s="183"/>
      <c r="F2354" s="220"/>
      <c r="G2354" s="220"/>
      <c r="H2354" s="221"/>
      <c r="I2354" s="222"/>
      <c r="J2354" s="223"/>
      <c r="K2354" s="595"/>
      <c r="L2354" s="595"/>
      <c r="M2354" s="595"/>
      <c r="N2354" s="595"/>
      <c r="O2354" s="595"/>
      <c r="P2354" s="595"/>
    </row>
    <row r="2355" spans="1:16" s="596" customFormat="1" ht="34.5" hidden="1" outlineLevel="2" x14ac:dyDescent="0.3">
      <c r="A2355" s="438"/>
      <c r="B2355" s="224"/>
      <c r="C2355" s="439" t="s">
        <v>1984</v>
      </c>
      <c r="D2355" s="439" t="s">
        <v>1985</v>
      </c>
      <c r="E2355" s="183"/>
      <c r="F2355" s="220"/>
      <c r="G2355" s="220"/>
      <c r="H2355" s="221"/>
      <c r="I2355" s="222"/>
      <c r="J2355" s="223"/>
      <c r="K2355" s="595"/>
      <c r="L2355" s="595"/>
      <c r="M2355" s="595"/>
      <c r="N2355" s="595"/>
      <c r="O2355" s="595"/>
      <c r="P2355" s="595"/>
    </row>
    <row r="2356" spans="1:16" s="596" customFormat="1" ht="34.5" hidden="1" outlineLevel="2" x14ac:dyDescent="0.3">
      <c r="A2356" s="438"/>
      <c r="B2356" s="224"/>
      <c r="C2356" s="439" t="s">
        <v>1986</v>
      </c>
      <c r="D2356" s="439" t="s">
        <v>1987</v>
      </c>
      <c r="E2356" s="183"/>
      <c r="F2356" s="220"/>
      <c r="G2356" s="220"/>
      <c r="H2356" s="221"/>
      <c r="I2356" s="222"/>
      <c r="J2356" s="223"/>
      <c r="K2356" s="595"/>
      <c r="L2356" s="595"/>
      <c r="M2356" s="595"/>
      <c r="N2356" s="595"/>
      <c r="O2356" s="595"/>
      <c r="P2356" s="595"/>
    </row>
    <row r="2357" spans="1:16" s="596" customFormat="1" ht="34.5" hidden="1" outlineLevel="2" x14ac:dyDescent="0.3">
      <c r="A2357" s="438"/>
      <c r="B2357" s="224"/>
      <c r="C2357" s="439" t="s">
        <v>1988</v>
      </c>
      <c r="D2357" s="439" t="s">
        <v>1989</v>
      </c>
      <c r="E2357" s="183"/>
      <c r="F2357" s="220"/>
      <c r="G2357" s="220"/>
      <c r="H2357" s="221"/>
      <c r="I2357" s="222"/>
      <c r="J2357" s="223"/>
      <c r="K2357" s="595"/>
      <c r="L2357" s="595"/>
      <c r="M2357" s="595"/>
      <c r="N2357" s="595"/>
      <c r="O2357" s="595"/>
      <c r="P2357" s="595"/>
    </row>
    <row r="2358" spans="1:16" s="596" customFormat="1" ht="17.25" hidden="1" customHeight="1" outlineLevel="2" x14ac:dyDescent="0.3">
      <c r="A2358" s="444"/>
      <c r="B2358" s="451"/>
      <c r="C2358" s="451"/>
      <c r="D2358" s="451"/>
      <c r="E2358" s="452"/>
      <c r="F2358" s="220"/>
      <c r="G2358" s="220"/>
      <c r="H2358" s="221"/>
      <c r="I2358" s="222"/>
      <c r="J2358" s="223"/>
      <c r="K2358" s="595"/>
      <c r="L2358" s="595"/>
      <c r="M2358" s="595"/>
      <c r="N2358" s="595"/>
      <c r="O2358" s="595"/>
      <c r="P2358" s="595"/>
    </row>
    <row r="2359" spans="1:16" s="462" customFormat="1" ht="34.5" hidden="1" outlineLevel="2" x14ac:dyDescent="0.3">
      <c r="A2359" s="438"/>
      <c r="B2359" s="603"/>
      <c r="C2359" s="604" t="s">
        <v>1990</v>
      </c>
      <c r="D2359" s="605" t="s">
        <v>1991</v>
      </c>
      <c r="E2359" s="606" t="s">
        <v>1992</v>
      </c>
      <c r="F2359" s="220"/>
      <c r="G2359" s="220"/>
      <c r="H2359" s="461"/>
      <c r="I2359" s="461"/>
      <c r="J2359" s="595"/>
      <c r="K2359" s="595"/>
      <c r="L2359" s="595"/>
      <c r="M2359" s="595"/>
      <c r="N2359" s="595"/>
      <c r="O2359" s="461"/>
      <c r="P2359" s="461"/>
    </row>
    <row r="2360" spans="1:16" s="462" customFormat="1" ht="34.5" hidden="1" outlineLevel="2" x14ac:dyDescent="0.3">
      <c r="A2360" s="448"/>
      <c r="B2360" s="607"/>
      <c r="C2360" s="604" t="s">
        <v>1993</v>
      </c>
      <c r="D2360" s="605" t="s">
        <v>1994</v>
      </c>
      <c r="E2360" s="606"/>
      <c r="F2360" s="220"/>
      <c r="G2360" s="220"/>
      <c r="H2360" s="461"/>
      <c r="I2360" s="461"/>
      <c r="J2360" s="595"/>
      <c r="K2360" s="595"/>
      <c r="L2360" s="595"/>
      <c r="M2360" s="595"/>
      <c r="N2360" s="595"/>
      <c r="O2360" s="461"/>
      <c r="P2360" s="461"/>
    </row>
    <row r="2361" spans="1:16" s="462" customFormat="1" ht="17.25" hidden="1" outlineLevel="2" x14ac:dyDescent="0.3">
      <c r="A2361" s="448"/>
      <c r="B2361" s="607"/>
      <c r="C2361" s="604" t="s">
        <v>1995</v>
      </c>
      <c r="D2361" s="605" t="s">
        <v>1996</v>
      </c>
      <c r="E2361" s="606"/>
      <c r="F2361" s="220"/>
      <c r="G2361" s="220"/>
      <c r="H2361" s="461"/>
      <c r="I2361" s="461"/>
      <c r="J2361" s="595"/>
      <c r="K2361" s="595"/>
      <c r="L2361" s="595"/>
      <c r="M2361" s="595"/>
      <c r="N2361" s="595"/>
      <c r="O2361" s="461"/>
      <c r="P2361" s="461"/>
    </row>
    <row r="2362" spans="1:16" s="462" customFormat="1" ht="34.5" hidden="1" outlineLevel="2" x14ac:dyDescent="0.3">
      <c r="A2362" s="448"/>
      <c r="B2362" s="607"/>
      <c r="C2362" s="604" t="s">
        <v>1997</v>
      </c>
      <c r="D2362" s="605" t="s">
        <v>1998</v>
      </c>
      <c r="E2362" s="606"/>
      <c r="F2362" s="220"/>
      <c r="G2362" s="220"/>
      <c r="H2362" s="461"/>
      <c r="I2362" s="461"/>
      <c r="J2362" s="595"/>
      <c r="K2362" s="595"/>
      <c r="L2362" s="595"/>
      <c r="M2362" s="595"/>
      <c r="N2362" s="595"/>
      <c r="O2362" s="461"/>
      <c r="P2362" s="461"/>
    </row>
    <row r="2363" spans="1:16" s="462" customFormat="1" ht="34.5" hidden="1" outlineLevel="2" x14ac:dyDescent="0.3">
      <c r="A2363" s="448"/>
      <c r="B2363" s="607"/>
      <c r="C2363" s="604" t="s">
        <v>1999</v>
      </c>
      <c r="D2363" s="605" t="s">
        <v>2072</v>
      </c>
      <c r="E2363" s="606"/>
      <c r="F2363" s="220"/>
      <c r="G2363" s="220"/>
      <c r="H2363" s="461"/>
      <c r="I2363" s="461"/>
      <c r="J2363" s="595"/>
      <c r="K2363" s="595"/>
      <c r="L2363" s="595"/>
      <c r="M2363" s="595"/>
      <c r="N2363" s="595"/>
      <c r="O2363" s="461"/>
      <c r="P2363" s="461"/>
    </row>
    <row r="2364" spans="1:16" s="462" customFormat="1" ht="51.75" hidden="1" outlineLevel="2" x14ac:dyDescent="0.3">
      <c r="A2364" s="448"/>
      <c r="B2364" s="608"/>
      <c r="C2364" s="604" t="s">
        <v>2001</v>
      </c>
      <c r="D2364" s="609" t="s">
        <v>2073</v>
      </c>
      <c r="E2364" s="610" t="s">
        <v>2003</v>
      </c>
      <c r="F2364" s="460" t="s">
        <v>2004</v>
      </c>
      <c r="G2364" s="220"/>
    </row>
    <row r="2365" spans="1:16" s="462" customFormat="1" ht="17.25" hidden="1" outlineLevel="2" x14ac:dyDescent="0.3">
      <c r="A2365" s="448"/>
      <c r="B2365" s="608"/>
      <c r="C2365" s="604" t="s">
        <v>2005</v>
      </c>
      <c r="D2365" s="605" t="s">
        <v>2074</v>
      </c>
      <c r="E2365" s="606"/>
      <c r="G2365" s="220"/>
    </row>
    <row r="2366" spans="1:16" s="462" customFormat="1" ht="34.5" hidden="1" outlineLevel="2" x14ac:dyDescent="0.3">
      <c r="A2366" s="448"/>
      <c r="B2366" s="608"/>
      <c r="C2366" s="604" t="s">
        <v>2007</v>
      </c>
      <c r="D2366" s="605" t="s">
        <v>2075</v>
      </c>
      <c r="E2366" s="606"/>
      <c r="F2366" s="460"/>
      <c r="G2366" s="220"/>
    </row>
    <row r="2367" spans="1:16" s="462" customFormat="1" ht="34.5" hidden="1" outlineLevel="2" x14ac:dyDescent="0.3">
      <c r="A2367" s="611"/>
      <c r="B2367" s="612"/>
      <c r="C2367" s="713" t="s">
        <v>2009</v>
      </c>
      <c r="D2367" s="601" t="s">
        <v>2010</v>
      </c>
      <c r="E2367" s="613" t="s">
        <v>2011</v>
      </c>
      <c r="F2367" s="460"/>
      <c r="G2367" s="220"/>
    </row>
    <row r="2368" spans="1:16" s="596" customFormat="1" ht="17.25" hidden="1" customHeight="1" outlineLevel="2" x14ac:dyDescent="0.3">
      <c r="A2368" s="444"/>
      <c r="B2368" s="451"/>
      <c r="C2368" s="451"/>
      <c r="D2368" s="451"/>
      <c r="E2368" s="452"/>
      <c r="F2368" s="220"/>
      <c r="G2368" s="220"/>
      <c r="H2368" s="221"/>
      <c r="I2368" s="222"/>
      <c r="J2368" s="223"/>
      <c r="K2368" s="595"/>
      <c r="L2368" s="595"/>
      <c r="M2368" s="595"/>
      <c r="N2368" s="595"/>
      <c r="O2368" s="595"/>
      <c r="P2368" s="595"/>
    </row>
    <row r="2369" spans="1:18" s="86" customFormat="1" ht="17.25" hidden="1" outlineLevel="2" x14ac:dyDescent="0.3">
      <c r="A2369" s="438"/>
      <c r="B2369" s="614"/>
      <c r="C2369" s="615" t="s">
        <v>2012</v>
      </c>
      <c r="D2369" s="439" t="s">
        <v>2013</v>
      </c>
      <c r="E2369" s="507" t="s">
        <v>2014</v>
      </c>
      <c r="F2369" s="460"/>
      <c r="G2369" s="220"/>
      <c r="H2369" s="462"/>
      <c r="I2369" s="462"/>
      <c r="J2369" s="462"/>
      <c r="K2369" s="462"/>
      <c r="L2369" s="462"/>
      <c r="M2369" s="462"/>
      <c r="N2369" s="462"/>
      <c r="O2369" s="462"/>
      <c r="P2369" s="462"/>
      <c r="Q2369" s="462"/>
      <c r="R2369" s="462"/>
    </row>
    <row r="2370" spans="1:18" s="86" customFormat="1" ht="17.25" hidden="1" outlineLevel="2" x14ac:dyDescent="0.3">
      <c r="A2370" s="438"/>
      <c r="B2370" s="614"/>
      <c r="C2370" s="615" t="s">
        <v>2015</v>
      </c>
      <c r="D2370" s="439" t="s">
        <v>2016</v>
      </c>
      <c r="E2370" s="507" t="s">
        <v>2014</v>
      </c>
      <c r="F2370" s="460"/>
      <c r="G2370" s="220"/>
      <c r="H2370" s="462"/>
      <c r="I2370" s="462"/>
      <c r="J2370" s="462"/>
      <c r="K2370" s="462"/>
      <c r="L2370" s="462"/>
      <c r="M2370" s="462"/>
      <c r="N2370" s="462"/>
      <c r="O2370" s="462"/>
      <c r="P2370" s="462"/>
      <c r="Q2370" s="462"/>
      <c r="R2370" s="462"/>
    </row>
    <row r="2371" spans="1:18" s="86" customFormat="1" ht="34.5" hidden="1" outlineLevel="2" x14ac:dyDescent="0.3">
      <c r="A2371" s="438"/>
      <c r="B2371" s="614"/>
      <c r="C2371" s="508" t="s">
        <v>2017</v>
      </c>
      <c r="D2371" s="439" t="s">
        <v>2018</v>
      </c>
      <c r="E2371" s="507" t="s">
        <v>2014</v>
      </c>
      <c r="F2371" s="460"/>
      <c r="G2371" s="220"/>
      <c r="H2371" s="462"/>
      <c r="I2371" s="462"/>
      <c r="J2371" s="462"/>
      <c r="K2371" s="462"/>
      <c r="L2371" s="462"/>
      <c r="M2371" s="462"/>
      <c r="N2371" s="462"/>
      <c r="O2371" s="462"/>
      <c r="P2371" s="462"/>
      <c r="Q2371" s="462"/>
      <c r="R2371" s="462"/>
    </row>
    <row r="2372" spans="1:18" s="462" customFormat="1" ht="17.25" hidden="1" customHeight="1" outlineLevel="1" x14ac:dyDescent="0.3">
      <c r="A2372" s="444"/>
      <c r="B2372" s="451"/>
      <c r="C2372" s="451"/>
      <c r="D2372" s="451"/>
      <c r="E2372" s="452"/>
      <c r="F2372" s="220"/>
      <c r="G2372" s="220"/>
      <c r="H2372" s="461"/>
      <c r="I2372" s="461"/>
      <c r="J2372" s="595"/>
      <c r="K2372" s="595"/>
      <c r="L2372" s="595"/>
      <c r="M2372" s="595"/>
      <c r="N2372" s="595"/>
      <c r="O2372" s="461"/>
      <c r="P2372" s="461"/>
    </row>
    <row r="2373" spans="1:18" s="86" customFormat="1" ht="17.25" hidden="1" outlineLevel="1" x14ac:dyDescent="0.3">
      <c r="A2373" s="79"/>
      <c r="B2373" s="80">
        <f>SUM(B2374:B2398)</f>
        <v>0</v>
      </c>
      <c r="C2373" s="437" t="s">
        <v>2113</v>
      </c>
      <c r="D2373" s="81" t="s">
        <v>2115</v>
      </c>
      <c r="E2373" s="105"/>
      <c r="F2373" s="83"/>
      <c r="G2373" s="84"/>
      <c r="H2373" s="85"/>
      <c r="I2373" s="85"/>
      <c r="J2373" s="85"/>
      <c r="K2373" s="85"/>
      <c r="L2373" s="85"/>
      <c r="M2373" s="85"/>
      <c r="N2373" s="85"/>
      <c r="O2373" s="85"/>
      <c r="P2373" s="85"/>
    </row>
    <row r="2374" spans="1:18" s="596" customFormat="1" ht="17.25" hidden="1" outlineLevel="2" x14ac:dyDescent="0.3">
      <c r="A2374" s="598"/>
      <c r="B2374" s="599"/>
      <c r="C2374" s="599"/>
      <c r="D2374" s="599"/>
      <c r="E2374" s="600"/>
      <c r="F2374" s="220"/>
      <c r="G2374" s="220"/>
      <c r="H2374" s="221"/>
      <c r="I2374" s="222"/>
      <c r="J2374" s="223"/>
      <c r="K2374" s="595"/>
      <c r="L2374" s="595"/>
      <c r="M2374" s="595"/>
      <c r="N2374" s="595"/>
      <c r="O2374" s="595"/>
      <c r="P2374" s="595"/>
      <c r="Q2374" s="595"/>
      <c r="R2374" s="595"/>
    </row>
    <row r="2375" spans="1:18" s="596" customFormat="1" ht="34.5" hidden="1" outlineLevel="2" x14ac:dyDescent="0.3">
      <c r="A2375" s="438"/>
      <c r="B2375" s="224"/>
      <c r="C2375" s="439" t="s">
        <v>2116</v>
      </c>
      <c r="D2375" s="440" t="s">
        <v>2117</v>
      </c>
      <c r="E2375" s="91" t="s">
        <v>2079</v>
      </c>
      <c r="F2375" s="220"/>
      <c r="G2375" s="220"/>
      <c r="H2375" s="221"/>
      <c r="I2375" s="222"/>
      <c r="J2375" s="223"/>
      <c r="K2375" s="595"/>
      <c r="L2375" s="595"/>
      <c r="M2375" s="595"/>
      <c r="N2375" s="595"/>
      <c r="O2375" s="595"/>
      <c r="P2375" s="595"/>
      <c r="Q2375" s="595"/>
      <c r="R2375" s="595"/>
    </row>
    <row r="2376" spans="1:18" s="596" customFormat="1" ht="17.25" hidden="1" customHeight="1" outlineLevel="2" x14ac:dyDescent="0.3">
      <c r="A2376" s="444"/>
      <c r="B2376" s="451"/>
      <c r="C2376" s="451"/>
      <c r="D2376" s="451"/>
      <c r="E2376" s="452"/>
      <c r="F2376" s="220"/>
      <c r="G2376" s="220"/>
      <c r="H2376" s="221"/>
      <c r="I2376" s="222"/>
      <c r="J2376" s="223"/>
      <c r="K2376" s="595"/>
      <c r="L2376" s="595"/>
      <c r="M2376" s="595"/>
      <c r="N2376" s="595"/>
      <c r="O2376" s="595"/>
      <c r="P2376" s="595"/>
    </row>
    <row r="2377" spans="1:18" s="462" customFormat="1" ht="17.25" hidden="1" outlineLevel="2" x14ac:dyDescent="0.3">
      <c r="A2377" s="438"/>
      <c r="B2377" s="603"/>
      <c r="C2377" s="439" t="s">
        <v>2118</v>
      </c>
      <c r="D2377" s="631" t="s">
        <v>2119</v>
      </c>
      <c r="E2377" s="616" t="s">
        <v>2082</v>
      </c>
      <c r="F2377" s="220"/>
      <c r="G2377" s="220"/>
      <c r="H2377" s="461"/>
      <c r="I2377" s="461"/>
      <c r="J2377" s="595"/>
      <c r="K2377" s="595"/>
      <c r="L2377" s="595"/>
      <c r="M2377" s="595"/>
      <c r="N2377" s="595"/>
      <c r="O2377" s="461"/>
      <c r="P2377" s="461"/>
    </row>
    <row r="2378" spans="1:18" s="462" customFormat="1" ht="17.25" hidden="1" outlineLevel="2" x14ac:dyDescent="0.3">
      <c r="A2378" s="438"/>
      <c r="B2378" s="603"/>
      <c r="C2378" s="439" t="s">
        <v>2120</v>
      </c>
      <c r="D2378" s="439" t="s">
        <v>2121</v>
      </c>
      <c r="E2378" s="617" t="s">
        <v>2030</v>
      </c>
      <c r="F2378" s="220"/>
      <c r="G2378" s="220"/>
      <c r="H2378" s="461"/>
      <c r="I2378" s="461"/>
      <c r="J2378" s="595"/>
      <c r="K2378" s="595"/>
      <c r="L2378" s="595"/>
      <c r="M2378" s="595"/>
      <c r="N2378" s="595"/>
      <c r="O2378" s="461"/>
      <c r="P2378" s="461"/>
    </row>
    <row r="2379" spans="1:18" s="462" customFormat="1" ht="17.25" hidden="1" outlineLevel="2" x14ac:dyDescent="0.3">
      <c r="A2379" s="438"/>
      <c r="B2379" s="603"/>
      <c r="C2379" s="439" t="s">
        <v>2122</v>
      </c>
      <c r="D2379" s="439" t="s">
        <v>2123</v>
      </c>
      <c r="E2379" s="618" t="s">
        <v>2033</v>
      </c>
      <c r="F2379" s="220"/>
      <c r="G2379" s="220"/>
      <c r="H2379" s="461"/>
      <c r="I2379" s="461"/>
      <c r="J2379" s="595"/>
      <c r="K2379" s="595"/>
      <c r="L2379" s="595"/>
      <c r="M2379" s="595"/>
      <c r="N2379" s="595"/>
      <c r="O2379" s="461"/>
      <c r="P2379" s="461"/>
    </row>
    <row r="2380" spans="1:18" s="462" customFormat="1" ht="17.25" hidden="1" outlineLevel="2" x14ac:dyDescent="0.3">
      <c r="A2380" s="438"/>
      <c r="B2380" s="603"/>
      <c r="C2380" s="439" t="s">
        <v>2124</v>
      </c>
      <c r="D2380" s="439" t="s">
        <v>2125</v>
      </c>
      <c r="E2380" s="618"/>
      <c r="F2380" s="220"/>
      <c r="G2380" s="220"/>
      <c r="H2380" s="461"/>
      <c r="I2380" s="461"/>
      <c r="J2380" s="595"/>
      <c r="K2380" s="595"/>
      <c r="L2380" s="595"/>
      <c r="M2380" s="595"/>
      <c r="N2380" s="595"/>
      <c r="O2380" s="461"/>
      <c r="P2380" s="461"/>
    </row>
    <row r="2381" spans="1:18" s="462" customFormat="1" ht="17.25" hidden="1" outlineLevel="2" x14ac:dyDescent="0.3">
      <c r="A2381" s="438"/>
      <c r="B2381" s="603"/>
      <c r="C2381" s="439" t="s">
        <v>2126</v>
      </c>
      <c r="D2381" s="439" t="s">
        <v>2127</v>
      </c>
      <c r="E2381" s="618"/>
      <c r="F2381" s="220"/>
      <c r="G2381" s="220"/>
      <c r="H2381" s="461"/>
      <c r="I2381" s="461"/>
      <c r="J2381" s="595"/>
      <c r="K2381" s="595"/>
      <c r="L2381" s="595"/>
      <c r="M2381" s="595"/>
      <c r="N2381" s="595"/>
      <c r="O2381" s="461"/>
      <c r="P2381" s="461"/>
    </row>
    <row r="2382" spans="1:18" s="462" customFormat="1" ht="34.5" hidden="1" outlineLevel="2" x14ac:dyDescent="0.3">
      <c r="A2382" s="438"/>
      <c r="B2382" s="603"/>
      <c r="C2382" s="439" t="s">
        <v>2128</v>
      </c>
      <c r="D2382" s="439" t="s">
        <v>2129</v>
      </c>
      <c r="E2382" s="617" t="s">
        <v>2040</v>
      </c>
      <c r="F2382" s="220"/>
      <c r="G2382" s="220"/>
      <c r="H2382" s="461"/>
      <c r="I2382" s="461"/>
      <c r="J2382" s="595"/>
      <c r="K2382" s="595"/>
      <c r="L2382" s="595"/>
      <c r="M2382" s="595"/>
      <c r="N2382" s="595"/>
      <c r="O2382" s="461"/>
      <c r="P2382" s="461"/>
    </row>
    <row r="2383" spans="1:18" s="596" customFormat="1" ht="17.25" hidden="1" outlineLevel="2" x14ac:dyDescent="0.3">
      <c r="A2383" s="438"/>
      <c r="B2383" s="226"/>
      <c r="C2383" s="439" t="s">
        <v>2130</v>
      </c>
      <c r="D2383" s="439" t="s">
        <v>2131</v>
      </c>
      <c r="E2383" s="88" t="s">
        <v>2043</v>
      </c>
      <c r="F2383" s="220"/>
      <c r="G2383" s="220"/>
      <c r="H2383" s="221"/>
      <c r="I2383" s="222"/>
      <c r="J2383" s="223"/>
      <c r="K2383" s="595"/>
      <c r="L2383" s="595"/>
      <c r="M2383" s="595"/>
      <c r="N2383" s="595"/>
      <c r="O2383" s="595"/>
      <c r="P2383" s="595"/>
    </row>
    <row r="2384" spans="1:18" s="462" customFormat="1" ht="17.25" hidden="1" outlineLevel="2" x14ac:dyDescent="0.3">
      <c r="A2384" s="438"/>
      <c r="B2384" s="603"/>
      <c r="C2384" s="439" t="s">
        <v>2132</v>
      </c>
      <c r="D2384" s="439" t="s">
        <v>2133</v>
      </c>
      <c r="E2384" s="618" t="s">
        <v>2134</v>
      </c>
      <c r="F2384" s="220"/>
      <c r="G2384" s="220"/>
      <c r="H2384" s="461"/>
      <c r="I2384" s="461"/>
      <c r="J2384" s="595"/>
      <c r="K2384" s="595"/>
      <c r="L2384" s="595"/>
      <c r="M2384" s="595"/>
      <c r="N2384" s="595"/>
      <c r="O2384" s="461"/>
      <c r="P2384" s="461"/>
    </row>
    <row r="2385" spans="1:18" s="462" customFormat="1" ht="34.5" hidden="1" outlineLevel="2" x14ac:dyDescent="0.3">
      <c r="A2385" s="438"/>
      <c r="B2385" s="603"/>
      <c r="C2385" s="439" t="s">
        <v>2135</v>
      </c>
      <c r="D2385" s="439" t="s">
        <v>2136</v>
      </c>
      <c r="E2385" s="88" t="s">
        <v>2049</v>
      </c>
      <c r="F2385" s="220"/>
      <c r="G2385" s="220"/>
      <c r="H2385" s="461"/>
      <c r="I2385" s="461"/>
      <c r="J2385" s="595"/>
      <c r="K2385" s="595"/>
      <c r="L2385" s="595"/>
      <c r="M2385" s="595"/>
      <c r="N2385" s="595"/>
      <c r="O2385" s="461"/>
      <c r="P2385" s="461"/>
    </row>
    <row r="2386" spans="1:18" s="462" customFormat="1" ht="34.5" hidden="1" outlineLevel="2" x14ac:dyDescent="0.3">
      <c r="A2386" s="438"/>
      <c r="B2386" s="603"/>
      <c r="C2386" s="439" t="s">
        <v>2137</v>
      </c>
      <c r="D2386" s="439" t="s">
        <v>2138</v>
      </c>
      <c r="E2386" s="88" t="s">
        <v>2049</v>
      </c>
      <c r="F2386" s="220"/>
      <c r="G2386" s="220"/>
      <c r="H2386" s="461"/>
      <c r="I2386" s="461"/>
      <c r="J2386" s="595"/>
      <c r="K2386" s="595"/>
      <c r="L2386" s="595"/>
      <c r="M2386" s="595"/>
      <c r="N2386" s="595"/>
      <c r="O2386" s="461"/>
      <c r="P2386" s="461"/>
    </row>
    <row r="2387" spans="1:18" s="462" customFormat="1" ht="17.25" hidden="1" outlineLevel="2" x14ac:dyDescent="0.3">
      <c r="A2387" s="547"/>
      <c r="B2387" s="624"/>
      <c r="C2387" s="439" t="s">
        <v>2139</v>
      </c>
      <c r="D2387" s="439" t="s">
        <v>2140</v>
      </c>
      <c r="E2387" s="618" t="s">
        <v>2054</v>
      </c>
      <c r="F2387" s="220"/>
      <c r="G2387" s="220"/>
      <c r="H2387" s="461"/>
      <c r="I2387" s="461"/>
      <c r="J2387" s="595"/>
      <c r="K2387" s="595"/>
      <c r="L2387" s="595"/>
      <c r="M2387" s="595"/>
      <c r="N2387" s="595"/>
      <c r="O2387" s="461"/>
      <c r="P2387" s="461"/>
    </row>
    <row r="2388" spans="1:18" s="462" customFormat="1" ht="17.25" hidden="1" customHeight="1" outlineLevel="2" x14ac:dyDescent="0.3">
      <c r="A2388" s="444"/>
      <c r="B2388" s="451"/>
      <c r="C2388" s="451"/>
      <c r="D2388" s="451"/>
      <c r="E2388" s="452"/>
      <c r="F2388" s="220"/>
      <c r="G2388" s="220"/>
      <c r="H2388" s="461"/>
      <c r="I2388" s="461"/>
      <c r="J2388" s="595"/>
      <c r="K2388" s="595"/>
      <c r="L2388" s="595"/>
      <c r="M2388" s="595"/>
      <c r="N2388" s="595"/>
      <c r="O2388" s="461"/>
      <c r="P2388" s="461"/>
    </row>
    <row r="2389" spans="1:18" s="462" customFormat="1" ht="17.25" hidden="1" outlineLevel="2" x14ac:dyDescent="0.3">
      <c r="A2389" s="438"/>
      <c r="B2389" s="224"/>
      <c r="C2389" s="439" t="s">
        <v>2141</v>
      </c>
      <c r="D2389" s="439" t="s">
        <v>2142</v>
      </c>
      <c r="E2389" s="619" t="s">
        <v>2105</v>
      </c>
      <c r="F2389" s="220"/>
      <c r="G2389" s="220"/>
      <c r="H2389" s="461"/>
      <c r="I2389" s="461"/>
      <c r="J2389" s="595"/>
      <c r="K2389" s="595"/>
      <c r="L2389" s="595"/>
      <c r="M2389" s="595"/>
      <c r="N2389" s="595"/>
      <c r="O2389" s="461"/>
      <c r="P2389" s="461"/>
    </row>
    <row r="2390" spans="1:18" s="462" customFormat="1" ht="17.25" hidden="1" outlineLevel="2" x14ac:dyDescent="0.3">
      <c r="A2390" s="438"/>
      <c r="B2390" s="224"/>
      <c r="C2390" s="439" t="s">
        <v>2143</v>
      </c>
      <c r="D2390" s="439" t="s">
        <v>2144</v>
      </c>
      <c r="E2390" s="620" t="s">
        <v>2059</v>
      </c>
      <c r="F2390" s="460"/>
      <c r="G2390" s="220"/>
    </row>
    <row r="2391" spans="1:18" s="462" customFormat="1" ht="17.25" hidden="1" outlineLevel="2" x14ac:dyDescent="0.3">
      <c r="A2391" s="438"/>
      <c r="B2391" s="224"/>
      <c r="C2391" s="439" t="s">
        <v>2145</v>
      </c>
      <c r="D2391" s="439" t="s">
        <v>2146</v>
      </c>
      <c r="E2391" s="619"/>
      <c r="F2391" s="460"/>
      <c r="G2391" s="220"/>
    </row>
    <row r="2392" spans="1:18" s="462" customFormat="1" ht="34.5" hidden="1" outlineLevel="2" x14ac:dyDescent="0.3">
      <c r="A2392" s="438"/>
      <c r="B2392" s="224"/>
      <c r="C2392" s="439" t="s">
        <v>2147</v>
      </c>
      <c r="D2392" s="439" t="s">
        <v>2148</v>
      </c>
      <c r="E2392" s="619" t="s">
        <v>2064</v>
      </c>
      <c r="F2392" s="460"/>
      <c r="G2392" s="220"/>
    </row>
    <row r="2393" spans="1:18" s="462" customFormat="1" ht="17.25" hidden="1" outlineLevel="2" x14ac:dyDescent="0.3">
      <c r="A2393" s="611"/>
      <c r="B2393" s="612"/>
      <c r="C2393" s="714" t="s">
        <v>2065</v>
      </c>
      <c r="D2393" s="621" t="s">
        <v>2149</v>
      </c>
      <c r="E2393" s="622" t="s">
        <v>2011</v>
      </c>
      <c r="F2393" s="460"/>
      <c r="G2393" s="220"/>
    </row>
    <row r="2394" spans="1:18" s="596" customFormat="1" ht="17.25" hidden="1" customHeight="1" outlineLevel="2" x14ac:dyDescent="0.3">
      <c r="A2394" s="444"/>
      <c r="B2394" s="451"/>
      <c r="C2394" s="451"/>
      <c r="D2394" s="451"/>
      <c r="E2394" s="452"/>
      <c r="F2394" s="220"/>
      <c r="G2394" s="220"/>
      <c r="H2394" s="221"/>
      <c r="I2394" s="222"/>
      <c r="J2394" s="223"/>
      <c r="K2394" s="595"/>
      <c r="L2394" s="595"/>
      <c r="M2394" s="595"/>
      <c r="N2394" s="595"/>
      <c r="O2394" s="595"/>
      <c r="P2394" s="595"/>
    </row>
    <row r="2395" spans="1:18" s="86" customFormat="1" ht="34.5" hidden="1" outlineLevel="2" x14ac:dyDescent="0.3">
      <c r="A2395" s="438"/>
      <c r="B2395" s="224"/>
      <c r="C2395" s="439" t="s">
        <v>658</v>
      </c>
      <c r="D2395" s="439" t="s">
        <v>2067</v>
      </c>
      <c r="E2395" s="91" t="s">
        <v>2014</v>
      </c>
      <c r="F2395" s="460"/>
      <c r="G2395" s="220"/>
      <c r="H2395" s="462"/>
      <c r="I2395" s="462"/>
      <c r="J2395" s="462"/>
      <c r="K2395" s="462"/>
      <c r="L2395" s="462"/>
      <c r="M2395" s="462"/>
      <c r="N2395" s="462"/>
      <c r="O2395" s="462"/>
      <c r="P2395" s="462"/>
      <c r="Q2395" s="462"/>
      <c r="R2395" s="462"/>
    </row>
    <row r="2396" spans="1:18" s="86" customFormat="1" ht="34.5" hidden="1" outlineLevel="2" x14ac:dyDescent="0.3">
      <c r="A2396" s="438"/>
      <c r="B2396" s="224"/>
      <c r="C2396" s="439" t="s">
        <v>659</v>
      </c>
      <c r="D2396" s="439" t="s">
        <v>2068</v>
      </c>
      <c r="E2396" s="91" t="s">
        <v>2014</v>
      </c>
      <c r="F2396" s="460"/>
      <c r="G2396" s="220"/>
      <c r="H2396" s="462"/>
      <c r="I2396" s="462"/>
      <c r="J2396" s="462"/>
      <c r="K2396" s="462"/>
      <c r="L2396" s="462"/>
      <c r="M2396" s="462"/>
      <c r="N2396" s="462"/>
      <c r="O2396" s="462"/>
      <c r="P2396" s="462"/>
      <c r="Q2396" s="462"/>
      <c r="R2396" s="462"/>
    </row>
    <row r="2397" spans="1:18" s="86" customFormat="1" ht="35.25" hidden="1" outlineLevel="2" thickBot="1" x14ac:dyDescent="0.35">
      <c r="A2397" s="438"/>
      <c r="B2397" s="224"/>
      <c r="C2397" s="439" t="s">
        <v>85</v>
      </c>
      <c r="D2397" s="439" t="s">
        <v>2069</v>
      </c>
      <c r="E2397" s="91" t="s">
        <v>2014</v>
      </c>
      <c r="F2397" s="460"/>
      <c r="G2397" s="220"/>
      <c r="H2397" s="462"/>
      <c r="I2397" s="462"/>
      <c r="J2397" s="462"/>
      <c r="K2397" s="462"/>
      <c r="L2397" s="462"/>
      <c r="M2397" s="462"/>
      <c r="N2397" s="462"/>
      <c r="O2397" s="462"/>
      <c r="P2397" s="462"/>
      <c r="Q2397" s="462"/>
      <c r="R2397" s="462"/>
    </row>
    <row r="2398" spans="1:18" s="462" customFormat="1" ht="18" hidden="1" customHeight="1" outlineLevel="1" thickBot="1" x14ac:dyDescent="0.35">
      <c r="A2398" s="628"/>
      <c r="B2398" s="629"/>
      <c r="C2398" s="629"/>
      <c r="D2398" s="629"/>
      <c r="E2398" s="630"/>
      <c r="F2398" s="460"/>
      <c r="G2398" s="220"/>
    </row>
    <row r="2399" spans="1:18" s="462" customFormat="1" ht="18" hidden="1" customHeight="1" outlineLevel="1" thickBot="1" x14ac:dyDescent="0.35">
      <c r="A2399" s="592"/>
      <c r="B2399" s="706">
        <f>SUM(B2400,B2506)</f>
        <v>0</v>
      </c>
      <c r="C2399" s="593" t="s">
        <v>2150</v>
      </c>
      <c r="D2399" s="593"/>
      <c r="E2399" s="594"/>
      <c r="F2399" s="460"/>
      <c r="G2399" s="83"/>
      <c r="H2399" s="461"/>
      <c r="I2399" s="461"/>
      <c r="J2399" s="461"/>
      <c r="K2399" s="461"/>
      <c r="L2399" s="461"/>
      <c r="M2399" s="461"/>
      <c r="N2399" s="461"/>
      <c r="O2399" s="461"/>
      <c r="P2399" s="461"/>
    </row>
    <row r="2400" spans="1:18" s="86" customFormat="1" ht="17.25" hidden="1" outlineLevel="1" x14ac:dyDescent="0.3">
      <c r="A2400" s="102"/>
      <c r="B2400" s="227">
        <f>SUM(B2401:B2505)</f>
        <v>0</v>
      </c>
      <c r="C2400" s="632" t="s">
        <v>2151</v>
      </c>
      <c r="D2400" s="228" t="s">
        <v>2152</v>
      </c>
      <c r="E2400" s="229"/>
      <c r="F2400" s="83"/>
      <c r="G2400" s="84"/>
      <c r="H2400" s="85"/>
      <c r="I2400" s="85"/>
      <c r="J2400" s="85"/>
      <c r="K2400" s="85"/>
      <c r="L2400" s="85"/>
      <c r="M2400" s="85"/>
      <c r="N2400" s="85"/>
      <c r="O2400" s="85"/>
      <c r="P2400" s="85"/>
    </row>
    <row r="2401" spans="1:18" s="596" customFormat="1" ht="17.25" hidden="1" customHeight="1" outlineLevel="3" x14ac:dyDescent="0.3">
      <c r="A2401" s="444"/>
      <c r="B2401" s="451"/>
      <c r="C2401" s="451"/>
      <c r="D2401" s="451"/>
      <c r="E2401" s="452"/>
      <c r="F2401" s="220"/>
      <c r="G2401" s="220"/>
      <c r="H2401" s="221"/>
      <c r="I2401" s="222"/>
      <c r="J2401" s="223"/>
      <c r="K2401" s="595"/>
      <c r="L2401" s="595"/>
      <c r="M2401" s="595"/>
      <c r="N2401" s="595"/>
      <c r="O2401" s="595"/>
      <c r="P2401" s="595"/>
      <c r="Q2401" s="595"/>
      <c r="R2401" s="595"/>
    </row>
    <row r="2402" spans="1:18" s="462" customFormat="1" ht="34.5" hidden="1" outlineLevel="3" x14ac:dyDescent="0.3">
      <c r="A2402" s="438"/>
      <c r="B2402" s="603"/>
      <c r="C2402" s="508" t="s">
        <v>2153</v>
      </c>
      <c r="D2402" s="483" t="s">
        <v>2154</v>
      </c>
      <c r="E2402" s="230" t="s">
        <v>2155</v>
      </c>
      <c r="F2402" s="220"/>
      <c r="G2402" s="220"/>
      <c r="H2402" s="461"/>
      <c r="I2402" s="461"/>
      <c r="J2402" s="595"/>
      <c r="K2402" s="595"/>
      <c r="L2402" s="595"/>
      <c r="M2402" s="595"/>
      <c r="N2402" s="595"/>
      <c r="O2402" s="461"/>
      <c r="P2402" s="461"/>
    </row>
    <row r="2403" spans="1:18" s="462" customFormat="1" ht="34.5" hidden="1" outlineLevel="3" x14ac:dyDescent="0.3">
      <c r="A2403" s="438"/>
      <c r="B2403" s="603"/>
      <c r="C2403" s="508" t="s">
        <v>2156</v>
      </c>
      <c r="D2403" s="483" t="s">
        <v>2157</v>
      </c>
      <c r="E2403" s="230" t="s">
        <v>2155</v>
      </c>
      <c r="F2403" s="220"/>
      <c r="G2403" s="220"/>
      <c r="H2403" s="461"/>
      <c r="I2403" s="461"/>
      <c r="J2403" s="595"/>
      <c r="K2403" s="595"/>
      <c r="L2403" s="595"/>
      <c r="M2403" s="595"/>
      <c r="N2403" s="595"/>
      <c r="O2403" s="461"/>
      <c r="P2403" s="461"/>
    </row>
    <row r="2404" spans="1:18" s="462" customFormat="1" ht="34.5" hidden="1" outlineLevel="3" x14ac:dyDescent="0.3">
      <c r="A2404" s="438"/>
      <c r="B2404" s="603"/>
      <c r="C2404" s="508" t="s">
        <v>2158</v>
      </c>
      <c r="D2404" s="483" t="s">
        <v>2159</v>
      </c>
      <c r="E2404" s="230" t="s">
        <v>2155</v>
      </c>
      <c r="F2404" s="220"/>
      <c r="G2404" s="220"/>
      <c r="H2404" s="461"/>
      <c r="I2404" s="461"/>
      <c r="J2404" s="595"/>
      <c r="K2404" s="595"/>
      <c r="L2404" s="595"/>
      <c r="M2404" s="595"/>
      <c r="N2404" s="595"/>
      <c r="O2404" s="461"/>
      <c r="P2404" s="461"/>
    </row>
    <row r="2405" spans="1:18" s="462" customFormat="1" ht="34.5" hidden="1" outlineLevel="3" x14ac:dyDescent="0.3">
      <c r="A2405" s="438"/>
      <c r="B2405" s="603"/>
      <c r="C2405" s="508" t="s">
        <v>2160</v>
      </c>
      <c r="D2405" s="483" t="s">
        <v>2161</v>
      </c>
      <c r="E2405" s="230" t="s">
        <v>2155</v>
      </c>
      <c r="F2405" s="220"/>
      <c r="G2405" s="220"/>
      <c r="H2405" s="461"/>
      <c r="I2405" s="461"/>
      <c r="J2405" s="595"/>
      <c r="K2405" s="595"/>
      <c r="L2405" s="595"/>
      <c r="M2405" s="595"/>
      <c r="N2405" s="595"/>
      <c r="O2405" s="461"/>
      <c r="P2405" s="461"/>
    </row>
    <row r="2406" spans="1:18" s="462" customFormat="1" ht="34.5" hidden="1" outlineLevel="3" x14ac:dyDescent="0.3">
      <c r="A2406" s="438"/>
      <c r="B2406" s="603"/>
      <c r="C2406" s="508" t="s">
        <v>2162</v>
      </c>
      <c r="D2406" s="483" t="s">
        <v>2163</v>
      </c>
      <c r="E2406" s="230" t="s">
        <v>2155</v>
      </c>
      <c r="F2406" s="220"/>
      <c r="G2406" s="220"/>
      <c r="H2406" s="461"/>
      <c r="I2406" s="461"/>
      <c r="J2406" s="595"/>
      <c r="K2406" s="595"/>
      <c r="L2406" s="595"/>
      <c r="M2406" s="595"/>
      <c r="N2406" s="595"/>
      <c r="O2406" s="461"/>
      <c r="P2406" s="461"/>
    </row>
    <row r="2407" spans="1:18" s="462" customFormat="1" ht="34.5" hidden="1" outlineLevel="3" x14ac:dyDescent="0.3">
      <c r="A2407" s="438"/>
      <c r="B2407" s="603"/>
      <c r="C2407" s="508" t="s">
        <v>2164</v>
      </c>
      <c r="D2407" s="483" t="s">
        <v>2165</v>
      </c>
      <c r="E2407" s="230" t="s">
        <v>2155</v>
      </c>
      <c r="F2407" s="220"/>
      <c r="G2407" s="220"/>
      <c r="H2407" s="461"/>
      <c r="I2407" s="461"/>
      <c r="J2407" s="595"/>
      <c r="K2407" s="595"/>
      <c r="L2407" s="595"/>
      <c r="M2407" s="595"/>
      <c r="N2407" s="595"/>
      <c r="O2407" s="461"/>
      <c r="P2407" s="461"/>
    </row>
    <row r="2408" spans="1:18" s="462" customFormat="1" ht="34.5" hidden="1" outlineLevel="3" x14ac:dyDescent="0.3">
      <c r="A2408" s="438"/>
      <c r="B2408" s="603"/>
      <c r="C2408" s="508" t="s">
        <v>2166</v>
      </c>
      <c r="D2408" s="483" t="s">
        <v>2167</v>
      </c>
      <c r="E2408" s="91"/>
      <c r="F2408" s="220"/>
      <c r="G2408" s="220"/>
      <c r="H2408" s="461"/>
      <c r="I2408" s="461"/>
      <c r="J2408" s="595"/>
      <c r="K2408" s="595"/>
      <c r="L2408" s="595"/>
      <c r="M2408" s="595"/>
      <c r="N2408" s="595"/>
      <c r="O2408" s="461"/>
      <c r="P2408" s="461"/>
    </row>
    <row r="2409" spans="1:18" s="462" customFormat="1" ht="34.5" hidden="1" outlineLevel="3" x14ac:dyDescent="0.3">
      <c r="A2409" s="438"/>
      <c r="B2409" s="603"/>
      <c r="C2409" s="508" t="s">
        <v>2168</v>
      </c>
      <c r="D2409" s="483" t="s">
        <v>2169</v>
      </c>
      <c r="E2409" s="91"/>
      <c r="F2409" s="220"/>
      <c r="G2409" s="220"/>
      <c r="H2409" s="461"/>
      <c r="I2409" s="461"/>
      <c r="J2409" s="595"/>
      <c r="K2409" s="595"/>
      <c r="L2409" s="595"/>
      <c r="M2409" s="595"/>
      <c r="N2409" s="595"/>
      <c r="O2409" s="461"/>
      <c r="P2409" s="461"/>
    </row>
    <row r="2410" spans="1:18" s="462" customFormat="1" ht="34.5" hidden="1" outlineLevel="3" x14ac:dyDescent="0.3">
      <c r="A2410" s="438"/>
      <c r="B2410" s="603"/>
      <c r="C2410" s="508" t="s">
        <v>2170</v>
      </c>
      <c r="D2410" s="483" t="s">
        <v>2171</v>
      </c>
      <c r="E2410" s="91"/>
      <c r="F2410" s="220"/>
      <c r="G2410" s="220"/>
      <c r="H2410" s="461"/>
      <c r="I2410" s="461"/>
      <c r="J2410" s="595"/>
      <c r="K2410" s="595"/>
      <c r="L2410" s="595"/>
      <c r="M2410" s="595"/>
      <c r="N2410" s="595"/>
      <c r="O2410" s="461"/>
      <c r="P2410" s="461"/>
    </row>
    <row r="2411" spans="1:18" s="462" customFormat="1" ht="34.5" hidden="1" outlineLevel="3" x14ac:dyDescent="0.3">
      <c r="A2411" s="438"/>
      <c r="B2411" s="603"/>
      <c r="C2411" s="508" t="s">
        <v>79</v>
      </c>
      <c r="D2411" s="483" t="s">
        <v>80</v>
      </c>
      <c r="E2411" s="91"/>
      <c r="F2411" s="220"/>
      <c r="G2411" s="220"/>
      <c r="H2411" s="461"/>
      <c r="I2411" s="461"/>
      <c r="J2411" s="595"/>
      <c r="K2411" s="595"/>
      <c r="L2411" s="595"/>
      <c r="M2411" s="595"/>
      <c r="N2411" s="595"/>
      <c r="O2411" s="461"/>
      <c r="P2411" s="461"/>
    </row>
    <row r="2412" spans="1:18" s="462" customFormat="1" ht="34.5" hidden="1" outlineLevel="3" x14ac:dyDescent="0.3">
      <c r="A2412" s="438"/>
      <c r="B2412" s="603"/>
      <c r="C2412" s="508" t="s">
        <v>2172</v>
      </c>
      <c r="D2412" s="483" t="s">
        <v>2173</v>
      </c>
      <c r="E2412" s="91"/>
      <c r="F2412" s="220"/>
      <c r="G2412" s="220"/>
      <c r="H2412" s="461"/>
      <c r="I2412" s="461"/>
      <c r="J2412" s="595"/>
      <c r="K2412" s="595"/>
      <c r="L2412" s="595"/>
      <c r="M2412" s="595"/>
      <c r="N2412" s="595"/>
      <c r="O2412" s="461"/>
      <c r="P2412" s="461"/>
    </row>
    <row r="2413" spans="1:18" s="462" customFormat="1" ht="34.5" hidden="1" outlineLevel="3" x14ac:dyDescent="0.3">
      <c r="A2413" s="438"/>
      <c r="B2413" s="603"/>
      <c r="C2413" s="508" t="s">
        <v>2174</v>
      </c>
      <c r="D2413" s="483" t="s">
        <v>2175</v>
      </c>
      <c r="E2413" s="91"/>
      <c r="F2413" s="220"/>
      <c r="G2413" s="220"/>
      <c r="H2413" s="461"/>
      <c r="I2413" s="461"/>
      <c r="J2413" s="595"/>
      <c r="K2413" s="595"/>
      <c r="L2413" s="595"/>
      <c r="M2413" s="595"/>
      <c r="N2413" s="595"/>
      <c r="O2413" s="461"/>
      <c r="P2413" s="461"/>
    </row>
    <row r="2414" spans="1:18" s="462" customFormat="1" ht="34.5" hidden="1" outlineLevel="3" x14ac:dyDescent="0.3">
      <c r="A2414" s="438"/>
      <c r="B2414" s="603"/>
      <c r="C2414" s="439" t="s">
        <v>2176</v>
      </c>
      <c r="D2414" s="440" t="s">
        <v>2177</v>
      </c>
      <c r="E2414" s="91"/>
      <c r="F2414" s="220"/>
      <c r="G2414" s="220"/>
      <c r="H2414" s="461"/>
      <c r="I2414" s="461"/>
      <c r="J2414" s="595"/>
      <c r="K2414" s="595"/>
      <c r="L2414" s="595"/>
      <c r="M2414" s="595"/>
      <c r="N2414" s="595"/>
      <c r="O2414" s="461"/>
      <c r="P2414" s="461"/>
    </row>
    <row r="2415" spans="1:18" s="462" customFormat="1" ht="34.5" hidden="1" outlineLevel="3" x14ac:dyDescent="0.3">
      <c r="A2415" s="438"/>
      <c r="B2415" s="603"/>
      <c r="C2415" s="439" t="s">
        <v>2178</v>
      </c>
      <c r="D2415" s="440" t="s">
        <v>2179</v>
      </c>
      <c r="E2415" s="91"/>
      <c r="F2415" s="220"/>
      <c r="G2415" s="220"/>
      <c r="H2415" s="461"/>
      <c r="I2415" s="461"/>
      <c r="J2415" s="595"/>
      <c r="K2415" s="595"/>
      <c r="L2415" s="595"/>
      <c r="M2415" s="595"/>
      <c r="N2415" s="595"/>
      <c r="O2415" s="461"/>
      <c r="P2415" s="461"/>
    </row>
    <row r="2416" spans="1:18" s="462" customFormat="1" ht="34.5" hidden="1" outlineLevel="3" x14ac:dyDescent="0.3">
      <c r="A2416" s="438"/>
      <c r="B2416" s="603"/>
      <c r="C2416" s="439" t="s">
        <v>2180</v>
      </c>
      <c r="D2416" s="440" t="s">
        <v>2181</v>
      </c>
      <c r="E2416" s="91"/>
      <c r="F2416" s="220"/>
      <c r="G2416" s="220"/>
      <c r="H2416" s="461"/>
      <c r="I2416" s="461"/>
      <c r="J2416" s="595"/>
      <c r="K2416" s="595"/>
      <c r="L2416" s="595"/>
      <c r="M2416" s="595"/>
      <c r="N2416" s="595"/>
      <c r="O2416" s="461"/>
      <c r="P2416" s="461"/>
    </row>
    <row r="2417" spans="1:18" s="462" customFormat="1" ht="34.5" hidden="1" outlineLevel="3" x14ac:dyDescent="0.3">
      <c r="A2417" s="438"/>
      <c r="B2417" s="603"/>
      <c r="C2417" s="439" t="s">
        <v>2182</v>
      </c>
      <c r="D2417" s="440" t="s">
        <v>2183</v>
      </c>
      <c r="E2417" s="91"/>
      <c r="F2417" s="220"/>
      <c r="G2417" s="220"/>
      <c r="H2417" s="461"/>
      <c r="I2417" s="461"/>
      <c r="J2417" s="595"/>
      <c r="K2417" s="595"/>
      <c r="L2417" s="595"/>
      <c r="M2417" s="595"/>
      <c r="N2417" s="595"/>
      <c r="O2417" s="461"/>
      <c r="P2417" s="461"/>
    </row>
    <row r="2418" spans="1:18" s="462" customFormat="1" ht="34.5" hidden="1" outlineLevel="3" x14ac:dyDescent="0.3">
      <c r="A2418" s="438"/>
      <c r="B2418" s="603"/>
      <c r="C2418" s="439" t="s">
        <v>2184</v>
      </c>
      <c r="D2418" s="440" t="s">
        <v>2185</v>
      </c>
      <c r="E2418" s="91"/>
      <c r="F2418" s="220"/>
      <c r="G2418" s="220"/>
      <c r="H2418" s="461"/>
      <c r="I2418" s="461"/>
      <c r="J2418" s="595"/>
      <c r="K2418" s="595"/>
      <c r="L2418" s="595"/>
      <c r="M2418" s="595"/>
      <c r="N2418" s="595"/>
      <c r="O2418" s="461"/>
      <c r="P2418" s="461"/>
    </row>
    <row r="2419" spans="1:18" s="462" customFormat="1" ht="34.5" hidden="1" outlineLevel="3" x14ac:dyDescent="0.3">
      <c r="A2419" s="438"/>
      <c r="B2419" s="603"/>
      <c r="C2419" s="439" t="s">
        <v>2186</v>
      </c>
      <c r="D2419" s="440" t="s">
        <v>2187</v>
      </c>
      <c r="E2419" s="91"/>
      <c r="F2419" s="220"/>
      <c r="G2419" s="220"/>
      <c r="H2419" s="461"/>
      <c r="I2419" s="461"/>
      <c r="J2419" s="595"/>
      <c r="K2419" s="595"/>
      <c r="L2419" s="595"/>
      <c r="M2419" s="595"/>
      <c r="N2419" s="595"/>
      <c r="O2419" s="461"/>
      <c r="P2419" s="461"/>
    </row>
    <row r="2420" spans="1:18" s="462" customFormat="1" ht="34.5" hidden="1" outlineLevel="3" x14ac:dyDescent="0.3">
      <c r="A2420" s="438"/>
      <c r="B2420" s="603"/>
      <c r="C2420" s="439" t="s">
        <v>2188</v>
      </c>
      <c r="D2420" s="440" t="s">
        <v>2189</v>
      </c>
      <c r="E2420" s="91"/>
      <c r="F2420" s="220"/>
      <c r="G2420" s="220"/>
      <c r="H2420" s="461"/>
      <c r="I2420" s="461"/>
      <c r="J2420" s="595"/>
      <c r="K2420" s="595"/>
      <c r="L2420" s="595"/>
      <c r="M2420" s="595"/>
      <c r="N2420" s="595"/>
      <c r="O2420" s="461"/>
      <c r="P2420" s="461"/>
    </row>
    <row r="2421" spans="1:18" s="462" customFormat="1" ht="34.5" hidden="1" outlineLevel="3" x14ac:dyDescent="0.3">
      <c r="A2421" s="438"/>
      <c r="B2421" s="603"/>
      <c r="C2421" s="439" t="s">
        <v>2190</v>
      </c>
      <c r="D2421" s="440" t="s">
        <v>2191</v>
      </c>
      <c r="E2421" s="91"/>
      <c r="F2421" s="220"/>
      <c r="G2421" s="220"/>
      <c r="H2421" s="461"/>
      <c r="I2421" s="461"/>
      <c r="J2421" s="595"/>
      <c r="K2421" s="595"/>
      <c r="L2421" s="595"/>
      <c r="M2421" s="595"/>
      <c r="N2421" s="595"/>
      <c r="O2421" s="461"/>
      <c r="P2421" s="461"/>
    </row>
    <row r="2422" spans="1:18" s="462" customFormat="1" ht="34.5" hidden="1" outlineLevel="3" x14ac:dyDescent="0.3">
      <c r="A2422" s="438"/>
      <c r="B2422" s="603"/>
      <c r="C2422" s="439" t="s">
        <v>2192</v>
      </c>
      <c r="D2422" s="440" t="s">
        <v>2193</v>
      </c>
      <c r="E2422" s="91"/>
      <c r="F2422" s="220"/>
      <c r="G2422" s="220"/>
      <c r="H2422" s="461"/>
      <c r="I2422" s="461"/>
      <c r="J2422" s="595"/>
      <c r="K2422" s="595"/>
      <c r="L2422" s="595"/>
      <c r="M2422" s="595"/>
      <c r="N2422" s="595"/>
      <c r="O2422" s="461"/>
      <c r="P2422" s="461"/>
    </row>
    <row r="2423" spans="1:18" s="462" customFormat="1" ht="34.5" hidden="1" outlineLevel="3" x14ac:dyDescent="0.3">
      <c r="A2423" s="438"/>
      <c r="B2423" s="603"/>
      <c r="C2423" s="439" t="s">
        <v>2194</v>
      </c>
      <c r="D2423" s="440" t="s">
        <v>2195</v>
      </c>
      <c r="E2423" s="91"/>
      <c r="F2423" s="220"/>
      <c r="G2423" s="220"/>
      <c r="H2423" s="461"/>
      <c r="I2423" s="461"/>
      <c r="J2423" s="595"/>
      <c r="K2423" s="595"/>
      <c r="L2423" s="595"/>
      <c r="M2423" s="595"/>
      <c r="N2423" s="595"/>
      <c r="O2423" s="461"/>
      <c r="P2423" s="461"/>
    </row>
    <row r="2424" spans="1:18" s="462" customFormat="1" ht="34.5" hidden="1" outlineLevel="3" x14ac:dyDescent="0.3">
      <c r="A2424" s="438"/>
      <c r="B2424" s="603"/>
      <c r="C2424" s="439" t="s">
        <v>2196</v>
      </c>
      <c r="D2424" s="440" t="s">
        <v>2197</v>
      </c>
      <c r="E2424" s="91"/>
      <c r="F2424" s="220"/>
      <c r="G2424" s="220"/>
      <c r="H2424" s="461"/>
      <c r="I2424" s="461"/>
      <c r="J2424" s="595"/>
      <c r="K2424" s="595"/>
      <c r="L2424" s="595"/>
      <c r="M2424" s="595"/>
      <c r="N2424" s="595"/>
      <c r="O2424" s="461"/>
      <c r="P2424" s="461"/>
    </row>
    <row r="2425" spans="1:18" s="462" customFormat="1" ht="34.5" hidden="1" outlineLevel="3" x14ac:dyDescent="0.3">
      <c r="A2425" s="438"/>
      <c r="B2425" s="603"/>
      <c r="C2425" s="439" t="s">
        <v>2198</v>
      </c>
      <c r="D2425" s="440" t="s">
        <v>2199</v>
      </c>
      <c r="E2425" s="91"/>
      <c r="F2425" s="220"/>
      <c r="G2425" s="220"/>
      <c r="H2425" s="461"/>
      <c r="I2425" s="461"/>
      <c r="J2425" s="595"/>
      <c r="K2425" s="595"/>
      <c r="L2425" s="595"/>
      <c r="M2425" s="595"/>
      <c r="N2425" s="595"/>
      <c r="O2425" s="461"/>
      <c r="P2425" s="461"/>
    </row>
    <row r="2426" spans="1:18" s="462" customFormat="1" ht="34.5" hidden="1" outlineLevel="3" x14ac:dyDescent="0.3">
      <c r="A2426" s="438"/>
      <c r="B2426" s="603"/>
      <c r="C2426" s="439" t="s">
        <v>2200</v>
      </c>
      <c r="D2426" s="440" t="s">
        <v>2201</v>
      </c>
      <c r="E2426" s="91" t="s">
        <v>2202</v>
      </c>
      <c r="F2426" s="220"/>
      <c r="G2426" s="220"/>
      <c r="H2426" s="461"/>
      <c r="I2426" s="461"/>
      <c r="J2426" s="595"/>
      <c r="K2426" s="595"/>
      <c r="L2426" s="595"/>
      <c r="M2426" s="595"/>
      <c r="N2426" s="595"/>
      <c r="O2426" s="461"/>
      <c r="P2426" s="461"/>
    </row>
    <row r="2427" spans="1:18" s="462" customFormat="1" ht="34.5" hidden="1" outlineLevel="3" x14ac:dyDescent="0.3">
      <c r="A2427" s="438"/>
      <c r="B2427" s="603"/>
      <c r="C2427" s="439" t="s">
        <v>2203</v>
      </c>
      <c r="D2427" s="440" t="s">
        <v>2204</v>
      </c>
      <c r="E2427" s="91" t="s">
        <v>2202</v>
      </c>
      <c r="F2427" s="220"/>
      <c r="G2427" s="220"/>
      <c r="H2427" s="461"/>
      <c r="I2427" s="461"/>
      <c r="J2427" s="595"/>
      <c r="K2427" s="595"/>
      <c r="L2427" s="595"/>
      <c r="M2427" s="595"/>
      <c r="N2427" s="595"/>
      <c r="O2427" s="461"/>
      <c r="P2427" s="461"/>
    </row>
    <row r="2428" spans="1:18" s="462" customFormat="1" ht="17.25" hidden="1" outlineLevel="3" x14ac:dyDescent="0.3">
      <c r="A2428" s="438"/>
      <c r="B2428" s="603"/>
      <c r="C2428" s="439" t="s">
        <v>2205</v>
      </c>
      <c r="D2428" s="440" t="s">
        <v>2206</v>
      </c>
      <c r="E2428" s="91"/>
      <c r="F2428" s="220"/>
      <c r="G2428" s="220"/>
      <c r="H2428" s="461"/>
      <c r="I2428" s="461"/>
      <c r="J2428" s="595"/>
      <c r="K2428" s="595"/>
      <c r="L2428" s="595"/>
      <c r="M2428" s="595"/>
      <c r="N2428" s="595"/>
      <c r="O2428" s="461"/>
      <c r="P2428" s="461"/>
    </row>
    <row r="2429" spans="1:18" s="462" customFormat="1" ht="34.5" hidden="1" outlineLevel="3" x14ac:dyDescent="0.3">
      <c r="A2429" s="438"/>
      <c r="B2429" s="603"/>
      <c r="C2429" s="439" t="s">
        <v>2207</v>
      </c>
      <c r="D2429" s="440" t="s">
        <v>2208</v>
      </c>
      <c r="E2429" s="91"/>
      <c r="F2429" s="220"/>
      <c r="G2429" s="220"/>
      <c r="H2429" s="461"/>
      <c r="I2429" s="461"/>
      <c r="J2429" s="595"/>
      <c r="K2429" s="595"/>
      <c r="L2429" s="595"/>
      <c r="M2429" s="595"/>
      <c r="N2429" s="595"/>
      <c r="O2429" s="461"/>
      <c r="P2429" s="461"/>
    </row>
    <row r="2430" spans="1:18" s="462" customFormat="1" ht="34.5" hidden="1" outlineLevel="3" x14ac:dyDescent="0.3">
      <c r="A2430" s="438"/>
      <c r="B2430" s="603"/>
      <c r="C2430" s="439" t="s">
        <v>2209</v>
      </c>
      <c r="D2430" s="440" t="s">
        <v>2210</v>
      </c>
      <c r="E2430" s="91"/>
      <c r="F2430" s="220"/>
      <c r="G2430" s="220"/>
      <c r="H2430" s="461"/>
      <c r="I2430" s="461"/>
      <c r="J2430" s="595"/>
      <c r="K2430" s="595"/>
      <c r="L2430" s="595"/>
      <c r="M2430" s="595"/>
      <c r="N2430" s="595"/>
      <c r="O2430" s="461"/>
      <c r="P2430" s="461"/>
    </row>
    <row r="2431" spans="1:18" s="462" customFormat="1" ht="34.5" hidden="1" outlineLevel="3" x14ac:dyDescent="0.3">
      <c r="A2431" s="438"/>
      <c r="B2431" s="603"/>
      <c r="C2431" s="439" t="s">
        <v>2211</v>
      </c>
      <c r="D2431" s="440" t="s">
        <v>2212</v>
      </c>
      <c r="E2431" s="91"/>
      <c r="F2431" s="220"/>
      <c r="G2431" s="220"/>
      <c r="H2431" s="461"/>
      <c r="I2431" s="461"/>
      <c r="J2431" s="595"/>
      <c r="K2431" s="595"/>
      <c r="L2431" s="595"/>
      <c r="M2431" s="595"/>
      <c r="N2431" s="595"/>
      <c r="O2431" s="461"/>
      <c r="P2431" s="461"/>
    </row>
    <row r="2432" spans="1:18" s="596" customFormat="1" ht="17.25" hidden="1" customHeight="1" outlineLevel="3" x14ac:dyDescent="0.3">
      <c r="A2432" s="444"/>
      <c r="B2432" s="451"/>
      <c r="C2432" s="451"/>
      <c r="D2432" s="451"/>
      <c r="E2432" s="452"/>
      <c r="F2432" s="220"/>
      <c r="G2432" s="220"/>
      <c r="H2432" s="221"/>
      <c r="I2432" s="222"/>
      <c r="J2432" s="223"/>
      <c r="K2432" s="595"/>
      <c r="L2432" s="595"/>
      <c r="M2432" s="595"/>
      <c r="N2432" s="595"/>
      <c r="O2432" s="595"/>
      <c r="P2432" s="595"/>
      <c r="Q2432" s="595"/>
      <c r="R2432" s="595"/>
    </row>
    <row r="2433" spans="1:18" s="596" customFormat="1" ht="34.5" hidden="1" outlineLevel="3" x14ac:dyDescent="0.3">
      <c r="A2433" s="438"/>
      <c r="B2433" s="226"/>
      <c r="C2433" s="508" t="s">
        <v>2213</v>
      </c>
      <c r="D2433" s="605" t="s">
        <v>2214</v>
      </c>
      <c r="E2433" s="91" t="s">
        <v>2215</v>
      </c>
      <c r="F2433" s="220"/>
      <c r="G2433" s="220"/>
      <c r="H2433" s="221"/>
      <c r="I2433" s="222"/>
      <c r="J2433" s="223"/>
      <c r="K2433" s="595"/>
      <c r="L2433" s="595"/>
      <c r="M2433" s="595"/>
      <c r="N2433" s="595"/>
      <c r="O2433" s="595"/>
      <c r="P2433" s="595"/>
      <c r="Q2433" s="595"/>
      <c r="R2433" s="595"/>
    </row>
    <row r="2434" spans="1:18" s="596" customFormat="1" ht="17.25" hidden="1" outlineLevel="3" x14ac:dyDescent="0.3">
      <c r="A2434" s="438"/>
      <c r="B2434" s="226"/>
      <c r="C2434" s="508" t="s">
        <v>2216</v>
      </c>
      <c r="D2434" s="483" t="s">
        <v>2217</v>
      </c>
      <c r="E2434" s="91"/>
      <c r="F2434" s="220"/>
      <c r="G2434" s="220"/>
      <c r="H2434" s="221"/>
      <c r="I2434" s="222"/>
      <c r="J2434" s="223"/>
      <c r="K2434" s="595"/>
      <c r="L2434" s="595"/>
      <c r="M2434" s="595"/>
      <c r="N2434" s="595"/>
      <c r="O2434" s="595"/>
      <c r="P2434" s="595"/>
      <c r="Q2434" s="595"/>
      <c r="R2434" s="595"/>
    </row>
    <row r="2435" spans="1:18" s="596" customFormat="1" ht="17.25" hidden="1" outlineLevel="3" x14ac:dyDescent="0.3">
      <c r="A2435" s="438"/>
      <c r="B2435" s="226"/>
      <c r="C2435" s="508" t="s">
        <v>2218</v>
      </c>
      <c r="D2435" s="483" t="s">
        <v>2219</v>
      </c>
      <c r="E2435" s="91"/>
      <c r="F2435" s="220"/>
      <c r="G2435" s="220"/>
      <c r="H2435" s="221"/>
      <c r="I2435" s="222"/>
      <c r="J2435" s="223"/>
      <c r="K2435" s="595"/>
      <c r="L2435" s="595"/>
      <c r="M2435" s="595"/>
      <c r="N2435" s="595"/>
      <c r="O2435" s="595"/>
      <c r="P2435" s="595"/>
      <c r="Q2435" s="595"/>
      <c r="R2435" s="595"/>
    </row>
    <row r="2436" spans="1:18" s="596" customFormat="1" ht="17.25" hidden="1" outlineLevel="3" x14ac:dyDescent="0.3">
      <c r="A2436" s="438"/>
      <c r="B2436" s="226"/>
      <c r="C2436" s="508" t="s">
        <v>2220</v>
      </c>
      <c r="D2436" s="483" t="s">
        <v>2221</v>
      </c>
      <c r="E2436" s="91"/>
      <c r="F2436" s="220"/>
      <c r="G2436" s="220"/>
      <c r="H2436" s="221"/>
      <c r="I2436" s="222"/>
      <c r="J2436" s="223"/>
      <c r="K2436" s="595"/>
      <c r="L2436" s="595"/>
      <c r="M2436" s="595"/>
      <c r="N2436" s="595"/>
      <c r="O2436" s="595"/>
      <c r="P2436" s="595"/>
      <c r="Q2436" s="595"/>
      <c r="R2436" s="595"/>
    </row>
    <row r="2437" spans="1:18" s="596" customFormat="1" ht="17.25" hidden="1" outlineLevel="3" x14ac:dyDescent="0.3">
      <c r="A2437" s="438"/>
      <c r="B2437" s="226"/>
      <c r="C2437" s="508" t="s">
        <v>2222</v>
      </c>
      <c r="D2437" s="483" t="s">
        <v>2223</v>
      </c>
      <c r="E2437" s="91"/>
      <c r="F2437" s="220"/>
      <c r="G2437" s="220"/>
      <c r="H2437" s="221"/>
      <c r="I2437" s="222"/>
      <c r="J2437" s="223"/>
      <c r="K2437" s="595"/>
      <c r="L2437" s="595"/>
      <c r="M2437" s="595"/>
      <c r="N2437" s="595"/>
      <c r="O2437" s="595"/>
      <c r="P2437" s="595"/>
      <c r="Q2437" s="595"/>
      <c r="R2437" s="595"/>
    </row>
    <row r="2438" spans="1:18" s="596" customFormat="1" ht="17.25" hidden="1" outlineLevel="3" x14ac:dyDescent="0.3">
      <c r="A2438" s="438"/>
      <c r="B2438" s="226"/>
      <c r="C2438" s="508" t="s">
        <v>2224</v>
      </c>
      <c r="D2438" s="483" t="s">
        <v>2225</v>
      </c>
      <c r="E2438" s="91"/>
      <c r="F2438" s="220"/>
      <c r="G2438" s="220"/>
      <c r="H2438" s="221"/>
      <c r="I2438" s="222"/>
      <c r="J2438" s="223"/>
      <c r="K2438" s="595"/>
      <c r="L2438" s="595"/>
      <c r="M2438" s="595"/>
      <c r="N2438" s="595"/>
      <c r="O2438" s="595"/>
      <c r="P2438" s="595"/>
      <c r="Q2438" s="595"/>
      <c r="R2438" s="595"/>
    </row>
    <row r="2439" spans="1:18" s="596" customFormat="1" ht="17.25" hidden="1" customHeight="1" outlineLevel="3" x14ac:dyDescent="0.3">
      <c r="A2439" s="444"/>
      <c r="B2439" s="451"/>
      <c r="C2439" s="451"/>
      <c r="D2439" s="451"/>
      <c r="E2439" s="452"/>
      <c r="F2439" s="220"/>
      <c r="G2439" s="220"/>
      <c r="H2439" s="221"/>
      <c r="I2439" s="222"/>
      <c r="J2439" s="223"/>
      <c r="K2439" s="595"/>
      <c r="L2439" s="595"/>
      <c r="M2439" s="595"/>
      <c r="N2439" s="595"/>
      <c r="O2439" s="595"/>
      <c r="P2439" s="595"/>
      <c r="Q2439" s="595"/>
      <c r="R2439" s="595"/>
    </row>
    <row r="2440" spans="1:18" s="596" customFormat="1" ht="34.5" hidden="1" outlineLevel="3" x14ac:dyDescent="0.3">
      <c r="A2440" s="438"/>
      <c r="B2440" s="224"/>
      <c r="C2440" s="508" t="s">
        <v>2226</v>
      </c>
      <c r="D2440" s="483" t="s">
        <v>2227</v>
      </c>
      <c r="E2440" s="91" t="s">
        <v>2228</v>
      </c>
      <c r="F2440" s="220"/>
      <c r="G2440" s="220"/>
      <c r="H2440" s="221"/>
      <c r="I2440" s="222"/>
      <c r="J2440" s="223"/>
      <c r="K2440" s="595"/>
      <c r="L2440" s="595"/>
      <c r="M2440" s="595"/>
      <c r="N2440" s="595"/>
      <c r="O2440" s="595"/>
      <c r="P2440" s="595"/>
      <c r="Q2440" s="595"/>
      <c r="R2440" s="595"/>
    </row>
    <row r="2441" spans="1:18" s="596" customFormat="1" ht="17.25" hidden="1" outlineLevel="3" x14ac:dyDescent="0.3">
      <c r="A2441" s="438"/>
      <c r="B2441" s="224"/>
      <c r="C2441" s="508" t="s">
        <v>2229</v>
      </c>
      <c r="D2441" s="483" t="s">
        <v>2230</v>
      </c>
      <c r="E2441" s="91"/>
      <c r="F2441" s="220"/>
      <c r="G2441" s="220"/>
      <c r="H2441" s="221"/>
      <c r="I2441" s="222"/>
      <c r="J2441" s="223"/>
      <c r="K2441" s="595"/>
      <c r="L2441" s="595"/>
      <c r="M2441" s="595"/>
      <c r="N2441" s="595"/>
      <c r="O2441" s="595"/>
      <c r="P2441" s="595"/>
      <c r="Q2441" s="595"/>
      <c r="R2441" s="595"/>
    </row>
    <row r="2442" spans="1:18" s="596" customFormat="1" ht="17.25" hidden="1" outlineLevel="3" x14ac:dyDescent="0.3">
      <c r="A2442" s="438"/>
      <c r="B2442" s="224"/>
      <c r="C2442" s="508" t="s">
        <v>2231</v>
      </c>
      <c r="D2442" s="483" t="s">
        <v>2232</v>
      </c>
      <c r="E2442" s="91"/>
      <c r="F2442" s="220"/>
      <c r="G2442" s="220"/>
      <c r="H2442" s="221"/>
      <c r="I2442" s="222"/>
      <c r="J2442" s="223"/>
      <c r="K2442" s="595"/>
      <c r="L2442" s="595"/>
      <c r="M2442" s="595"/>
      <c r="N2442" s="595"/>
      <c r="O2442" s="595"/>
      <c r="P2442" s="595"/>
      <c r="Q2442" s="595"/>
      <c r="R2442" s="595"/>
    </row>
    <row r="2443" spans="1:18" s="596" customFormat="1" ht="17.25" hidden="1" outlineLevel="3" x14ac:dyDescent="0.3">
      <c r="A2443" s="438"/>
      <c r="B2443" s="224"/>
      <c r="C2443" s="508" t="s">
        <v>2233</v>
      </c>
      <c r="D2443" s="483" t="s">
        <v>2234</v>
      </c>
      <c r="E2443" s="91"/>
      <c r="F2443" s="220"/>
      <c r="G2443" s="220"/>
      <c r="H2443" s="221"/>
      <c r="I2443" s="222"/>
      <c r="J2443" s="223"/>
      <c r="K2443" s="595"/>
      <c r="L2443" s="595"/>
      <c r="M2443" s="595"/>
      <c r="N2443" s="595"/>
      <c r="O2443" s="595"/>
      <c r="P2443" s="595"/>
      <c r="Q2443" s="595"/>
      <c r="R2443" s="595"/>
    </row>
    <row r="2444" spans="1:18" s="596" customFormat="1" ht="17.25" hidden="1" outlineLevel="3" x14ac:dyDescent="0.3">
      <c r="A2444" s="438"/>
      <c r="B2444" s="226"/>
      <c r="C2444" s="508" t="s">
        <v>2235</v>
      </c>
      <c r="D2444" s="483" t="s">
        <v>2236</v>
      </c>
      <c r="E2444" s="91"/>
      <c r="F2444" s="220"/>
      <c r="G2444" s="220"/>
      <c r="H2444" s="221"/>
      <c r="I2444" s="222"/>
      <c r="J2444" s="223"/>
      <c r="K2444" s="595"/>
      <c r="L2444" s="595"/>
      <c r="M2444" s="595"/>
      <c r="N2444" s="595"/>
      <c r="O2444" s="595"/>
      <c r="P2444" s="595"/>
      <c r="Q2444" s="595"/>
      <c r="R2444" s="595"/>
    </row>
    <row r="2445" spans="1:18" s="596" customFormat="1" ht="17.25" hidden="1" customHeight="1" outlineLevel="3" x14ac:dyDescent="0.3">
      <c r="A2445" s="444"/>
      <c r="B2445" s="451"/>
      <c r="C2445" s="451"/>
      <c r="D2445" s="451"/>
      <c r="E2445" s="452"/>
      <c r="F2445" s="220"/>
      <c r="G2445" s="220"/>
      <c r="H2445" s="221"/>
      <c r="I2445" s="222"/>
      <c r="J2445" s="223"/>
      <c r="K2445" s="595"/>
      <c r="L2445" s="595"/>
      <c r="M2445" s="595"/>
      <c r="N2445" s="595"/>
      <c r="O2445" s="595"/>
      <c r="P2445" s="595"/>
      <c r="Q2445" s="595"/>
      <c r="R2445" s="595"/>
    </row>
    <row r="2446" spans="1:18" s="596" customFormat="1" ht="34.5" hidden="1" outlineLevel="3" x14ac:dyDescent="0.3">
      <c r="A2446" s="438"/>
      <c r="B2446" s="226"/>
      <c r="C2446" s="508" t="s">
        <v>2237</v>
      </c>
      <c r="D2446" s="483" t="s">
        <v>2238</v>
      </c>
      <c r="E2446" s="507" t="s">
        <v>2239</v>
      </c>
      <c r="F2446" s="220"/>
      <c r="G2446" s="220"/>
      <c r="H2446" s="221"/>
      <c r="I2446" s="222"/>
      <c r="J2446" s="223"/>
      <c r="K2446" s="595"/>
      <c r="L2446" s="595"/>
      <c r="M2446" s="595"/>
      <c r="N2446" s="595"/>
      <c r="O2446" s="595"/>
      <c r="P2446" s="595"/>
      <c r="Q2446" s="595"/>
      <c r="R2446" s="595"/>
    </row>
    <row r="2447" spans="1:18" s="596" customFormat="1" ht="17.25" hidden="1" outlineLevel="3" x14ac:dyDescent="0.3">
      <c r="A2447" s="438"/>
      <c r="B2447" s="224"/>
      <c r="C2447" s="508" t="s">
        <v>2240</v>
      </c>
      <c r="D2447" s="483" t="s">
        <v>2241</v>
      </c>
      <c r="E2447" s="91" t="s">
        <v>2242</v>
      </c>
      <c r="F2447" s="220"/>
      <c r="G2447" s="220"/>
      <c r="H2447" s="221"/>
      <c r="I2447" s="222"/>
      <c r="J2447" s="223"/>
      <c r="K2447" s="595"/>
      <c r="L2447" s="595"/>
      <c r="M2447" s="595"/>
      <c r="N2447" s="595"/>
      <c r="O2447" s="595"/>
      <c r="P2447" s="595"/>
    </row>
    <row r="2448" spans="1:18" s="596" customFormat="1" ht="17.25" hidden="1" customHeight="1" outlineLevel="3" x14ac:dyDescent="0.3">
      <c r="A2448" s="444"/>
      <c r="B2448" s="451"/>
      <c r="C2448" s="451"/>
      <c r="D2448" s="451"/>
      <c r="E2448" s="452"/>
      <c r="F2448" s="220"/>
      <c r="G2448" s="220"/>
      <c r="H2448" s="221"/>
      <c r="I2448" s="222"/>
      <c r="J2448" s="223"/>
      <c r="K2448" s="595"/>
      <c r="L2448" s="595"/>
      <c r="M2448" s="595"/>
      <c r="N2448" s="595"/>
      <c r="O2448" s="595"/>
      <c r="P2448" s="595"/>
      <c r="Q2448" s="595"/>
      <c r="R2448" s="595"/>
    </row>
    <row r="2449" spans="1:16" s="596" customFormat="1" ht="17.25" hidden="1" outlineLevel="3" x14ac:dyDescent="0.3">
      <c r="A2449" s="438"/>
      <c r="B2449" s="224"/>
      <c r="C2449" s="439" t="s">
        <v>2243</v>
      </c>
      <c r="D2449" s="483" t="s">
        <v>2244</v>
      </c>
      <c r="E2449" s="91" t="s">
        <v>2245</v>
      </c>
      <c r="F2449" s="220"/>
      <c r="G2449" s="220"/>
      <c r="H2449" s="221"/>
      <c r="I2449" s="222"/>
      <c r="J2449" s="223"/>
      <c r="K2449" s="595"/>
      <c r="L2449" s="595"/>
      <c r="M2449" s="595"/>
      <c r="N2449" s="595"/>
      <c r="O2449" s="595"/>
      <c r="P2449" s="595"/>
    </row>
    <row r="2450" spans="1:16" s="596" customFormat="1" ht="34.5" hidden="1" outlineLevel="3" x14ac:dyDescent="0.3">
      <c r="A2450" s="438"/>
      <c r="B2450" s="226"/>
      <c r="C2450" s="439" t="s">
        <v>2246</v>
      </c>
      <c r="D2450" s="483" t="s">
        <v>2247</v>
      </c>
      <c r="E2450" s="154" t="s">
        <v>2248</v>
      </c>
      <c r="F2450" s="220"/>
      <c r="G2450" s="220"/>
      <c r="H2450" s="221"/>
      <c r="I2450" s="222"/>
      <c r="J2450" s="223"/>
      <c r="K2450" s="595"/>
      <c r="L2450" s="595"/>
      <c r="M2450" s="595"/>
      <c r="N2450" s="595"/>
      <c r="O2450" s="595"/>
      <c r="P2450" s="595"/>
    </row>
    <row r="2451" spans="1:16" s="596" customFormat="1" ht="17.25" hidden="1" outlineLevel="3" x14ac:dyDescent="0.3">
      <c r="A2451" s="438"/>
      <c r="B2451" s="226"/>
      <c r="C2451" s="439" t="s">
        <v>2249</v>
      </c>
      <c r="D2451" s="483" t="s">
        <v>2250</v>
      </c>
      <c r="E2451" s="91"/>
      <c r="F2451" s="220"/>
      <c r="G2451" s="220"/>
      <c r="H2451" s="221"/>
      <c r="I2451" s="222"/>
      <c r="J2451" s="223"/>
      <c r="K2451" s="595"/>
      <c r="L2451" s="595"/>
      <c r="M2451" s="595"/>
      <c r="N2451" s="595"/>
      <c r="O2451" s="595"/>
      <c r="P2451" s="595"/>
    </row>
    <row r="2452" spans="1:16" s="596" customFormat="1" ht="17.25" hidden="1" outlineLevel="3" x14ac:dyDescent="0.3">
      <c r="A2452" s="438"/>
      <c r="B2452" s="226"/>
      <c r="C2452" s="439" t="s">
        <v>2251</v>
      </c>
      <c r="D2452" s="483" t="s">
        <v>2252</v>
      </c>
      <c r="E2452" s="91"/>
      <c r="F2452" s="220"/>
      <c r="G2452" s="220"/>
      <c r="H2452" s="221"/>
      <c r="I2452" s="222"/>
      <c r="J2452" s="223"/>
      <c r="K2452" s="595"/>
      <c r="L2452" s="595"/>
      <c r="M2452" s="595"/>
      <c r="N2452" s="595"/>
      <c r="O2452" s="595"/>
      <c r="P2452" s="595"/>
    </row>
    <row r="2453" spans="1:16" s="596" customFormat="1" ht="17.25" hidden="1" outlineLevel="3" x14ac:dyDescent="0.3">
      <c r="A2453" s="438"/>
      <c r="B2453" s="226"/>
      <c r="C2453" s="439" t="s">
        <v>2253</v>
      </c>
      <c r="D2453" s="483" t="s">
        <v>2254</v>
      </c>
      <c r="E2453" s="91"/>
      <c r="F2453" s="220"/>
      <c r="G2453" s="220"/>
      <c r="H2453" s="221"/>
      <c r="I2453" s="222"/>
      <c r="J2453" s="223"/>
      <c r="K2453" s="595"/>
      <c r="L2453" s="595"/>
      <c r="M2453" s="595"/>
      <c r="N2453" s="595"/>
      <c r="O2453" s="595"/>
      <c r="P2453" s="595"/>
    </row>
    <row r="2454" spans="1:16" s="462" customFormat="1" ht="17.25" hidden="1" outlineLevel="3" x14ac:dyDescent="0.3">
      <c r="A2454" s="438"/>
      <c r="B2454" s="603"/>
      <c r="C2454" s="439" t="s">
        <v>2255</v>
      </c>
      <c r="D2454" s="483" t="s">
        <v>2256</v>
      </c>
      <c r="E2454" s="91"/>
      <c r="F2454" s="220"/>
      <c r="G2454" s="220"/>
      <c r="H2454" s="461"/>
      <c r="I2454" s="461"/>
      <c r="J2454" s="595"/>
      <c r="K2454" s="595"/>
      <c r="L2454" s="595"/>
      <c r="M2454" s="595"/>
      <c r="N2454" s="595"/>
      <c r="O2454" s="461"/>
      <c r="P2454" s="461"/>
    </row>
    <row r="2455" spans="1:16" s="462" customFormat="1" ht="17.25" hidden="1" outlineLevel="3" x14ac:dyDescent="0.3">
      <c r="A2455" s="438"/>
      <c r="B2455" s="603"/>
      <c r="C2455" s="439" t="s">
        <v>2257</v>
      </c>
      <c r="D2455" s="483" t="s">
        <v>2258</v>
      </c>
      <c r="E2455" s="91"/>
      <c r="F2455" s="220"/>
      <c r="G2455" s="220"/>
      <c r="H2455" s="461"/>
      <c r="I2455" s="461"/>
      <c r="J2455" s="595"/>
      <c r="K2455" s="595"/>
      <c r="L2455" s="595"/>
      <c r="M2455" s="595"/>
      <c r="N2455" s="595"/>
      <c r="O2455" s="461"/>
      <c r="P2455" s="461"/>
    </row>
    <row r="2456" spans="1:16" s="462" customFormat="1" ht="17.25" hidden="1" outlineLevel="3" x14ac:dyDescent="0.3">
      <c r="A2456" s="438"/>
      <c r="B2456" s="603"/>
      <c r="C2456" s="439" t="s">
        <v>2259</v>
      </c>
      <c r="D2456" s="483" t="s">
        <v>2260</v>
      </c>
      <c r="E2456" s="91"/>
      <c r="F2456" s="220"/>
      <c r="G2456" s="220"/>
      <c r="H2456" s="461"/>
      <c r="I2456" s="461"/>
      <c r="J2456" s="595"/>
      <c r="K2456" s="595"/>
      <c r="L2456" s="595"/>
      <c r="M2456" s="595"/>
      <c r="N2456" s="595"/>
      <c r="O2456" s="461"/>
      <c r="P2456" s="461"/>
    </row>
    <row r="2457" spans="1:16" s="462" customFormat="1" ht="17.25" hidden="1" outlineLevel="3" x14ac:dyDescent="0.3">
      <c r="A2457" s="438"/>
      <c r="B2457" s="603"/>
      <c r="C2457" s="439" t="s">
        <v>2261</v>
      </c>
      <c r="D2457" s="483" t="s">
        <v>2262</v>
      </c>
      <c r="E2457" s="91"/>
      <c r="F2457" s="220"/>
      <c r="G2457" s="220"/>
      <c r="H2457" s="461"/>
      <c r="I2457" s="461"/>
      <c r="J2457" s="595"/>
      <c r="K2457" s="595"/>
      <c r="L2457" s="595"/>
      <c r="M2457" s="595"/>
      <c r="N2457" s="595"/>
      <c r="O2457" s="461"/>
      <c r="P2457" s="461"/>
    </row>
    <row r="2458" spans="1:16" s="462" customFormat="1" ht="17.25" hidden="1" outlineLevel="3" x14ac:dyDescent="0.3">
      <c r="A2458" s="438"/>
      <c r="B2458" s="603"/>
      <c r="C2458" s="439" t="s">
        <v>2263</v>
      </c>
      <c r="D2458" s="483" t="s">
        <v>2264</v>
      </c>
      <c r="E2458" s="91"/>
      <c r="F2458" s="220"/>
      <c r="G2458" s="220"/>
      <c r="H2458" s="461"/>
      <c r="I2458" s="461"/>
      <c r="J2458" s="595"/>
      <c r="K2458" s="595"/>
      <c r="L2458" s="595"/>
      <c r="M2458" s="595"/>
      <c r="N2458" s="595"/>
      <c r="O2458" s="461"/>
      <c r="P2458" s="461"/>
    </row>
    <row r="2459" spans="1:16" s="462" customFormat="1" ht="17.25" hidden="1" outlineLevel="3" x14ac:dyDescent="0.3">
      <c r="A2459" s="438"/>
      <c r="B2459" s="603"/>
      <c r="C2459" s="439" t="s">
        <v>2265</v>
      </c>
      <c r="D2459" s="483" t="s">
        <v>2266</v>
      </c>
      <c r="E2459" s="91"/>
      <c r="F2459" s="220"/>
      <c r="G2459" s="220"/>
      <c r="H2459" s="461"/>
      <c r="I2459" s="461"/>
      <c r="J2459" s="595"/>
      <c r="K2459" s="595"/>
      <c r="L2459" s="595"/>
      <c r="M2459" s="595"/>
      <c r="N2459" s="595"/>
      <c r="O2459" s="461"/>
      <c r="P2459" s="461"/>
    </row>
    <row r="2460" spans="1:16" s="462" customFormat="1" ht="17.25" hidden="1" outlineLevel="3" x14ac:dyDescent="0.3">
      <c r="A2460" s="438"/>
      <c r="B2460" s="603"/>
      <c r="C2460" s="439" t="s">
        <v>2267</v>
      </c>
      <c r="D2460" s="483" t="s">
        <v>2268</v>
      </c>
      <c r="E2460" s="91"/>
      <c r="F2460" s="220"/>
      <c r="G2460" s="220"/>
      <c r="H2460" s="461"/>
      <c r="I2460" s="461"/>
      <c r="J2460" s="595"/>
      <c r="K2460" s="595"/>
      <c r="L2460" s="595"/>
      <c r="M2460" s="595"/>
      <c r="N2460" s="595"/>
      <c r="O2460" s="461"/>
      <c r="P2460" s="461"/>
    </row>
    <row r="2461" spans="1:16" s="462" customFormat="1" ht="17.25" hidden="1" outlineLevel="3" x14ac:dyDescent="0.3">
      <c r="A2461" s="438"/>
      <c r="B2461" s="603"/>
      <c r="C2461" s="439" t="s">
        <v>83</v>
      </c>
      <c r="D2461" s="483" t="s">
        <v>2269</v>
      </c>
      <c r="E2461" s="91"/>
      <c r="F2461" s="220"/>
      <c r="G2461" s="220"/>
      <c r="H2461" s="461"/>
      <c r="I2461" s="461"/>
      <c r="J2461" s="595"/>
      <c r="K2461" s="595"/>
      <c r="L2461" s="595"/>
      <c r="M2461" s="595"/>
      <c r="N2461" s="595"/>
      <c r="O2461" s="461"/>
      <c r="P2461" s="461"/>
    </row>
    <row r="2462" spans="1:16" s="462" customFormat="1" ht="17.25" hidden="1" outlineLevel="3" x14ac:dyDescent="0.3">
      <c r="A2462" s="438"/>
      <c r="B2462" s="603"/>
      <c r="C2462" s="439" t="s">
        <v>2270</v>
      </c>
      <c r="D2462" s="483" t="s">
        <v>2271</v>
      </c>
      <c r="E2462" s="91"/>
      <c r="F2462" s="220"/>
      <c r="G2462" s="220"/>
      <c r="H2462" s="461"/>
      <c r="I2462" s="461"/>
      <c r="J2462" s="595"/>
      <c r="K2462" s="595"/>
      <c r="L2462" s="595"/>
      <c r="M2462" s="595"/>
      <c r="N2462" s="595"/>
      <c r="O2462" s="461"/>
      <c r="P2462" s="461"/>
    </row>
    <row r="2463" spans="1:16" s="462" customFormat="1" ht="17.25" hidden="1" outlineLevel="3" x14ac:dyDescent="0.3">
      <c r="A2463" s="438"/>
      <c r="B2463" s="603"/>
      <c r="C2463" s="439" t="s">
        <v>2272</v>
      </c>
      <c r="D2463" s="483" t="s">
        <v>2273</v>
      </c>
      <c r="E2463" s="91"/>
      <c r="F2463" s="220"/>
      <c r="G2463" s="220"/>
      <c r="H2463" s="461"/>
      <c r="I2463" s="461"/>
      <c r="J2463" s="595"/>
      <c r="K2463" s="595"/>
      <c r="L2463" s="595"/>
      <c r="M2463" s="595"/>
      <c r="N2463" s="595"/>
      <c r="O2463" s="461"/>
      <c r="P2463" s="461"/>
    </row>
    <row r="2464" spans="1:16" s="462" customFormat="1" ht="17.25" hidden="1" outlineLevel="3" x14ac:dyDescent="0.3">
      <c r="A2464" s="438"/>
      <c r="B2464" s="603"/>
      <c r="C2464" s="439" t="s">
        <v>2274</v>
      </c>
      <c r="D2464" s="483" t="s">
        <v>2275</v>
      </c>
      <c r="E2464" s="91"/>
      <c r="F2464" s="220"/>
      <c r="G2464" s="220"/>
      <c r="H2464" s="461"/>
      <c r="I2464" s="461"/>
      <c r="J2464" s="595"/>
      <c r="K2464" s="595"/>
      <c r="L2464" s="595"/>
      <c r="M2464" s="595"/>
      <c r="N2464" s="595"/>
      <c r="O2464" s="461"/>
      <c r="P2464" s="461"/>
    </row>
    <row r="2465" spans="1:18" s="596" customFormat="1" ht="17.25" hidden="1" outlineLevel="3" x14ac:dyDescent="0.3">
      <c r="A2465" s="438"/>
      <c r="B2465" s="226"/>
      <c r="C2465" s="439" t="s">
        <v>2276</v>
      </c>
      <c r="D2465" s="483" t="s">
        <v>2277</v>
      </c>
      <c r="E2465" s="91"/>
      <c r="F2465" s="220"/>
      <c r="G2465" s="220"/>
      <c r="H2465" s="221"/>
      <c r="I2465" s="222"/>
      <c r="J2465" s="223"/>
      <c r="K2465" s="595"/>
      <c r="L2465" s="595"/>
      <c r="M2465" s="595"/>
      <c r="N2465" s="595"/>
      <c r="O2465" s="595"/>
      <c r="P2465" s="595"/>
      <c r="Q2465" s="595"/>
      <c r="R2465" s="595"/>
    </row>
    <row r="2466" spans="1:18" s="462" customFormat="1" ht="17.25" hidden="1" outlineLevel="3" x14ac:dyDescent="0.3">
      <c r="A2466" s="438"/>
      <c r="B2466" s="603"/>
      <c r="C2466" s="439" t="s">
        <v>2278</v>
      </c>
      <c r="D2466" s="483" t="s">
        <v>2279</v>
      </c>
      <c r="E2466" s="91"/>
      <c r="F2466" s="220"/>
      <c r="G2466" s="220"/>
      <c r="H2466" s="461"/>
      <c r="I2466" s="461"/>
      <c r="J2466" s="595"/>
      <c r="K2466" s="595"/>
      <c r="L2466" s="595"/>
      <c r="M2466" s="595"/>
      <c r="N2466" s="595"/>
      <c r="O2466" s="461"/>
      <c r="P2466" s="461"/>
    </row>
    <row r="2467" spans="1:18" s="462" customFormat="1" ht="17.25" hidden="1" outlineLevel="3" x14ac:dyDescent="0.3">
      <c r="A2467" s="438"/>
      <c r="B2467" s="603"/>
      <c r="C2467" s="439" t="s">
        <v>2280</v>
      </c>
      <c r="D2467" s="483" t="s">
        <v>2281</v>
      </c>
      <c r="E2467" s="91"/>
      <c r="F2467" s="220"/>
      <c r="G2467" s="220"/>
      <c r="H2467" s="461"/>
      <c r="I2467" s="461"/>
      <c r="J2467" s="595"/>
      <c r="K2467" s="595"/>
      <c r="L2467" s="595"/>
      <c r="M2467" s="595"/>
      <c r="N2467" s="595"/>
      <c r="O2467" s="461"/>
      <c r="P2467" s="461"/>
    </row>
    <row r="2468" spans="1:18" s="596" customFormat="1" ht="17.25" hidden="1" customHeight="1" outlineLevel="3" x14ac:dyDescent="0.3">
      <c r="A2468" s="444"/>
      <c r="B2468" s="451"/>
      <c r="C2468" s="451"/>
      <c r="D2468" s="451"/>
      <c r="E2468" s="452"/>
      <c r="F2468" s="220"/>
      <c r="G2468" s="220"/>
      <c r="H2468" s="221"/>
      <c r="I2468" s="222"/>
      <c r="J2468" s="223"/>
      <c r="K2468" s="595"/>
      <c r="L2468" s="595"/>
      <c r="M2468" s="595"/>
      <c r="N2468" s="595"/>
      <c r="O2468" s="595"/>
      <c r="P2468" s="595"/>
      <c r="Q2468" s="595"/>
      <c r="R2468" s="595"/>
    </row>
    <row r="2469" spans="1:18" s="462" customFormat="1" ht="17.25" hidden="1" outlineLevel="3" x14ac:dyDescent="0.3">
      <c r="A2469" s="438"/>
      <c r="B2469" s="603"/>
      <c r="C2469" s="508" t="s">
        <v>2282</v>
      </c>
      <c r="D2469" s="483" t="s">
        <v>2283</v>
      </c>
      <c r="E2469" s="91" t="s">
        <v>2284</v>
      </c>
      <c r="F2469" s="220"/>
      <c r="G2469" s="220"/>
      <c r="H2469" s="461"/>
      <c r="I2469" s="461"/>
      <c r="J2469" s="595"/>
      <c r="K2469" s="595"/>
      <c r="L2469" s="595"/>
      <c r="M2469" s="595"/>
      <c r="N2469" s="595"/>
      <c r="O2469" s="461"/>
      <c r="P2469" s="461"/>
    </row>
    <row r="2470" spans="1:18" s="462" customFormat="1" ht="34.5" hidden="1" outlineLevel="3" x14ac:dyDescent="0.3">
      <c r="A2470" s="438"/>
      <c r="B2470" s="603"/>
      <c r="C2470" s="508" t="s">
        <v>2285</v>
      </c>
      <c r="D2470" s="483" t="s">
        <v>2286</v>
      </c>
      <c r="E2470" s="91" t="s">
        <v>2287</v>
      </c>
      <c r="F2470" s="220"/>
      <c r="G2470" s="220"/>
      <c r="H2470" s="461"/>
      <c r="I2470" s="461"/>
      <c r="J2470" s="595"/>
      <c r="K2470" s="595"/>
      <c r="L2470" s="595"/>
      <c r="M2470" s="595"/>
      <c r="N2470" s="595"/>
      <c r="O2470" s="461"/>
      <c r="P2470" s="461"/>
    </row>
    <row r="2471" spans="1:18" s="462" customFormat="1" ht="17.25" hidden="1" outlineLevel="3" x14ac:dyDescent="0.3">
      <c r="A2471" s="438"/>
      <c r="B2471" s="603"/>
      <c r="C2471" s="508" t="s">
        <v>2288</v>
      </c>
      <c r="D2471" s="483" t="s">
        <v>2289</v>
      </c>
      <c r="E2471" s="91"/>
      <c r="F2471" s="220"/>
      <c r="G2471" s="220"/>
      <c r="H2471" s="461"/>
      <c r="I2471" s="461"/>
      <c r="J2471" s="595"/>
      <c r="K2471" s="595"/>
      <c r="L2471" s="595"/>
      <c r="M2471" s="595"/>
      <c r="N2471" s="595"/>
      <c r="O2471" s="461"/>
      <c r="P2471" s="461"/>
    </row>
    <row r="2472" spans="1:18" s="462" customFormat="1" ht="17.25" hidden="1" outlineLevel="3" x14ac:dyDescent="0.3">
      <c r="A2472" s="438"/>
      <c r="B2472" s="603"/>
      <c r="C2472" s="508" t="s">
        <v>2290</v>
      </c>
      <c r="D2472" s="483" t="s">
        <v>2291</v>
      </c>
      <c r="E2472" s="91"/>
      <c r="F2472" s="220"/>
      <c r="G2472" s="220"/>
      <c r="H2472" s="461"/>
      <c r="I2472" s="461"/>
      <c r="J2472" s="595"/>
      <c r="K2472" s="595"/>
      <c r="L2472" s="595"/>
      <c r="M2472" s="595"/>
      <c r="N2472" s="595"/>
      <c r="O2472" s="461"/>
      <c r="P2472" s="461"/>
    </row>
    <row r="2473" spans="1:18" s="462" customFormat="1" ht="17.25" hidden="1" outlineLevel="3" x14ac:dyDescent="0.3">
      <c r="A2473" s="438"/>
      <c r="B2473" s="603"/>
      <c r="C2473" s="508" t="s">
        <v>2292</v>
      </c>
      <c r="D2473" s="483" t="s">
        <v>2293</v>
      </c>
      <c r="E2473" s="91"/>
      <c r="F2473" s="220"/>
      <c r="G2473" s="220"/>
      <c r="H2473" s="461"/>
      <c r="I2473" s="461"/>
      <c r="J2473" s="595"/>
      <c r="K2473" s="595"/>
      <c r="L2473" s="595"/>
      <c r="M2473" s="595"/>
      <c r="N2473" s="595"/>
      <c r="O2473" s="461"/>
      <c r="P2473" s="461"/>
    </row>
    <row r="2474" spans="1:18" s="596" customFormat="1" ht="17.25" hidden="1" customHeight="1" outlineLevel="3" x14ac:dyDescent="0.3">
      <c r="A2474" s="444"/>
      <c r="B2474" s="451"/>
      <c r="C2474" s="451"/>
      <c r="D2474" s="451"/>
      <c r="E2474" s="452"/>
      <c r="F2474" s="220"/>
      <c r="G2474" s="220"/>
      <c r="H2474" s="221"/>
      <c r="I2474" s="222"/>
      <c r="J2474" s="223"/>
      <c r="K2474" s="595"/>
      <c r="L2474" s="595"/>
      <c r="M2474" s="595"/>
      <c r="N2474" s="595"/>
      <c r="O2474" s="595"/>
      <c r="P2474" s="595"/>
      <c r="Q2474" s="595"/>
      <c r="R2474" s="595"/>
    </row>
    <row r="2475" spans="1:18" s="462" customFormat="1" ht="34.5" hidden="1" outlineLevel="3" x14ac:dyDescent="0.3">
      <c r="A2475" s="438"/>
      <c r="B2475" s="603"/>
      <c r="C2475" s="508" t="s">
        <v>2294</v>
      </c>
      <c r="D2475" s="483" t="s">
        <v>2295</v>
      </c>
      <c r="E2475" s="91" t="s">
        <v>2296</v>
      </c>
      <c r="F2475" s="220"/>
      <c r="G2475" s="220"/>
      <c r="H2475" s="461"/>
      <c r="I2475" s="461"/>
      <c r="J2475" s="595"/>
      <c r="K2475" s="595"/>
      <c r="L2475" s="595"/>
      <c r="M2475" s="595"/>
      <c r="N2475" s="595"/>
      <c r="O2475" s="461"/>
      <c r="P2475" s="461"/>
    </row>
    <row r="2476" spans="1:18" s="462" customFormat="1" ht="34.5" hidden="1" outlineLevel="3" x14ac:dyDescent="0.3">
      <c r="A2476" s="438"/>
      <c r="B2476" s="603"/>
      <c r="C2476" s="508" t="s">
        <v>2297</v>
      </c>
      <c r="D2476" s="483" t="s">
        <v>2298</v>
      </c>
      <c r="E2476" s="91"/>
      <c r="F2476" s="220"/>
      <c r="G2476" s="220"/>
      <c r="H2476" s="461"/>
      <c r="I2476" s="461"/>
      <c r="J2476" s="595"/>
      <c r="K2476" s="595"/>
      <c r="L2476" s="595"/>
      <c r="M2476" s="595"/>
      <c r="N2476" s="595"/>
      <c r="O2476" s="461"/>
      <c r="P2476" s="461"/>
    </row>
    <row r="2477" spans="1:18" s="462" customFormat="1" ht="34.5" hidden="1" outlineLevel="3" x14ac:dyDescent="0.3">
      <c r="A2477" s="438"/>
      <c r="B2477" s="603"/>
      <c r="C2477" s="508" t="s">
        <v>2299</v>
      </c>
      <c r="D2477" s="483" t="s">
        <v>2300</v>
      </c>
      <c r="E2477" s="91"/>
      <c r="F2477" s="220"/>
      <c r="G2477" s="220"/>
      <c r="H2477" s="461"/>
      <c r="I2477" s="461"/>
      <c r="J2477" s="595"/>
      <c r="K2477" s="595"/>
      <c r="L2477" s="595"/>
      <c r="M2477" s="595"/>
      <c r="N2477" s="595"/>
      <c r="O2477" s="461"/>
      <c r="P2477" s="461"/>
    </row>
    <row r="2478" spans="1:18" s="462" customFormat="1" ht="34.5" hidden="1" outlineLevel="3" x14ac:dyDescent="0.3">
      <c r="A2478" s="438"/>
      <c r="B2478" s="603"/>
      <c r="C2478" s="508" t="s">
        <v>2301</v>
      </c>
      <c r="D2478" s="483" t="s">
        <v>2302</v>
      </c>
      <c r="E2478" s="91"/>
      <c r="F2478" s="220"/>
      <c r="G2478" s="220"/>
      <c r="H2478" s="461"/>
      <c r="I2478" s="461"/>
      <c r="J2478" s="595"/>
      <c r="K2478" s="595"/>
      <c r="L2478" s="595"/>
      <c r="M2478" s="595"/>
      <c r="N2478" s="595"/>
      <c r="O2478" s="461"/>
      <c r="P2478" s="461"/>
    </row>
    <row r="2479" spans="1:18" s="462" customFormat="1" ht="34.5" hidden="1" outlineLevel="3" x14ac:dyDescent="0.3">
      <c r="A2479" s="438"/>
      <c r="B2479" s="603"/>
      <c r="C2479" s="508" t="s">
        <v>2303</v>
      </c>
      <c r="D2479" s="483" t="s">
        <v>2304</v>
      </c>
      <c r="E2479" s="91"/>
      <c r="F2479" s="220"/>
      <c r="G2479" s="220"/>
      <c r="H2479" s="461"/>
      <c r="I2479" s="461"/>
      <c r="J2479" s="595"/>
      <c r="K2479" s="595"/>
      <c r="L2479" s="595"/>
      <c r="M2479" s="595"/>
      <c r="N2479" s="595"/>
      <c r="O2479" s="461"/>
      <c r="P2479" s="461"/>
    </row>
    <row r="2480" spans="1:18" s="462" customFormat="1" ht="34.5" hidden="1" outlineLevel="3" x14ac:dyDescent="0.3">
      <c r="A2480" s="438"/>
      <c r="B2480" s="603"/>
      <c r="C2480" s="508" t="s">
        <v>2305</v>
      </c>
      <c r="D2480" s="483" t="s">
        <v>2306</v>
      </c>
      <c r="E2480" s="91"/>
      <c r="F2480" s="220"/>
      <c r="G2480" s="220"/>
      <c r="H2480" s="461"/>
      <c r="I2480" s="461"/>
      <c r="J2480" s="595"/>
      <c r="K2480" s="595"/>
      <c r="L2480" s="595"/>
      <c r="M2480" s="595"/>
      <c r="N2480" s="595"/>
      <c r="O2480" s="461"/>
      <c r="P2480" s="461"/>
    </row>
    <row r="2481" spans="1:18" s="596" customFormat="1" ht="17.25" hidden="1" customHeight="1" outlineLevel="3" x14ac:dyDescent="0.3">
      <c r="A2481" s="444"/>
      <c r="B2481" s="451"/>
      <c r="C2481" s="451"/>
      <c r="D2481" s="451"/>
      <c r="E2481" s="452"/>
      <c r="F2481" s="220"/>
      <c r="G2481" s="220"/>
      <c r="H2481" s="221"/>
      <c r="I2481" s="222"/>
      <c r="J2481" s="223"/>
      <c r="K2481" s="595"/>
      <c r="L2481" s="595"/>
      <c r="M2481" s="595"/>
      <c r="N2481" s="595"/>
      <c r="O2481" s="595"/>
      <c r="P2481" s="595"/>
      <c r="Q2481" s="595"/>
      <c r="R2481" s="595"/>
    </row>
    <row r="2482" spans="1:18" s="462" customFormat="1" ht="34.5" hidden="1" outlineLevel="3" x14ac:dyDescent="0.3">
      <c r="A2482" s="438"/>
      <c r="B2482" s="603"/>
      <c r="C2482" s="508" t="s">
        <v>2307</v>
      </c>
      <c r="D2482" s="483" t="s">
        <v>2308</v>
      </c>
      <c r="E2482" s="91" t="s">
        <v>2309</v>
      </c>
      <c r="F2482" s="220"/>
      <c r="G2482" s="220"/>
      <c r="H2482" s="461"/>
      <c r="I2482" s="461"/>
      <c r="J2482" s="595"/>
      <c r="K2482" s="595"/>
      <c r="L2482" s="595"/>
      <c r="M2482" s="595"/>
      <c r="N2482" s="595"/>
      <c r="O2482" s="461"/>
      <c r="P2482" s="461"/>
    </row>
    <row r="2483" spans="1:18" s="596" customFormat="1" ht="17.25" hidden="1" customHeight="1" outlineLevel="3" x14ac:dyDescent="0.3">
      <c r="A2483" s="444"/>
      <c r="B2483" s="451"/>
      <c r="C2483" s="451"/>
      <c r="D2483" s="451"/>
      <c r="E2483" s="452"/>
      <c r="F2483" s="220"/>
      <c r="G2483" s="220"/>
      <c r="H2483" s="221"/>
      <c r="I2483" s="222"/>
      <c r="J2483" s="223"/>
      <c r="K2483" s="595"/>
      <c r="L2483" s="595"/>
      <c r="M2483" s="595"/>
      <c r="N2483" s="595"/>
      <c r="O2483" s="595"/>
      <c r="P2483" s="595"/>
      <c r="Q2483" s="595"/>
      <c r="R2483" s="595"/>
    </row>
    <row r="2484" spans="1:18" s="462" customFormat="1" ht="34.5" hidden="1" outlineLevel="3" x14ac:dyDescent="0.3">
      <c r="A2484" s="438"/>
      <c r="B2484" s="603"/>
      <c r="C2484" s="439" t="s">
        <v>2310</v>
      </c>
      <c r="D2484" s="440" t="s">
        <v>2311</v>
      </c>
      <c r="E2484" s="507" t="s">
        <v>2312</v>
      </c>
      <c r="F2484" s="220"/>
      <c r="G2484" s="220"/>
      <c r="H2484" s="461"/>
      <c r="I2484" s="461"/>
      <c r="J2484" s="595"/>
      <c r="K2484" s="595"/>
      <c r="L2484" s="595"/>
      <c r="M2484" s="595"/>
      <c r="N2484" s="595"/>
      <c r="O2484" s="461"/>
      <c r="P2484" s="461"/>
    </row>
    <row r="2485" spans="1:18" s="462" customFormat="1" ht="17.25" hidden="1" outlineLevel="3" x14ac:dyDescent="0.3">
      <c r="A2485" s="438"/>
      <c r="B2485" s="603"/>
      <c r="C2485" s="439" t="s">
        <v>2313</v>
      </c>
      <c r="D2485" s="440" t="s">
        <v>2314</v>
      </c>
      <c r="E2485" s="91"/>
      <c r="F2485" s="220"/>
      <c r="G2485" s="220"/>
      <c r="H2485" s="461"/>
      <c r="I2485" s="461"/>
      <c r="J2485" s="595"/>
      <c r="K2485" s="595"/>
      <c r="L2485" s="595"/>
      <c r="M2485" s="595"/>
      <c r="N2485" s="595"/>
      <c r="O2485" s="461"/>
      <c r="P2485" s="461"/>
    </row>
    <row r="2486" spans="1:18" s="596" customFormat="1" ht="17.25" hidden="1" customHeight="1" outlineLevel="3" x14ac:dyDescent="0.3">
      <c r="A2486" s="444"/>
      <c r="B2486" s="451"/>
      <c r="C2486" s="451"/>
      <c r="D2486" s="451"/>
      <c r="E2486" s="452"/>
      <c r="F2486" s="220"/>
      <c r="G2486" s="220"/>
      <c r="H2486" s="221"/>
      <c r="I2486" s="222"/>
      <c r="J2486" s="223"/>
      <c r="K2486" s="595"/>
      <c r="L2486" s="595"/>
      <c r="M2486" s="595"/>
      <c r="N2486" s="595"/>
      <c r="O2486" s="595"/>
      <c r="P2486" s="595"/>
      <c r="Q2486" s="595"/>
      <c r="R2486" s="595"/>
    </row>
    <row r="2487" spans="1:18" s="462" customFormat="1" ht="17.25" hidden="1" outlineLevel="3" x14ac:dyDescent="0.3">
      <c r="A2487" s="438"/>
      <c r="B2487" s="603"/>
      <c r="C2487" s="508" t="s">
        <v>2315</v>
      </c>
      <c r="D2487" s="483" t="s">
        <v>2316</v>
      </c>
      <c r="E2487" s="91" t="s">
        <v>2317</v>
      </c>
      <c r="F2487" s="220"/>
      <c r="G2487" s="220"/>
      <c r="H2487" s="461"/>
      <c r="I2487" s="461"/>
      <c r="J2487" s="595"/>
      <c r="K2487" s="595"/>
      <c r="L2487" s="595"/>
      <c r="M2487" s="595"/>
      <c r="N2487" s="595"/>
      <c r="O2487" s="461"/>
      <c r="P2487" s="461"/>
    </row>
    <row r="2488" spans="1:18" s="462" customFormat="1" ht="17.25" hidden="1" outlineLevel="3" x14ac:dyDescent="0.3">
      <c r="A2488" s="438"/>
      <c r="B2488" s="603"/>
      <c r="C2488" s="508" t="s">
        <v>2318</v>
      </c>
      <c r="D2488" s="483" t="s">
        <v>2319</v>
      </c>
      <c r="E2488" s="91"/>
      <c r="F2488" s="220"/>
      <c r="G2488" s="220"/>
      <c r="H2488" s="461"/>
      <c r="I2488" s="461"/>
      <c r="J2488" s="595"/>
      <c r="K2488" s="595"/>
      <c r="L2488" s="595"/>
      <c r="M2488" s="595"/>
      <c r="N2488" s="595"/>
      <c r="O2488" s="461"/>
      <c r="P2488" s="461"/>
    </row>
    <row r="2489" spans="1:18" s="462" customFormat="1" ht="17.25" hidden="1" outlineLevel="3" x14ac:dyDescent="0.3">
      <c r="A2489" s="438"/>
      <c r="B2489" s="603"/>
      <c r="C2489" s="508" t="s">
        <v>2320</v>
      </c>
      <c r="D2489" s="483" t="s">
        <v>2321</v>
      </c>
      <c r="E2489" s="91"/>
      <c r="F2489" s="220"/>
      <c r="G2489" s="220"/>
      <c r="H2489" s="461"/>
      <c r="I2489" s="461"/>
      <c r="J2489" s="595"/>
      <c r="K2489" s="595"/>
      <c r="L2489" s="595"/>
      <c r="M2489" s="595"/>
      <c r="N2489" s="595"/>
      <c r="O2489" s="461"/>
      <c r="P2489" s="461"/>
    </row>
    <row r="2490" spans="1:18" s="462" customFormat="1" ht="17.25" hidden="1" outlineLevel="3" x14ac:dyDescent="0.3">
      <c r="A2490" s="438"/>
      <c r="B2490" s="603"/>
      <c r="C2490" s="508" t="s">
        <v>2322</v>
      </c>
      <c r="D2490" s="483" t="s">
        <v>2323</v>
      </c>
      <c r="E2490" s="91"/>
      <c r="F2490" s="220"/>
      <c r="G2490" s="220"/>
      <c r="H2490" s="461"/>
      <c r="I2490" s="461"/>
      <c r="J2490" s="595"/>
      <c r="K2490" s="595"/>
      <c r="L2490" s="595"/>
      <c r="M2490" s="595"/>
      <c r="N2490" s="595"/>
      <c r="O2490" s="461"/>
      <c r="P2490" s="461"/>
    </row>
    <row r="2491" spans="1:18" s="462" customFormat="1" ht="17.25" hidden="1" outlineLevel="3" x14ac:dyDescent="0.3">
      <c r="A2491" s="438"/>
      <c r="B2491" s="603"/>
      <c r="C2491" s="508" t="s">
        <v>2324</v>
      </c>
      <c r="D2491" s="483" t="s">
        <v>2325</v>
      </c>
      <c r="E2491" s="507"/>
      <c r="F2491" s="220"/>
      <c r="G2491" s="220"/>
      <c r="H2491" s="461"/>
      <c r="I2491" s="461"/>
      <c r="J2491" s="595"/>
      <c r="K2491" s="595"/>
      <c r="L2491" s="595"/>
      <c r="M2491" s="595"/>
      <c r="N2491" s="595"/>
      <c r="O2491" s="461"/>
      <c r="P2491" s="461"/>
    </row>
    <row r="2492" spans="1:18" s="462" customFormat="1" ht="17.25" hidden="1" outlineLevel="3" x14ac:dyDescent="0.3">
      <c r="A2492" s="438"/>
      <c r="B2492" s="603"/>
      <c r="C2492" s="508" t="s">
        <v>2326</v>
      </c>
      <c r="D2492" s="483" t="s">
        <v>2327</v>
      </c>
      <c r="E2492" s="507"/>
      <c r="F2492" s="220"/>
      <c r="G2492" s="220"/>
      <c r="H2492" s="461"/>
      <c r="I2492" s="461"/>
      <c r="J2492" s="595"/>
      <c r="K2492" s="595"/>
      <c r="L2492" s="595"/>
      <c r="M2492" s="595"/>
      <c r="N2492" s="595"/>
      <c r="O2492" s="461"/>
      <c r="P2492" s="461"/>
    </row>
    <row r="2493" spans="1:18" s="462" customFormat="1" ht="17.25" hidden="1" outlineLevel="3" x14ac:dyDescent="0.3">
      <c r="A2493" s="438"/>
      <c r="B2493" s="603"/>
      <c r="C2493" s="508" t="s">
        <v>2328</v>
      </c>
      <c r="D2493" s="483" t="s">
        <v>2329</v>
      </c>
      <c r="E2493" s="507"/>
      <c r="F2493" s="220"/>
      <c r="G2493" s="220"/>
      <c r="H2493" s="461"/>
      <c r="I2493" s="461"/>
      <c r="J2493" s="595"/>
      <c r="K2493" s="595"/>
      <c r="L2493" s="595"/>
      <c r="M2493" s="595"/>
      <c r="N2493" s="595"/>
      <c r="O2493" s="461"/>
      <c r="P2493" s="461"/>
    </row>
    <row r="2494" spans="1:18" s="596" customFormat="1" ht="17.25" hidden="1" customHeight="1" outlineLevel="3" x14ac:dyDescent="0.3">
      <c r="A2494" s="444"/>
      <c r="B2494" s="451"/>
      <c r="C2494" s="451"/>
      <c r="D2494" s="451"/>
      <c r="E2494" s="452"/>
      <c r="F2494" s="220"/>
      <c r="G2494" s="220"/>
      <c r="H2494" s="221"/>
      <c r="I2494" s="222"/>
      <c r="J2494" s="223"/>
      <c r="K2494" s="595"/>
      <c r="L2494" s="595"/>
      <c r="M2494" s="595"/>
      <c r="N2494" s="595"/>
      <c r="O2494" s="595"/>
      <c r="P2494" s="595"/>
      <c r="Q2494" s="595"/>
      <c r="R2494" s="595"/>
    </row>
    <row r="2495" spans="1:18" s="462" customFormat="1" ht="34.5" hidden="1" outlineLevel="3" x14ac:dyDescent="0.3">
      <c r="A2495" s="438"/>
      <c r="B2495" s="603"/>
      <c r="C2495" s="508" t="s">
        <v>2330</v>
      </c>
      <c r="D2495" s="483" t="s">
        <v>2331</v>
      </c>
      <c r="E2495" s="619" t="s">
        <v>2332</v>
      </c>
      <c r="F2495" s="220"/>
      <c r="G2495" s="220"/>
      <c r="H2495" s="461"/>
      <c r="I2495" s="461"/>
      <c r="J2495" s="595"/>
      <c r="K2495" s="595"/>
      <c r="L2495" s="595"/>
      <c r="M2495" s="595"/>
      <c r="N2495" s="595"/>
      <c r="O2495" s="461"/>
      <c r="P2495" s="461"/>
    </row>
    <row r="2496" spans="1:18" s="596" customFormat="1" ht="17.25" hidden="1" customHeight="1" outlineLevel="3" x14ac:dyDescent="0.3">
      <c r="A2496" s="444"/>
      <c r="B2496" s="451"/>
      <c r="C2496" s="451"/>
      <c r="D2496" s="451"/>
      <c r="E2496" s="452"/>
      <c r="F2496" s="220"/>
      <c r="G2496" s="220"/>
      <c r="H2496" s="221"/>
      <c r="I2496" s="222"/>
      <c r="J2496" s="223"/>
      <c r="K2496" s="595"/>
      <c r="L2496" s="595"/>
      <c r="M2496" s="595"/>
      <c r="N2496" s="595"/>
      <c r="O2496" s="595"/>
      <c r="P2496" s="595"/>
      <c r="Q2496" s="595"/>
      <c r="R2496" s="595"/>
    </row>
    <row r="2497" spans="1:18" s="462" customFormat="1" ht="17.25" hidden="1" outlineLevel="3" x14ac:dyDescent="0.3">
      <c r="A2497" s="438"/>
      <c r="B2497" s="603"/>
      <c r="C2497" s="508" t="s">
        <v>2333</v>
      </c>
      <c r="D2497" s="483" t="s">
        <v>2334</v>
      </c>
      <c r="E2497" s="619" t="s">
        <v>2335</v>
      </c>
      <c r="F2497" s="220"/>
      <c r="G2497" s="220"/>
      <c r="H2497" s="461"/>
      <c r="I2497" s="461"/>
      <c r="J2497" s="595"/>
      <c r="K2497" s="595"/>
      <c r="L2497" s="595"/>
      <c r="M2497" s="595"/>
      <c r="N2497" s="595"/>
      <c r="O2497" s="461"/>
      <c r="P2497" s="461"/>
    </row>
    <row r="2498" spans="1:18" s="462" customFormat="1" ht="17.25" hidden="1" outlineLevel="3" x14ac:dyDescent="0.3">
      <c r="A2498" s="438"/>
      <c r="B2498" s="603"/>
      <c r="C2498" s="508" t="s">
        <v>2336</v>
      </c>
      <c r="D2498" s="483" t="s">
        <v>2337</v>
      </c>
      <c r="E2498" s="619" t="s">
        <v>2335</v>
      </c>
      <c r="F2498" s="220"/>
      <c r="G2498" s="220"/>
      <c r="H2498" s="461"/>
      <c r="I2498" s="461"/>
      <c r="J2498" s="595"/>
      <c r="K2498" s="595"/>
      <c r="L2498" s="595"/>
      <c r="M2498" s="595"/>
      <c r="N2498" s="595"/>
      <c r="O2498" s="461"/>
      <c r="P2498" s="461"/>
    </row>
    <row r="2499" spans="1:18" s="462" customFormat="1" ht="17.25" hidden="1" outlineLevel="3" x14ac:dyDescent="0.3">
      <c r="A2499" s="438"/>
      <c r="B2499" s="603"/>
      <c r="C2499" s="508" t="s">
        <v>2338</v>
      </c>
      <c r="D2499" s="483" t="s">
        <v>2339</v>
      </c>
      <c r="E2499" s="619" t="s">
        <v>2335</v>
      </c>
      <c r="F2499" s="220"/>
      <c r="G2499" s="220"/>
      <c r="H2499" s="461"/>
      <c r="I2499" s="461"/>
      <c r="J2499" s="595"/>
      <c r="K2499" s="595"/>
      <c r="L2499" s="595"/>
      <c r="M2499" s="595"/>
      <c r="N2499" s="595"/>
      <c r="O2499" s="461"/>
      <c r="P2499" s="461"/>
    </row>
    <row r="2500" spans="1:18" s="462" customFormat="1" ht="17.25" hidden="1" outlineLevel="3" x14ac:dyDescent="0.3">
      <c r="A2500" s="438"/>
      <c r="B2500" s="603"/>
      <c r="C2500" s="508" t="s">
        <v>2340</v>
      </c>
      <c r="D2500" s="483" t="s">
        <v>2341</v>
      </c>
      <c r="E2500" s="619" t="s">
        <v>2335</v>
      </c>
      <c r="F2500" s="220"/>
      <c r="G2500" s="220"/>
      <c r="H2500" s="461"/>
      <c r="I2500" s="461"/>
      <c r="J2500" s="595"/>
      <c r="K2500" s="595"/>
      <c r="L2500" s="595"/>
      <c r="M2500" s="595"/>
      <c r="N2500" s="595"/>
      <c r="O2500" s="461"/>
      <c r="P2500" s="461"/>
    </row>
    <row r="2501" spans="1:18" s="596" customFormat="1" ht="17.25" hidden="1" outlineLevel="3" x14ac:dyDescent="0.3">
      <c r="A2501" s="598"/>
      <c r="B2501" s="599"/>
      <c r="C2501" s="633"/>
      <c r="D2501" s="599"/>
      <c r="E2501" s="634"/>
      <c r="F2501" s="220"/>
      <c r="G2501" s="220"/>
      <c r="H2501" s="221"/>
      <c r="I2501" s="222"/>
      <c r="J2501" s="223"/>
      <c r="K2501" s="595"/>
      <c r="L2501" s="595"/>
      <c r="M2501" s="595"/>
      <c r="N2501" s="595"/>
      <c r="O2501" s="595"/>
      <c r="P2501" s="595"/>
      <c r="Q2501" s="595"/>
      <c r="R2501" s="595"/>
    </row>
    <row r="2502" spans="1:18" s="86" customFormat="1" ht="34.5" hidden="1" outlineLevel="3" x14ac:dyDescent="0.3">
      <c r="A2502" s="438"/>
      <c r="B2502" s="614"/>
      <c r="C2502" s="623" t="s">
        <v>658</v>
      </c>
      <c r="D2502" s="439" t="s">
        <v>2067</v>
      </c>
      <c r="E2502" s="507" t="s">
        <v>2014</v>
      </c>
      <c r="F2502" s="460"/>
      <c r="G2502" s="220"/>
      <c r="H2502" s="462"/>
      <c r="I2502" s="462"/>
      <c r="J2502" s="462"/>
      <c r="K2502" s="462"/>
      <c r="L2502" s="462"/>
      <c r="M2502" s="462"/>
      <c r="N2502" s="462"/>
      <c r="O2502" s="462"/>
      <c r="P2502" s="462"/>
      <c r="Q2502" s="462"/>
      <c r="R2502" s="462"/>
    </row>
    <row r="2503" spans="1:18" s="86" customFormat="1" ht="34.5" hidden="1" outlineLevel="3" x14ac:dyDescent="0.3">
      <c r="A2503" s="438"/>
      <c r="B2503" s="614"/>
      <c r="C2503" s="623" t="s">
        <v>659</v>
      </c>
      <c r="D2503" s="439" t="s">
        <v>2068</v>
      </c>
      <c r="E2503" s="507" t="s">
        <v>2014</v>
      </c>
      <c r="F2503" s="460"/>
      <c r="G2503" s="220"/>
      <c r="H2503" s="462"/>
      <c r="I2503" s="462"/>
      <c r="J2503" s="462"/>
      <c r="K2503" s="462"/>
      <c r="L2503" s="462"/>
      <c r="M2503" s="462"/>
      <c r="N2503" s="462"/>
      <c r="O2503" s="462"/>
      <c r="P2503" s="462"/>
      <c r="Q2503" s="462"/>
      <c r="R2503" s="462"/>
    </row>
    <row r="2504" spans="1:18" s="86" customFormat="1" ht="34.5" hidden="1" outlineLevel="3" x14ac:dyDescent="0.3">
      <c r="A2504" s="438"/>
      <c r="B2504" s="614"/>
      <c r="C2504" s="439" t="s">
        <v>85</v>
      </c>
      <c r="D2504" s="439" t="s">
        <v>2069</v>
      </c>
      <c r="E2504" s="507" t="s">
        <v>2014</v>
      </c>
      <c r="F2504" s="460"/>
      <c r="G2504" s="220"/>
      <c r="H2504" s="462"/>
      <c r="I2504" s="462"/>
      <c r="J2504" s="462"/>
      <c r="K2504" s="462"/>
      <c r="L2504" s="462"/>
      <c r="M2504" s="462"/>
      <c r="N2504" s="462"/>
      <c r="O2504" s="462"/>
      <c r="P2504" s="462"/>
      <c r="Q2504" s="462"/>
      <c r="R2504" s="462"/>
    </row>
    <row r="2505" spans="1:18" s="596" customFormat="1" ht="17.25" hidden="1" customHeight="1" outlineLevel="1" x14ac:dyDescent="0.3">
      <c r="A2505" s="444"/>
      <c r="B2505" s="451"/>
      <c r="C2505" s="451"/>
      <c r="D2505" s="451"/>
      <c r="E2505" s="452"/>
      <c r="F2505" s="203"/>
      <c r="G2505" s="203"/>
      <c r="H2505" s="595"/>
      <c r="I2505" s="595"/>
      <c r="J2505" s="595"/>
      <c r="K2505" s="595"/>
      <c r="L2505" s="595"/>
      <c r="M2505" s="595"/>
      <c r="N2505" s="595"/>
      <c r="O2505" s="595"/>
      <c r="P2505" s="595"/>
    </row>
    <row r="2506" spans="1:18" s="86" customFormat="1" ht="17.25" hidden="1" outlineLevel="1" x14ac:dyDescent="0.3">
      <c r="A2506" s="102"/>
      <c r="B2506" s="227">
        <f>SUM(B2507:B2610)</f>
        <v>0</v>
      </c>
      <c r="C2506" s="632" t="s">
        <v>2151</v>
      </c>
      <c r="D2506" s="228" t="s">
        <v>2152</v>
      </c>
      <c r="E2506" s="229"/>
      <c r="F2506" s="83"/>
      <c r="G2506" s="84"/>
      <c r="H2506" s="85"/>
      <c r="I2506" s="85"/>
      <c r="J2506" s="85"/>
      <c r="K2506" s="85"/>
      <c r="L2506" s="85"/>
      <c r="M2506" s="85"/>
      <c r="N2506" s="85"/>
      <c r="O2506" s="85"/>
      <c r="P2506" s="85"/>
    </row>
    <row r="2507" spans="1:18" s="596" customFormat="1" ht="17.25" hidden="1" outlineLevel="2" x14ac:dyDescent="0.3">
      <c r="A2507" s="598"/>
      <c r="B2507" s="599"/>
      <c r="C2507" s="633"/>
      <c r="D2507" s="599"/>
      <c r="E2507" s="634"/>
      <c r="F2507" s="220"/>
      <c r="G2507" s="220"/>
      <c r="H2507" s="221"/>
      <c r="I2507" s="222"/>
      <c r="J2507" s="223"/>
      <c r="K2507" s="595"/>
      <c r="L2507" s="595"/>
      <c r="M2507" s="595"/>
      <c r="N2507" s="595"/>
      <c r="O2507" s="595"/>
      <c r="P2507" s="595"/>
      <c r="Q2507" s="595"/>
      <c r="R2507" s="595"/>
    </row>
    <row r="2508" spans="1:18" s="462" customFormat="1" ht="34.5" hidden="1" outlineLevel="3" x14ac:dyDescent="0.3">
      <c r="A2508" s="438"/>
      <c r="B2508" s="603"/>
      <c r="C2508" s="508" t="s">
        <v>2153</v>
      </c>
      <c r="D2508" s="483" t="s">
        <v>2154</v>
      </c>
      <c r="E2508" s="230" t="s">
        <v>2155</v>
      </c>
      <c r="F2508" s="220"/>
      <c r="G2508" s="220"/>
      <c r="H2508" s="461"/>
      <c r="I2508" s="461"/>
      <c r="J2508" s="595"/>
      <c r="K2508" s="595"/>
      <c r="L2508" s="595"/>
      <c r="M2508" s="595"/>
      <c r="N2508" s="595"/>
      <c r="O2508" s="461"/>
      <c r="P2508" s="461"/>
    </row>
    <row r="2509" spans="1:18" s="462" customFormat="1" ht="34.5" hidden="1" outlineLevel="3" x14ac:dyDescent="0.3">
      <c r="A2509" s="438"/>
      <c r="B2509" s="603"/>
      <c r="C2509" s="508" t="s">
        <v>2156</v>
      </c>
      <c r="D2509" s="483" t="s">
        <v>2157</v>
      </c>
      <c r="E2509" s="230" t="s">
        <v>2155</v>
      </c>
      <c r="F2509" s="220"/>
      <c r="G2509" s="220"/>
      <c r="H2509" s="461"/>
      <c r="I2509" s="461"/>
      <c r="J2509" s="595"/>
      <c r="K2509" s="595"/>
      <c r="L2509" s="595"/>
      <c r="M2509" s="595"/>
      <c r="N2509" s="595"/>
      <c r="O2509" s="461"/>
      <c r="P2509" s="461"/>
    </row>
    <row r="2510" spans="1:18" s="462" customFormat="1" ht="34.5" hidden="1" outlineLevel="3" x14ac:dyDescent="0.3">
      <c r="A2510" s="438"/>
      <c r="B2510" s="603"/>
      <c r="C2510" s="508" t="s">
        <v>2158</v>
      </c>
      <c r="D2510" s="483" t="s">
        <v>2159</v>
      </c>
      <c r="E2510" s="230" t="s">
        <v>2155</v>
      </c>
      <c r="F2510" s="220"/>
      <c r="G2510" s="220"/>
      <c r="H2510" s="461"/>
      <c r="I2510" s="461"/>
      <c r="J2510" s="595"/>
      <c r="K2510" s="595"/>
      <c r="L2510" s="595"/>
      <c r="M2510" s="595"/>
      <c r="N2510" s="595"/>
      <c r="O2510" s="461"/>
      <c r="P2510" s="461"/>
    </row>
    <row r="2511" spans="1:18" s="462" customFormat="1" ht="34.5" hidden="1" outlineLevel="3" x14ac:dyDescent="0.3">
      <c r="A2511" s="438"/>
      <c r="B2511" s="603"/>
      <c r="C2511" s="508" t="s">
        <v>2160</v>
      </c>
      <c r="D2511" s="483" t="s">
        <v>2161</v>
      </c>
      <c r="E2511" s="230" t="s">
        <v>2155</v>
      </c>
      <c r="F2511" s="220"/>
      <c r="G2511" s="220"/>
      <c r="H2511" s="461"/>
      <c r="I2511" s="461"/>
      <c r="J2511" s="595"/>
      <c r="K2511" s="595"/>
      <c r="L2511" s="595"/>
      <c r="M2511" s="595"/>
      <c r="N2511" s="595"/>
      <c r="O2511" s="461"/>
      <c r="P2511" s="461"/>
    </row>
    <row r="2512" spans="1:18" s="462" customFormat="1" ht="34.5" hidden="1" outlineLevel="3" x14ac:dyDescent="0.3">
      <c r="A2512" s="438"/>
      <c r="B2512" s="603"/>
      <c r="C2512" s="508" t="s">
        <v>2162</v>
      </c>
      <c r="D2512" s="483" t="s">
        <v>2163</v>
      </c>
      <c r="E2512" s="230" t="s">
        <v>2155</v>
      </c>
      <c r="F2512" s="220"/>
      <c r="G2512" s="220"/>
      <c r="H2512" s="461"/>
      <c r="I2512" s="461"/>
      <c r="J2512" s="595"/>
      <c r="K2512" s="595"/>
      <c r="L2512" s="595"/>
      <c r="M2512" s="595"/>
      <c r="N2512" s="595"/>
      <c r="O2512" s="461"/>
      <c r="P2512" s="461"/>
    </row>
    <row r="2513" spans="1:16" s="462" customFormat="1" ht="34.5" hidden="1" outlineLevel="3" x14ac:dyDescent="0.3">
      <c r="A2513" s="438"/>
      <c r="B2513" s="603"/>
      <c r="C2513" s="508" t="s">
        <v>2164</v>
      </c>
      <c r="D2513" s="483" t="s">
        <v>2165</v>
      </c>
      <c r="E2513" s="230" t="s">
        <v>2155</v>
      </c>
      <c r="F2513" s="220"/>
      <c r="G2513" s="220"/>
      <c r="H2513" s="461"/>
      <c r="I2513" s="461"/>
      <c r="J2513" s="595"/>
      <c r="K2513" s="595"/>
      <c r="L2513" s="595"/>
      <c r="M2513" s="595"/>
      <c r="N2513" s="595"/>
      <c r="O2513" s="461"/>
      <c r="P2513" s="461"/>
    </row>
    <row r="2514" spans="1:16" s="462" customFormat="1" ht="34.5" hidden="1" outlineLevel="3" x14ac:dyDescent="0.3">
      <c r="A2514" s="438"/>
      <c r="B2514" s="603"/>
      <c r="C2514" s="508" t="s">
        <v>2168</v>
      </c>
      <c r="D2514" s="483" t="s">
        <v>2169</v>
      </c>
      <c r="E2514" s="91"/>
      <c r="F2514" s="220"/>
      <c r="G2514" s="220"/>
      <c r="H2514" s="461"/>
      <c r="I2514" s="461"/>
      <c r="J2514" s="595"/>
      <c r="K2514" s="595"/>
      <c r="L2514" s="595"/>
      <c r="M2514" s="595"/>
      <c r="N2514" s="595"/>
      <c r="O2514" s="461"/>
      <c r="P2514" s="461"/>
    </row>
    <row r="2515" spans="1:16" s="462" customFormat="1" ht="34.5" hidden="1" outlineLevel="3" x14ac:dyDescent="0.3">
      <c r="A2515" s="438"/>
      <c r="B2515" s="603"/>
      <c r="C2515" s="508" t="s">
        <v>2170</v>
      </c>
      <c r="D2515" s="483" t="s">
        <v>2171</v>
      </c>
      <c r="E2515" s="91"/>
      <c r="F2515" s="220"/>
      <c r="G2515" s="220"/>
      <c r="H2515" s="461"/>
      <c r="I2515" s="461"/>
      <c r="J2515" s="595"/>
      <c r="K2515" s="595"/>
      <c r="L2515" s="595"/>
      <c r="M2515" s="595"/>
      <c r="N2515" s="595"/>
      <c r="O2515" s="461"/>
      <c r="P2515" s="461"/>
    </row>
    <row r="2516" spans="1:16" s="462" customFormat="1" ht="34.5" hidden="1" outlineLevel="3" x14ac:dyDescent="0.3">
      <c r="A2516" s="438"/>
      <c r="B2516" s="603"/>
      <c r="C2516" s="508" t="s">
        <v>79</v>
      </c>
      <c r="D2516" s="483" t="s">
        <v>80</v>
      </c>
      <c r="E2516" s="91"/>
      <c r="F2516" s="220"/>
      <c r="G2516" s="220"/>
      <c r="H2516" s="461"/>
      <c r="I2516" s="461"/>
      <c r="J2516" s="595"/>
      <c r="K2516" s="595"/>
      <c r="L2516" s="595"/>
      <c r="M2516" s="595"/>
      <c r="N2516" s="595"/>
      <c r="O2516" s="461"/>
      <c r="P2516" s="461"/>
    </row>
    <row r="2517" spans="1:16" s="462" customFormat="1" ht="34.5" hidden="1" outlineLevel="3" x14ac:dyDescent="0.3">
      <c r="A2517" s="438"/>
      <c r="B2517" s="603"/>
      <c r="C2517" s="508" t="s">
        <v>2172</v>
      </c>
      <c r="D2517" s="483" t="s">
        <v>2173</v>
      </c>
      <c r="E2517" s="91"/>
      <c r="F2517" s="220"/>
      <c r="G2517" s="220"/>
      <c r="H2517" s="461"/>
      <c r="I2517" s="461"/>
      <c r="J2517" s="595"/>
      <c r="K2517" s="595"/>
      <c r="L2517" s="595"/>
      <c r="M2517" s="595"/>
      <c r="N2517" s="595"/>
      <c r="O2517" s="461"/>
      <c r="P2517" s="461"/>
    </row>
    <row r="2518" spans="1:16" s="462" customFormat="1" ht="34.5" hidden="1" outlineLevel="3" x14ac:dyDescent="0.3">
      <c r="A2518" s="438"/>
      <c r="B2518" s="603"/>
      <c r="C2518" s="508" t="s">
        <v>2174</v>
      </c>
      <c r="D2518" s="483" t="s">
        <v>2175</v>
      </c>
      <c r="E2518" s="91" t="s">
        <v>2202</v>
      </c>
      <c r="F2518" s="220"/>
      <c r="G2518" s="220"/>
      <c r="H2518" s="461"/>
      <c r="I2518" s="461"/>
      <c r="J2518" s="595"/>
      <c r="K2518" s="595"/>
      <c r="L2518" s="595"/>
      <c r="M2518" s="595"/>
      <c r="N2518" s="595"/>
      <c r="O2518" s="461"/>
      <c r="P2518" s="461"/>
    </row>
    <row r="2519" spans="1:16" s="462" customFormat="1" ht="34.5" hidden="1" outlineLevel="3" x14ac:dyDescent="0.3">
      <c r="A2519" s="438"/>
      <c r="B2519" s="603"/>
      <c r="C2519" s="439" t="s">
        <v>2176</v>
      </c>
      <c r="D2519" s="440" t="s">
        <v>2177</v>
      </c>
      <c r="E2519" s="91" t="s">
        <v>2202</v>
      </c>
      <c r="F2519" s="220"/>
      <c r="G2519" s="220"/>
      <c r="H2519" s="461"/>
      <c r="I2519" s="461"/>
      <c r="J2519" s="595"/>
      <c r="K2519" s="595"/>
      <c r="L2519" s="595"/>
      <c r="M2519" s="595"/>
      <c r="N2519" s="595"/>
      <c r="O2519" s="461"/>
      <c r="P2519" s="461"/>
    </row>
    <row r="2520" spans="1:16" s="462" customFormat="1" ht="34.5" hidden="1" outlineLevel="3" x14ac:dyDescent="0.3">
      <c r="A2520" s="438"/>
      <c r="B2520" s="603"/>
      <c r="C2520" s="439" t="s">
        <v>2178</v>
      </c>
      <c r="D2520" s="440" t="s">
        <v>2179</v>
      </c>
      <c r="E2520" s="91" t="s">
        <v>2202</v>
      </c>
      <c r="F2520" s="220"/>
      <c r="G2520" s="220"/>
      <c r="H2520" s="461"/>
      <c r="I2520" s="461"/>
      <c r="J2520" s="595"/>
      <c r="K2520" s="595"/>
      <c r="L2520" s="595"/>
      <c r="M2520" s="595"/>
      <c r="N2520" s="595"/>
      <c r="O2520" s="461"/>
      <c r="P2520" s="461"/>
    </row>
    <row r="2521" spans="1:16" s="462" customFormat="1" ht="34.5" hidden="1" outlineLevel="3" x14ac:dyDescent="0.3">
      <c r="A2521" s="438"/>
      <c r="B2521" s="603"/>
      <c r="C2521" s="439" t="s">
        <v>2180</v>
      </c>
      <c r="D2521" s="440" t="s">
        <v>2181</v>
      </c>
      <c r="E2521" s="91"/>
      <c r="F2521" s="220"/>
      <c r="G2521" s="220"/>
      <c r="H2521" s="461"/>
      <c r="I2521" s="461"/>
      <c r="J2521" s="595"/>
      <c r="K2521" s="595"/>
      <c r="L2521" s="595"/>
      <c r="M2521" s="595"/>
      <c r="N2521" s="595"/>
      <c r="O2521" s="461"/>
      <c r="P2521" s="461"/>
    </row>
    <row r="2522" spans="1:16" s="462" customFormat="1" ht="34.5" hidden="1" outlineLevel="3" x14ac:dyDescent="0.3">
      <c r="A2522" s="438"/>
      <c r="B2522" s="603"/>
      <c r="C2522" s="439" t="s">
        <v>2182</v>
      </c>
      <c r="D2522" s="440" t="s">
        <v>2183</v>
      </c>
      <c r="E2522" s="91"/>
      <c r="F2522" s="220"/>
      <c r="G2522" s="220"/>
      <c r="H2522" s="461"/>
      <c r="I2522" s="461"/>
      <c r="J2522" s="595"/>
      <c r="K2522" s="595"/>
      <c r="L2522" s="595"/>
      <c r="M2522" s="595"/>
      <c r="N2522" s="595"/>
      <c r="O2522" s="461"/>
      <c r="P2522" s="461"/>
    </row>
    <row r="2523" spans="1:16" s="462" customFormat="1" ht="34.5" hidden="1" outlineLevel="3" x14ac:dyDescent="0.3">
      <c r="A2523" s="438"/>
      <c r="B2523" s="603"/>
      <c r="C2523" s="439" t="s">
        <v>2184</v>
      </c>
      <c r="D2523" s="440" t="s">
        <v>2185</v>
      </c>
      <c r="E2523" s="91"/>
      <c r="F2523" s="220"/>
      <c r="G2523" s="220"/>
      <c r="H2523" s="461"/>
      <c r="I2523" s="461"/>
      <c r="J2523" s="595"/>
      <c r="K2523" s="595"/>
      <c r="L2523" s="595"/>
      <c r="M2523" s="595"/>
      <c r="N2523" s="595"/>
      <c r="O2523" s="461"/>
      <c r="P2523" s="461"/>
    </row>
    <row r="2524" spans="1:16" s="462" customFormat="1" ht="34.5" hidden="1" outlineLevel="3" x14ac:dyDescent="0.3">
      <c r="A2524" s="438"/>
      <c r="B2524" s="603"/>
      <c r="C2524" s="439" t="s">
        <v>2186</v>
      </c>
      <c r="D2524" s="440" t="s">
        <v>2187</v>
      </c>
      <c r="E2524" s="91"/>
      <c r="F2524" s="220"/>
      <c r="G2524" s="220"/>
      <c r="H2524" s="461"/>
      <c r="I2524" s="461"/>
      <c r="J2524" s="595"/>
      <c r="K2524" s="595"/>
      <c r="L2524" s="595"/>
      <c r="M2524" s="595"/>
      <c r="N2524" s="595"/>
      <c r="O2524" s="461"/>
      <c r="P2524" s="461"/>
    </row>
    <row r="2525" spans="1:16" s="462" customFormat="1" ht="34.5" hidden="1" outlineLevel="3" x14ac:dyDescent="0.3">
      <c r="A2525" s="438"/>
      <c r="B2525" s="603"/>
      <c r="C2525" s="439" t="s">
        <v>2188</v>
      </c>
      <c r="D2525" s="440" t="s">
        <v>2189</v>
      </c>
      <c r="E2525" s="91" t="s">
        <v>2202</v>
      </c>
      <c r="F2525" s="220"/>
      <c r="G2525" s="220"/>
      <c r="H2525" s="461"/>
      <c r="I2525" s="461"/>
      <c r="J2525" s="595"/>
      <c r="K2525" s="595"/>
      <c r="L2525" s="595"/>
      <c r="M2525" s="595"/>
      <c r="N2525" s="595"/>
      <c r="O2525" s="461"/>
      <c r="P2525" s="461"/>
    </row>
    <row r="2526" spans="1:16" s="462" customFormat="1" ht="34.5" hidden="1" outlineLevel="3" x14ac:dyDescent="0.3">
      <c r="A2526" s="438"/>
      <c r="B2526" s="603"/>
      <c r="C2526" s="439" t="s">
        <v>2190</v>
      </c>
      <c r="D2526" s="440" t="s">
        <v>2191</v>
      </c>
      <c r="E2526" s="91"/>
      <c r="F2526" s="220"/>
      <c r="G2526" s="220"/>
      <c r="H2526" s="461"/>
      <c r="I2526" s="461"/>
      <c r="J2526" s="595"/>
      <c r="K2526" s="595"/>
      <c r="L2526" s="595"/>
      <c r="M2526" s="595"/>
      <c r="N2526" s="595"/>
      <c r="O2526" s="461"/>
      <c r="P2526" s="461"/>
    </row>
    <row r="2527" spans="1:16" s="462" customFormat="1" ht="34.5" hidden="1" outlineLevel="3" x14ac:dyDescent="0.3">
      <c r="A2527" s="438"/>
      <c r="B2527" s="603"/>
      <c r="C2527" s="439" t="s">
        <v>2192</v>
      </c>
      <c r="D2527" s="440" t="s">
        <v>2193</v>
      </c>
      <c r="E2527" s="91"/>
      <c r="F2527" s="220"/>
      <c r="G2527" s="220"/>
      <c r="H2527" s="461"/>
      <c r="I2527" s="461"/>
      <c r="J2527" s="595"/>
      <c r="K2527" s="595"/>
      <c r="L2527" s="595"/>
      <c r="M2527" s="595"/>
      <c r="N2527" s="595"/>
      <c r="O2527" s="461"/>
      <c r="P2527" s="461"/>
    </row>
    <row r="2528" spans="1:16" s="462" customFormat="1" ht="34.5" hidden="1" outlineLevel="3" x14ac:dyDescent="0.3">
      <c r="A2528" s="438"/>
      <c r="B2528" s="603"/>
      <c r="C2528" s="439" t="s">
        <v>2194</v>
      </c>
      <c r="D2528" s="440" t="s">
        <v>2195</v>
      </c>
      <c r="E2528" s="91"/>
      <c r="F2528" s="220"/>
      <c r="G2528" s="220"/>
      <c r="H2528" s="461"/>
      <c r="I2528" s="461"/>
      <c r="J2528" s="595"/>
      <c r="K2528" s="595"/>
      <c r="L2528" s="595"/>
      <c r="M2528" s="595"/>
      <c r="N2528" s="595"/>
      <c r="O2528" s="461"/>
      <c r="P2528" s="461"/>
    </row>
    <row r="2529" spans="1:18" s="462" customFormat="1" ht="34.5" hidden="1" outlineLevel="3" x14ac:dyDescent="0.3">
      <c r="A2529" s="438"/>
      <c r="B2529" s="603"/>
      <c r="C2529" s="439" t="s">
        <v>2196</v>
      </c>
      <c r="D2529" s="440" t="s">
        <v>2197</v>
      </c>
      <c r="E2529" s="91"/>
      <c r="F2529" s="220"/>
      <c r="G2529" s="220"/>
      <c r="H2529" s="461"/>
      <c r="I2529" s="461"/>
      <c r="J2529" s="595"/>
      <c r="K2529" s="595"/>
      <c r="L2529" s="595"/>
      <c r="M2529" s="595"/>
      <c r="N2529" s="595"/>
      <c r="O2529" s="461"/>
      <c r="P2529" s="461"/>
    </row>
    <row r="2530" spans="1:18" s="462" customFormat="1" ht="34.5" hidden="1" outlineLevel="3" x14ac:dyDescent="0.3">
      <c r="A2530" s="438"/>
      <c r="B2530" s="603"/>
      <c r="C2530" s="439" t="s">
        <v>2198</v>
      </c>
      <c r="D2530" s="440" t="s">
        <v>2199</v>
      </c>
      <c r="E2530" s="91" t="s">
        <v>2202</v>
      </c>
      <c r="F2530" s="220"/>
      <c r="G2530" s="220"/>
      <c r="H2530" s="461"/>
      <c r="I2530" s="461"/>
      <c r="J2530" s="595"/>
      <c r="K2530" s="595"/>
      <c r="L2530" s="595"/>
      <c r="M2530" s="595"/>
      <c r="N2530" s="595"/>
      <c r="O2530" s="461"/>
      <c r="P2530" s="461"/>
    </row>
    <row r="2531" spans="1:18" s="462" customFormat="1" ht="34.5" hidden="1" outlineLevel="3" x14ac:dyDescent="0.3">
      <c r="A2531" s="438"/>
      <c r="B2531" s="603"/>
      <c r="C2531" s="439" t="s">
        <v>2200</v>
      </c>
      <c r="D2531" s="440" t="s">
        <v>2201</v>
      </c>
      <c r="E2531" s="91" t="s">
        <v>2202</v>
      </c>
      <c r="F2531" s="220"/>
      <c r="G2531" s="220"/>
      <c r="H2531" s="461"/>
      <c r="I2531" s="461"/>
      <c r="J2531" s="595"/>
      <c r="K2531" s="595"/>
      <c r="L2531" s="595"/>
      <c r="M2531" s="595"/>
      <c r="N2531" s="595"/>
      <c r="O2531" s="461"/>
      <c r="P2531" s="461"/>
    </row>
    <row r="2532" spans="1:18" s="462" customFormat="1" ht="34.5" hidden="1" outlineLevel="3" x14ac:dyDescent="0.3">
      <c r="A2532" s="438"/>
      <c r="B2532" s="603"/>
      <c r="C2532" s="439" t="s">
        <v>2203</v>
      </c>
      <c r="D2532" s="440" t="s">
        <v>2204</v>
      </c>
      <c r="E2532" s="91" t="s">
        <v>2202</v>
      </c>
      <c r="F2532" s="220"/>
      <c r="G2532" s="220"/>
      <c r="H2532" s="461"/>
      <c r="I2532" s="461"/>
      <c r="J2532" s="595"/>
      <c r="K2532" s="595"/>
      <c r="L2532" s="595"/>
      <c r="M2532" s="595"/>
      <c r="N2532" s="595"/>
      <c r="O2532" s="461"/>
      <c r="P2532" s="461"/>
    </row>
    <row r="2533" spans="1:18" s="462" customFormat="1" ht="17.25" hidden="1" outlineLevel="3" x14ac:dyDescent="0.3">
      <c r="A2533" s="438"/>
      <c r="B2533" s="603"/>
      <c r="C2533" s="439" t="s">
        <v>2205</v>
      </c>
      <c r="D2533" s="440" t="s">
        <v>2206</v>
      </c>
      <c r="E2533" s="91"/>
      <c r="F2533" s="220"/>
      <c r="G2533" s="220"/>
      <c r="H2533" s="461"/>
      <c r="I2533" s="461"/>
      <c r="J2533" s="595"/>
      <c r="K2533" s="595"/>
      <c r="L2533" s="595"/>
      <c r="M2533" s="595"/>
      <c r="N2533" s="595"/>
      <c r="O2533" s="461"/>
      <c r="P2533" s="461"/>
    </row>
    <row r="2534" spans="1:18" s="462" customFormat="1" ht="34.5" hidden="1" outlineLevel="3" x14ac:dyDescent="0.3">
      <c r="A2534" s="438"/>
      <c r="B2534" s="603"/>
      <c r="C2534" s="439" t="s">
        <v>2207</v>
      </c>
      <c r="D2534" s="440" t="s">
        <v>2208</v>
      </c>
      <c r="E2534" s="91"/>
      <c r="F2534" s="220"/>
      <c r="G2534" s="220"/>
      <c r="H2534" s="461"/>
      <c r="I2534" s="461"/>
      <c r="J2534" s="595"/>
      <c r="K2534" s="595"/>
      <c r="L2534" s="595"/>
      <c r="M2534" s="595"/>
      <c r="N2534" s="595"/>
      <c r="O2534" s="461"/>
      <c r="P2534" s="461"/>
    </row>
    <row r="2535" spans="1:18" s="462" customFormat="1" ht="34.5" hidden="1" outlineLevel="3" x14ac:dyDescent="0.3">
      <c r="A2535" s="438"/>
      <c r="B2535" s="603"/>
      <c r="C2535" s="439" t="s">
        <v>2209</v>
      </c>
      <c r="D2535" s="440" t="s">
        <v>2210</v>
      </c>
      <c r="E2535" s="91"/>
      <c r="F2535" s="220"/>
      <c r="G2535" s="220"/>
      <c r="H2535" s="461"/>
      <c r="I2535" s="461"/>
      <c r="J2535" s="595"/>
      <c r="K2535" s="595"/>
      <c r="L2535" s="595"/>
      <c r="M2535" s="595"/>
      <c r="N2535" s="595"/>
      <c r="O2535" s="461"/>
      <c r="P2535" s="461"/>
    </row>
    <row r="2536" spans="1:18" s="462" customFormat="1" ht="34.5" hidden="1" outlineLevel="3" x14ac:dyDescent="0.3">
      <c r="A2536" s="438"/>
      <c r="B2536" s="603"/>
      <c r="C2536" s="439" t="s">
        <v>2211</v>
      </c>
      <c r="D2536" s="440" t="s">
        <v>2212</v>
      </c>
      <c r="E2536" s="91"/>
      <c r="F2536" s="220"/>
      <c r="G2536" s="220"/>
      <c r="H2536" s="461"/>
      <c r="I2536" s="461"/>
      <c r="J2536" s="595"/>
      <c r="K2536" s="595"/>
      <c r="L2536" s="595"/>
      <c r="M2536" s="595"/>
      <c r="N2536" s="595"/>
      <c r="O2536" s="461"/>
      <c r="P2536" s="461"/>
    </row>
    <row r="2537" spans="1:18" s="596" customFormat="1" ht="17.25" hidden="1" customHeight="1" outlineLevel="3" x14ac:dyDescent="0.3">
      <c r="A2537" s="444"/>
      <c r="B2537" s="451"/>
      <c r="C2537" s="451"/>
      <c r="D2537" s="451"/>
      <c r="E2537" s="452"/>
      <c r="F2537" s="220"/>
      <c r="G2537" s="220"/>
      <c r="H2537" s="221"/>
      <c r="I2537" s="222"/>
      <c r="J2537" s="223"/>
      <c r="K2537" s="595"/>
      <c r="L2537" s="595"/>
      <c r="M2537" s="595"/>
      <c r="N2537" s="595"/>
      <c r="O2537" s="595"/>
      <c r="P2537" s="595"/>
      <c r="Q2537" s="595"/>
      <c r="R2537" s="595"/>
    </row>
    <row r="2538" spans="1:18" s="596" customFormat="1" ht="34.5" hidden="1" outlineLevel="3" x14ac:dyDescent="0.3">
      <c r="A2538" s="438"/>
      <c r="B2538" s="226"/>
      <c r="C2538" s="508" t="s">
        <v>2213</v>
      </c>
      <c r="D2538" s="605" t="s">
        <v>2214</v>
      </c>
      <c r="E2538" s="91" t="s">
        <v>2215</v>
      </c>
      <c r="F2538" s="220"/>
      <c r="G2538" s="220"/>
      <c r="H2538" s="221"/>
      <c r="I2538" s="222"/>
      <c r="J2538" s="223"/>
      <c r="K2538" s="595"/>
      <c r="L2538" s="595"/>
      <c r="M2538" s="595"/>
      <c r="N2538" s="595"/>
      <c r="O2538" s="595"/>
      <c r="P2538" s="595"/>
      <c r="Q2538" s="595"/>
      <c r="R2538" s="595"/>
    </row>
    <row r="2539" spans="1:18" s="596" customFormat="1" ht="17.25" hidden="1" outlineLevel="3" x14ac:dyDescent="0.3">
      <c r="A2539" s="438"/>
      <c r="B2539" s="226"/>
      <c r="C2539" s="508" t="s">
        <v>2216</v>
      </c>
      <c r="D2539" s="483" t="s">
        <v>2217</v>
      </c>
      <c r="E2539" s="91"/>
      <c r="F2539" s="220"/>
      <c r="G2539" s="220"/>
      <c r="H2539" s="221"/>
      <c r="I2539" s="222"/>
      <c r="J2539" s="223"/>
      <c r="K2539" s="595"/>
      <c r="L2539" s="595"/>
      <c r="M2539" s="595"/>
      <c r="N2539" s="595"/>
      <c r="O2539" s="595"/>
      <c r="P2539" s="595"/>
      <c r="Q2539" s="595"/>
      <c r="R2539" s="595"/>
    </row>
    <row r="2540" spans="1:18" s="596" customFormat="1" ht="17.25" hidden="1" outlineLevel="3" x14ac:dyDescent="0.3">
      <c r="A2540" s="438"/>
      <c r="B2540" s="226"/>
      <c r="C2540" s="508" t="s">
        <v>2218</v>
      </c>
      <c r="D2540" s="483" t="s">
        <v>2219</v>
      </c>
      <c r="E2540" s="91"/>
      <c r="F2540" s="220"/>
      <c r="G2540" s="220"/>
      <c r="H2540" s="221"/>
      <c r="I2540" s="222"/>
      <c r="J2540" s="223"/>
      <c r="K2540" s="595"/>
      <c r="L2540" s="595"/>
      <c r="M2540" s="595"/>
      <c r="N2540" s="595"/>
      <c r="O2540" s="595"/>
      <c r="P2540" s="595"/>
      <c r="Q2540" s="595"/>
      <c r="R2540" s="595"/>
    </row>
    <row r="2541" spans="1:18" s="596" customFormat="1" ht="17.25" hidden="1" outlineLevel="3" x14ac:dyDescent="0.3">
      <c r="A2541" s="438"/>
      <c r="B2541" s="226"/>
      <c r="C2541" s="508" t="s">
        <v>2220</v>
      </c>
      <c r="D2541" s="483" t="s">
        <v>2221</v>
      </c>
      <c r="E2541" s="91"/>
      <c r="F2541" s="220"/>
      <c r="G2541" s="220"/>
      <c r="H2541" s="221"/>
      <c r="I2541" s="222"/>
      <c r="J2541" s="223"/>
      <c r="K2541" s="595"/>
      <c r="L2541" s="595"/>
      <c r="M2541" s="595"/>
      <c r="N2541" s="595"/>
      <c r="O2541" s="595"/>
      <c r="P2541" s="595"/>
      <c r="Q2541" s="595"/>
      <c r="R2541" s="595"/>
    </row>
    <row r="2542" spans="1:18" s="596" customFormat="1" ht="17.25" hidden="1" outlineLevel="3" x14ac:dyDescent="0.3">
      <c r="A2542" s="438"/>
      <c r="B2542" s="226"/>
      <c r="C2542" s="508" t="s">
        <v>2222</v>
      </c>
      <c r="D2542" s="483" t="s">
        <v>2223</v>
      </c>
      <c r="E2542" s="91"/>
      <c r="F2542" s="220"/>
      <c r="G2542" s="220"/>
      <c r="H2542" s="221"/>
      <c r="I2542" s="222"/>
      <c r="J2542" s="223"/>
      <c r="K2542" s="595"/>
      <c r="L2542" s="595"/>
      <c r="M2542" s="595"/>
      <c r="N2542" s="595"/>
      <c r="O2542" s="595"/>
      <c r="P2542" s="595"/>
      <c r="Q2542" s="595"/>
      <c r="R2542" s="595"/>
    </row>
    <row r="2543" spans="1:18" s="596" customFormat="1" ht="17.25" hidden="1" outlineLevel="3" x14ac:dyDescent="0.3">
      <c r="A2543" s="438"/>
      <c r="B2543" s="226"/>
      <c r="C2543" s="508" t="s">
        <v>2224</v>
      </c>
      <c r="D2543" s="483" t="s">
        <v>2225</v>
      </c>
      <c r="E2543" s="91"/>
      <c r="F2543" s="220"/>
      <c r="G2543" s="220"/>
      <c r="H2543" s="221"/>
      <c r="I2543" s="222"/>
      <c r="J2543" s="223"/>
      <c r="K2543" s="595"/>
      <c r="L2543" s="595"/>
      <c r="M2543" s="595"/>
      <c r="N2543" s="595"/>
      <c r="O2543" s="595"/>
      <c r="P2543" s="595"/>
      <c r="Q2543" s="595"/>
      <c r="R2543" s="595"/>
    </row>
    <row r="2544" spans="1:18" s="596" customFormat="1" ht="17.25" hidden="1" customHeight="1" outlineLevel="3" x14ac:dyDescent="0.3">
      <c r="A2544" s="444"/>
      <c r="B2544" s="451"/>
      <c r="C2544" s="451"/>
      <c r="D2544" s="451"/>
      <c r="E2544" s="452"/>
      <c r="F2544" s="220"/>
      <c r="G2544" s="220"/>
      <c r="H2544" s="221"/>
      <c r="I2544" s="222"/>
      <c r="J2544" s="223"/>
      <c r="K2544" s="595"/>
      <c r="L2544" s="595"/>
      <c r="M2544" s="595"/>
      <c r="N2544" s="595"/>
      <c r="O2544" s="595"/>
      <c r="P2544" s="595"/>
      <c r="Q2544" s="595"/>
      <c r="R2544" s="595"/>
    </row>
    <row r="2545" spans="1:18" s="596" customFormat="1" ht="34.5" hidden="1" outlineLevel="3" x14ac:dyDescent="0.3">
      <c r="A2545" s="438"/>
      <c r="B2545" s="224"/>
      <c r="C2545" s="508" t="s">
        <v>2226</v>
      </c>
      <c r="D2545" s="483" t="s">
        <v>2227</v>
      </c>
      <c r="E2545" s="91" t="s">
        <v>2228</v>
      </c>
      <c r="F2545" s="220"/>
      <c r="G2545" s="220"/>
      <c r="H2545" s="221"/>
      <c r="I2545" s="222"/>
      <c r="J2545" s="223"/>
      <c r="K2545" s="595"/>
      <c r="L2545" s="595"/>
      <c r="M2545" s="595"/>
      <c r="N2545" s="595"/>
      <c r="O2545" s="595"/>
      <c r="P2545" s="595"/>
      <c r="Q2545" s="595"/>
      <c r="R2545" s="595"/>
    </row>
    <row r="2546" spans="1:18" s="596" customFormat="1" ht="17.25" hidden="1" outlineLevel="3" x14ac:dyDescent="0.3">
      <c r="A2546" s="438"/>
      <c r="B2546" s="224"/>
      <c r="C2546" s="508" t="s">
        <v>2229</v>
      </c>
      <c r="D2546" s="483" t="s">
        <v>2230</v>
      </c>
      <c r="E2546" s="91"/>
      <c r="F2546" s="220"/>
      <c r="G2546" s="220"/>
      <c r="H2546" s="221"/>
      <c r="I2546" s="222"/>
      <c r="J2546" s="223"/>
      <c r="K2546" s="595"/>
      <c r="L2546" s="595"/>
      <c r="M2546" s="595"/>
      <c r="N2546" s="595"/>
      <c r="O2546" s="595"/>
      <c r="P2546" s="595"/>
      <c r="Q2546" s="595"/>
      <c r="R2546" s="595"/>
    </row>
    <row r="2547" spans="1:18" s="596" customFormat="1" ht="17.25" hidden="1" outlineLevel="3" x14ac:dyDescent="0.3">
      <c r="A2547" s="438"/>
      <c r="B2547" s="224"/>
      <c r="C2547" s="508" t="s">
        <v>2231</v>
      </c>
      <c r="D2547" s="483" t="s">
        <v>2232</v>
      </c>
      <c r="E2547" s="91"/>
      <c r="F2547" s="220"/>
      <c r="G2547" s="220"/>
      <c r="H2547" s="221"/>
      <c r="I2547" s="222"/>
      <c r="J2547" s="223"/>
      <c r="K2547" s="595"/>
      <c r="L2547" s="595"/>
      <c r="M2547" s="595"/>
      <c r="N2547" s="595"/>
      <c r="O2547" s="595"/>
      <c r="P2547" s="595"/>
      <c r="Q2547" s="595"/>
      <c r="R2547" s="595"/>
    </row>
    <row r="2548" spans="1:18" s="596" customFormat="1" ht="17.25" hidden="1" outlineLevel="3" x14ac:dyDescent="0.3">
      <c r="A2548" s="438"/>
      <c r="B2548" s="224"/>
      <c r="C2548" s="508" t="s">
        <v>2233</v>
      </c>
      <c r="D2548" s="483" t="s">
        <v>2234</v>
      </c>
      <c r="E2548" s="91"/>
      <c r="F2548" s="220"/>
      <c r="G2548" s="220"/>
      <c r="H2548" s="221"/>
      <c r="I2548" s="222"/>
      <c r="J2548" s="223"/>
      <c r="K2548" s="595"/>
      <c r="L2548" s="595"/>
      <c r="M2548" s="595"/>
      <c r="N2548" s="595"/>
      <c r="O2548" s="595"/>
      <c r="P2548" s="595"/>
      <c r="Q2548" s="595"/>
      <c r="R2548" s="595"/>
    </row>
    <row r="2549" spans="1:18" s="596" customFormat="1" ht="17.25" hidden="1" outlineLevel="3" x14ac:dyDescent="0.3">
      <c r="A2549" s="438"/>
      <c r="B2549" s="226"/>
      <c r="C2549" s="508" t="s">
        <v>2235</v>
      </c>
      <c r="D2549" s="483" t="s">
        <v>2236</v>
      </c>
      <c r="E2549" s="91"/>
      <c r="F2549" s="220"/>
      <c r="G2549" s="220"/>
      <c r="H2549" s="221"/>
      <c r="I2549" s="222"/>
      <c r="J2549" s="223"/>
      <c r="K2549" s="595"/>
      <c r="L2549" s="595"/>
      <c r="M2549" s="595"/>
      <c r="N2549" s="595"/>
      <c r="O2549" s="595"/>
      <c r="P2549" s="595"/>
      <c r="Q2549" s="595"/>
      <c r="R2549" s="595"/>
    </row>
    <row r="2550" spans="1:18" s="596" customFormat="1" ht="17.25" hidden="1" customHeight="1" outlineLevel="3" x14ac:dyDescent="0.3">
      <c r="A2550" s="444"/>
      <c r="B2550" s="451"/>
      <c r="C2550" s="451"/>
      <c r="D2550" s="451"/>
      <c r="E2550" s="452"/>
      <c r="F2550" s="220"/>
      <c r="G2550" s="220"/>
      <c r="H2550" s="221"/>
      <c r="I2550" s="222"/>
      <c r="J2550" s="223"/>
      <c r="K2550" s="595"/>
      <c r="L2550" s="595"/>
      <c r="M2550" s="595"/>
      <c r="N2550" s="595"/>
      <c r="O2550" s="595"/>
      <c r="P2550" s="595"/>
      <c r="Q2550" s="595"/>
      <c r="R2550" s="595"/>
    </row>
    <row r="2551" spans="1:18" s="596" customFormat="1" ht="34.5" hidden="1" outlineLevel="3" x14ac:dyDescent="0.3">
      <c r="A2551" s="438"/>
      <c r="B2551" s="226"/>
      <c r="C2551" s="508" t="s">
        <v>2237</v>
      </c>
      <c r="D2551" s="483" t="s">
        <v>2238</v>
      </c>
      <c r="E2551" s="507" t="s">
        <v>2239</v>
      </c>
      <c r="F2551" s="220"/>
      <c r="G2551" s="220"/>
      <c r="H2551" s="221"/>
      <c r="I2551" s="222"/>
      <c r="J2551" s="223"/>
      <c r="K2551" s="595"/>
      <c r="L2551" s="595"/>
      <c r="M2551" s="595"/>
      <c r="N2551" s="595"/>
      <c r="O2551" s="595"/>
      <c r="P2551" s="595"/>
      <c r="Q2551" s="595"/>
      <c r="R2551" s="595"/>
    </row>
    <row r="2552" spans="1:18" s="596" customFormat="1" ht="17.25" hidden="1" outlineLevel="3" x14ac:dyDescent="0.3">
      <c r="A2552" s="438"/>
      <c r="B2552" s="224"/>
      <c r="C2552" s="508" t="s">
        <v>2240</v>
      </c>
      <c r="D2552" s="483" t="s">
        <v>2241</v>
      </c>
      <c r="E2552" s="91" t="s">
        <v>2242</v>
      </c>
      <c r="F2552" s="220"/>
      <c r="G2552" s="220"/>
      <c r="H2552" s="221"/>
      <c r="I2552" s="222"/>
      <c r="J2552" s="223"/>
      <c r="K2552" s="595"/>
      <c r="L2552" s="595"/>
      <c r="M2552" s="595"/>
      <c r="N2552" s="595"/>
      <c r="O2552" s="595"/>
      <c r="P2552" s="595"/>
    </row>
    <row r="2553" spans="1:18" s="596" customFormat="1" ht="17.25" hidden="1" customHeight="1" outlineLevel="3" x14ac:dyDescent="0.3">
      <c r="A2553" s="444"/>
      <c r="B2553" s="451"/>
      <c r="C2553" s="451"/>
      <c r="D2553" s="451"/>
      <c r="E2553" s="452"/>
      <c r="F2553" s="220"/>
      <c r="G2553" s="220"/>
      <c r="H2553" s="221"/>
      <c r="I2553" s="222"/>
      <c r="J2553" s="223"/>
      <c r="K2553" s="595"/>
      <c r="L2553" s="595"/>
      <c r="M2553" s="595"/>
      <c r="N2553" s="595"/>
      <c r="O2553" s="595"/>
      <c r="P2553" s="595"/>
      <c r="Q2553" s="595"/>
      <c r="R2553" s="595"/>
    </row>
    <row r="2554" spans="1:18" s="596" customFormat="1" ht="17.25" hidden="1" outlineLevel="3" x14ac:dyDescent="0.3">
      <c r="A2554" s="438"/>
      <c r="B2554" s="224"/>
      <c r="C2554" s="439" t="s">
        <v>2243</v>
      </c>
      <c r="D2554" s="483" t="s">
        <v>2244</v>
      </c>
      <c r="E2554" s="91" t="s">
        <v>2245</v>
      </c>
      <c r="F2554" s="220"/>
      <c r="G2554" s="220"/>
      <c r="H2554" s="221"/>
      <c r="I2554" s="222"/>
      <c r="J2554" s="223"/>
      <c r="K2554" s="595"/>
      <c r="L2554" s="595"/>
      <c r="M2554" s="595"/>
      <c r="N2554" s="595"/>
      <c r="O2554" s="595"/>
      <c r="P2554" s="595"/>
    </row>
    <row r="2555" spans="1:18" s="596" customFormat="1" ht="34.5" hidden="1" outlineLevel="3" x14ac:dyDescent="0.3">
      <c r="A2555" s="438"/>
      <c r="B2555" s="226"/>
      <c r="C2555" s="439" t="s">
        <v>2246</v>
      </c>
      <c r="D2555" s="483" t="s">
        <v>2247</v>
      </c>
      <c r="E2555" s="154" t="s">
        <v>2248</v>
      </c>
      <c r="F2555" s="220"/>
      <c r="G2555" s="220"/>
      <c r="H2555" s="221"/>
      <c r="I2555" s="222"/>
      <c r="J2555" s="223"/>
      <c r="K2555" s="595"/>
      <c r="L2555" s="595"/>
      <c r="M2555" s="595"/>
      <c r="N2555" s="595"/>
      <c r="O2555" s="595"/>
      <c r="P2555" s="595"/>
    </row>
    <row r="2556" spans="1:18" s="596" customFormat="1" ht="17.25" hidden="1" outlineLevel="3" x14ac:dyDescent="0.3">
      <c r="A2556" s="438"/>
      <c r="B2556" s="226"/>
      <c r="C2556" s="439" t="s">
        <v>2249</v>
      </c>
      <c r="D2556" s="483" t="s">
        <v>2250</v>
      </c>
      <c r="E2556" s="91"/>
      <c r="F2556" s="220"/>
      <c r="G2556" s="220"/>
      <c r="H2556" s="221"/>
      <c r="I2556" s="222"/>
      <c r="J2556" s="223"/>
      <c r="K2556" s="595"/>
      <c r="L2556" s="595"/>
      <c r="M2556" s="595"/>
      <c r="N2556" s="595"/>
      <c r="O2556" s="595"/>
      <c r="P2556" s="595"/>
    </row>
    <row r="2557" spans="1:18" s="596" customFormat="1" ht="17.25" hidden="1" outlineLevel="3" x14ac:dyDescent="0.3">
      <c r="A2557" s="438"/>
      <c r="B2557" s="226"/>
      <c r="C2557" s="439" t="s">
        <v>2251</v>
      </c>
      <c r="D2557" s="483" t="s">
        <v>2252</v>
      </c>
      <c r="E2557" s="91"/>
      <c r="F2557" s="220"/>
      <c r="G2557" s="220"/>
      <c r="H2557" s="221"/>
      <c r="I2557" s="222"/>
      <c r="J2557" s="223"/>
      <c r="K2557" s="595"/>
      <c r="L2557" s="595"/>
      <c r="M2557" s="595"/>
      <c r="N2557" s="595"/>
      <c r="O2557" s="595"/>
      <c r="P2557" s="595"/>
    </row>
    <row r="2558" spans="1:18" s="596" customFormat="1" ht="17.25" hidden="1" outlineLevel="3" x14ac:dyDescent="0.3">
      <c r="A2558" s="438"/>
      <c r="B2558" s="226"/>
      <c r="C2558" s="439" t="s">
        <v>2253</v>
      </c>
      <c r="D2558" s="483" t="s">
        <v>2254</v>
      </c>
      <c r="E2558" s="91"/>
      <c r="F2558" s="220"/>
      <c r="G2558" s="220"/>
      <c r="H2558" s="221"/>
      <c r="I2558" s="222"/>
      <c r="J2558" s="223"/>
      <c r="K2558" s="595"/>
      <c r="L2558" s="595"/>
      <c r="M2558" s="595"/>
      <c r="N2558" s="595"/>
      <c r="O2558" s="595"/>
      <c r="P2558" s="595"/>
    </row>
    <row r="2559" spans="1:18" s="462" customFormat="1" ht="17.25" hidden="1" outlineLevel="3" x14ac:dyDescent="0.3">
      <c r="A2559" s="438"/>
      <c r="B2559" s="603"/>
      <c r="C2559" s="439" t="s">
        <v>2255</v>
      </c>
      <c r="D2559" s="483" t="s">
        <v>2256</v>
      </c>
      <c r="E2559" s="91"/>
      <c r="F2559" s="220"/>
      <c r="G2559" s="220"/>
      <c r="H2559" s="461"/>
      <c r="I2559" s="461"/>
      <c r="J2559" s="595"/>
      <c r="K2559" s="595"/>
      <c r="L2559" s="595"/>
      <c r="M2559" s="595"/>
      <c r="N2559" s="595"/>
      <c r="O2559" s="461"/>
      <c r="P2559" s="461"/>
    </row>
    <row r="2560" spans="1:18" s="462" customFormat="1" ht="17.25" hidden="1" outlineLevel="3" x14ac:dyDescent="0.3">
      <c r="A2560" s="438"/>
      <c r="B2560" s="603"/>
      <c r="C2560" s="439" t="s">
        <v>2257</v>
      </c>
      <c r="D2560" s="483" t="s">
        <v>2258</v>
      </c>
      <c r="E2560" s="91"/>
      <c r="F2560" s="220"/>
      <c r="G2560" s="220"/>
      <c r="H2560" s="461"/>
      <c r="I2560" s="461"/>
      <c r="J2560" s="595"/>
      <c r="K2560" s="595"/>
      <c r="L2560" s="595"/>
      <c r="M2560" s="595"/>
      <c r="N2560" s="595"/>
      <c r="O2560" s="461"/>
      <c r="P2560" s="461"/>
    </row>
    <row r="2561" spans="1:18" s="462" customFormat="1" ht="17.25" hidden="1" outlineLevel="3" x14ac:dyDescent="0.3">
      <c r="A2561" s="438"/>
      <c r="B2561" s="603"/>
      <c r="C2561" s="439" t="s">
        <v>2259</v>
      </c>
      <c r="D2561" s="483" t="s">
        <v>2260</v>
      </c>
      <c r="E2561" s="91"/>
      <c r="F2561" s="220"/>
      <c r="G2561" s="220"/>
      <c r="H2561" s="461"/>
      <c r="I2561" s="461"/>
      <c r="J2561" s="595"/>
      <c r="K2561" s="595"/>
      <c r="L2561" s="595"/>
      <c r="M2561" s="595"/>
      <c r="N2561" s="595"/>
      <c r="O2561" s="461"/>
      <c r="P2561" s="461"/>
    </row>
    <row r="2562" spans="1:18" s="462" customFormat="1" ht="17.25" hidden="1" outlineLevel="3" x14ac:dyDescent="0.3">
      <c r="A2562" s="438"/>
      <c r="B2562" s="603"/>
      <c r="C2562" s="439" t="s">
        <v>2261</v>
      </c>
      <c r="D2562" s="483" t="s">
        <v>2262</v>
      </c>
      <c r="E2562" s="91"/>
      <c r="F2562" s="220"/>
      <c r="G2562" s="220"/>
      <c r="H2562" s="461"/>
      <c r="I2562" s="461"/>
      <c r="J2562" s="595"/>
      <c r="K2562" s="595"/>
      <c r="L2562" s="595"/>
      <c r="M2562" s="595"/>
      <c r="N2562" s="595"/>
      <c r="O2562" s="461"/>
      <c r="P2562" s="461"/>
    </row>
    <row r="2563" spans="1:18" s="462" customFormat="1" ht="17.25" hidden="1" outlineLevel="3" x14ac:dyDescent="0.3">
      <c r="A2563" s="438"/>
      <c r="B2563" s="603"/>
      <c r="C2563" s="439" t="s">
        <v>2263</v>
      </c>
      <c r="D2563" s="483" t="s">
        <v>2264</v>
      </c>
      <c r="E2563" s="91"/>
      <c r="F2563" s="220"/>
      <c r="G2563" s="220"/>
      <c r="H2563" s="461"/>
      <c r="I2563" s="461"/>
      <c r="J2563" s="595"/>
      <c r="K2563" s="595"/>
      <c r="L2563" s="595"/>
      <c r="M2563" s="595"/>
      <c r="N2563" s="595"/>
      <c r="O2563" s="461"/>
      <c r="P2563" s="461"/>
    </row>
    <row r="2564" spans="1:18" s="462" customFormat="1" ht="17.25" hidden="1" outlineLevel="3" x14ac:dyDescent="0.3">
      <c r="A2564" s="438"/>
      <c r="B2564" s="603"/>
      <c r="C2564" s="439" t="s">
        <v>2265</v>
      </c>
      <c r="D2564" s="483" t="s">
        <v>2266</v>
      </c>
      <c r="E2564" s="91"/>
      <c r="F2564" s="220"/>
      <c r="G2564" s="220"/>
      <c r="H2564" s="461"/>
      <c r="I2564" s="461"/>
      <c r="J2564" s="595"/>
      <c r="K2564" s="595"/>
      <c r="L2564" s="595"/>
      <c r="M2564" s="595"/>
      <c r="N2564" s="595"/>
      <c r="O2564" s="461"/>
      <c r="P2564" s="461"/>
    </row>
    <row r="2565" spans="1:18" s="462" customFormat="1" ht="17.25" hidden="1" outlineLevel="3" x14ac:dyDescent="0.3">
      <c r="A2565" s="438"/>
      <c r="B2565" s="603"/>
      <c r="C2565" s="439" t="s">
        <v>2267</v>
      </c>
      <c r="D2565" s="483" t="s">
        <v>2268</v>
      </c>
      <c r="E2565" s="91"/>
      <c r="F2565" s="220"/>
      <c r="G2565" s="220"/>
      <c r="H2565" s="461"/>
      <c r="I2565" s="461"/>
      <c r="J2565" s="595"/>
      <c r="K2565" s="595"/>
      <c r="L2565" s="595"/>
      <c r="M2565" s="595"/>
      <c r="N2565" s="595"/>
      <c r="O2565" s="461"/>
      <c r="P2565" s="461"/>
    </row>
    <row r="2566" spans="1:18" s="462" customFormat="1" ht="17.25" hidden="1" outlineLevel="3" x14ac:dyDescent="0.3">
      <c r="A2566" s="438"/>
      <c r="B2566" s="603"/>
      <c r="C2566" s="439" t="s">
        <v>83</v>
      </c>
      <c r="D2566" s="483" t="s">
        <v>2269</v>
      </c>
      <c r="E2566" s="91"/>
      <c r="F2566" s="220"/>
      <c r="G2566" s="220"/>
      <c r="H2566" s="461"/>
      <c r="I2566" s="461"/>
      <c r="J2566" s="595"/>
      <c r="K2566" s="595"/>
      <c r="L2566" s="595"/>
      <c r="M2566" s="595"/>
      <c r="N2566" s="595"/>
      <c r="O2566" s="461"/>
      <c r="P2566" s="461"/>
    </row>
    <row r="2567" spans="1:18" s="462" customFormat="1" ht="17.25" hidden="1" outlineLevel="3" x14ac:dyDescent="0.3">
      <c r="A2567" s="438"/>
      <c r="B2567" s="603"/>
      <c r="C2567" s="439" t="s">
        <v>2270</v>
      </c>
      <c r="D2567" s="483" t="s">
        <v>2271</v>
      </c>
      <c r="E2567" s="91"/>
      <c r="F2567" s="220"/>
      <c r="G2567" s="220"/>
      <c r="H2567" s="461"/>
      <c r="I2567" s="461"/>
      <c r="J2567" s="595"/>
      <c r="K2567" s="595"/>
      <c r="L2567" s="595"/>
      <c r="M2567" s="595"/>
      <c r="N2567" s="595"/>
      <c r="O2567" s="461"/>
      <c r="P2567" s="461"/>
    </row>
    <row r="2568" spans="1:18" s="462" customFormat="1" ht="17.25" hidden="1" outlineLevel="3" x14ac:dyDescent="0.3">
      <c r="A2568" s="438"/>
      <c r="B2568" s="603"/>
      <c r="C2568" s="439" t="s">
        <v>2272</v>
      </c>
      <c r="D2568" s="483" t="s">
        <v>2273</v>
      </c>
      <c r="E2568" s="91"/>
      <c r="F2568" s="220"/>
      <c r="G2568" s="220"/>
      <c r="H2568" s="461"/>
      <c r="I2568" s="461"/>
      <c r="J2568" s="595"/>
      <c r="K2568" s="595"/>
      <c r="L2568" s="595"/>
      <c r="M2568" s="595"/>
      <c r="N2568" s="595"/>
      <c r="O2568" s="461"/>
      <c r="P2568" s="461"/>
    </row>
    <row r="2569" spans="1:18" s="462" customFormat="1" ht="17.25" hidden="1" outlineLevel="3" x14ac:dyDescent="0.3">
      <c r="A2569" s="438"/>
      <c r="B2569" s="603"/>
      <c r="C2569" s="439" t="s">
        <v>2274</v>
      </c>
      <c r="D2569" s="483" t="s">
        <v>2275</v>
      </c>
      <c r="E2569" s="91"/>
      <c r="F2569" s="220"/>
      <c r="G2569" s="220"/>
      <c r="H2569" s="461"/>
      <c r="I2569" s="461"/>
      <c r="J2569" s="595"/>
      <c r="K2569" s="595"/>
      <c r="L2569" s="595"/>
      <c r="M2569" s="595"/>
      <c r="N2569" s="595"/>
      <c r="O2569" s="461"/>
      <c r="P2569" s="461"/>
    </row>
    <row r="2570" spans="1:18" s="596" customFormat="1" ht="17.25" hidden="1" outlineLevel="3" x14ac:dyDescent="0.3">
      <c r="A2570" s="438"/>
      <c r="B2570" s="226"/>
      <c r="C2570" s="439" t="s">
        <v>2276</v>
      </c>
      <c r="D2570" s="483" t="s">
        <v>2277</v>
      </c>
      <c r="E2570" s="91"/>
      <c r="F2570" s="220"/>
      <c r="G2570" s="220"/>
      <c r="H2570" s="221"/>
      <c r="I2570" s="222"/>
      <c r="J2570" s="223"/>
      <c r="K2570" s="595"/>
      <c r="L2570" s="595"/>
      <c r="M2570" s="595"/>
      <c r="N2570" s="595"/>
      <c r="O2570" s="595"/>
      <c r="P2570" s="595"/>
      <c r="Q2570" s="595"/>
      <c r="R2570" s="595"/>
    </row>
    <row r="2571" spans="1:18" s="462" customFormat="1" ht="17.25" hidden="1" outlineLevel="3" x14ac:dyDescent="0.3">
      <c r="A2571" s="438"/>
      <c r="B2571" s="603"/>
      <c r="C2571" s="439" t="s">
        <v>2278</v>
      </c>
      <c r="D2571" s="483" t="s">
        <v>2279</v>
      </c>
      <c r="E2571" s="91"/>
      <c r="F2571" s="220"/>
      <c r="G2571" s="220"/>
      <c r="H2571" s="461"/>
      <c r="I2571" s="461"/>
      <c r="J2571" s="595"/>
      <c r="K2571" s="595"/>
      <c r="L2571" s="595"/>
      <c r="M2571" s="595"/>
      <c r="N2571" s="595"/>
      <c r="O2571" s="461"/>
      <c r="P2571" s="461"/>
    </row>
    <row r="2572" spans="1:18" s="462" customFormat="1" ht="17.25" hidden="1" outlineLevel="3" x14ac:dyDescent="0.3">
      <c r="A2572" s="438"/>
      <c r="B2572" s="603"/>
      <c r="C2572" s="439" t="s">
        <v>2280</v>
      </c>
      <c r="D2572" s="483" t="s">
        <v>2281</v>
      </c>
      <c r="E2572" s="91"/>
      <c r="F2572" s="220"/>
      <c r="G2572" s="220"/>
      <c r="H2572" s="461"/>
      <c r="I2572" s="461"/>
      <c r="J2572" s="595"/>
      <c r="K2572" s="595"/>
      <c r="L2572" s="595"/>
      <c r="M2572" s="595"/>
      <c r="N2572" s="595"/>
      <c r="O2572" s="461"/>
      <c r="P2572" s="461"/>
    </row>
    <row r="2573" spans="1:18" s="596" customFormat="1" ht="17.25" hidden="1" customHeight="1" outlineLevel="3" x14ac:dyDescent="0.3">
      <c r="A2573" s="444"/>
      <c r="B2573" s="451"/>
      <c r="C2573" s="451"/>
      <c r="D2573" s="451"/>
      <c r="E2573" s="452"/>
      <c r="F2573" s="220"/>
      <c r="G2573" s="220"/>
      <c r="H2573" s="221"/>
      <c r="I2573" s="222"/>
      <c r="J2573" s="223"/>
      <c r="K2573" s="595"/>
      <c r="L2573" s="595"/>
      <c r="M2573" s="595"/>
      <c r="N2573" s="595"/>
      <c r="O2573" s="595"/>
      <c r="P2573" s="595"/>
      <c r="Q2573" s="595"/>
      <c r="R2573" s="595"/>
    </row>
    <row r="2574" spans="1:18" s="462" customFormat="1" ht="17.25" hidden="1" outlineLevel="3" x14ac:dyDescent="0.3">
      <c r="A2574" s="438"/>
      <c r="B2574" s="603"/>
      <c r="C2574" s="508" t="s">
        <v>2282</v>
      </c>
      <c r="D2574" s="483" t="s">
        <v>2283</v>
      </c>
      <c r="E2574" s="91" t="s">
        <v>2284</v>
      </c>
      <c r="F2574" s="220"/>
      <c r="G2574" s="220"/>
      <c r="H2574" s="461"/>
      <c r="I2574" s="461"/>
      <c r="J2574" s="595"/>
      <c r="K2574" s="595"/>
      <c r="L2574" s="595"/>
      <c r="M2574" s="595"/>
      <c r="N2574" s="595"/>
      <c r="O2574" s="461"/>
      <c r="P2574" s="461"/>
    </row>
    <row r="2575" spans="1:18" s="462" customFormat="1" ht="34.5" hidden="1" outlineLevel="3" x14ac:dyDescent="0.3">
      <c r="A2575" s="438"/>
      <c r="B2575" s="603"/>
      <c r="C2575" s="508" t="s">
        <v>2285</v>
      </c>
      <c r="D2575" s="483" t="s">
        <v>2286</v>
      </c>
      <c r="E2575" s="91" t="s">
        <v>2287</v>
      </c>
      <c r="F2575" s="220"/>
      <c r="G2575" s="220"/>
      <c r="H2575" s="461"/>
      <c r="I2575" s="461"/>
      <c r="J2575" s="595"/>
      <c r="K2575" s="595"/>
      <c r="L2575" s="595"/>
      <c r="M2575" s="595"/>
      <c r="N2575" s="595"/>
      <c r="O2575" s="461"/>
      <c r="P2575" s="461"/>
    </row>
    <row r="2576" spans="1:18" s="462" customFormat="1" ht="17.25" hidden="1" outlineLevel="3" x14ac:dyDescent="0.3">
      <c r="A2576" s="438"/>
      <c r="B2576" s="603"/>
      <c r="C2576" s="508" t="s">
        <v>2288</v>
      </c>
      <c r="D2576" s="483" t="s">
        <v>2289</v>
      </c>
      <c r="E2576" s="91"/>
      <c r="F2576" s="220"/>
      <c r="G2576" s="220"/>
      <c r="H2576" s="461"/>
      <c r="I2576" s="461"/>
      <c r="J2576" s="595"/>
      <c r="K2576" s="595"/>
      <c r="L2576" s="595"/>
      <c r="M2576" s="595"/>
      <c r="N2576" s="595"/>
      <c r="O2576" s="461"/>
      <c r="P2576" s="461"/>
    </row>
    <row r="2577" spans="1:18" s="462" customFormat="1" ht="17.25" hidden="1" outlineLevel="3" x14ac:dyDescent="0.3">
      <c r="A2577" s="438"/>
      <c r="B2577" s="603"/>
      <c r="C2577" s="508" t="s">
        <v>2290</v>
      </c>
      <c r="D2577" s="483" t="s">
        <v>2291</v>
      </c>
      <c r="E2577" s="91"/>
      <c r="F2577" s="220"/>
      <c r="G2577" s="220"/>
      <c r="H2577" s="461"/>
      <c r="I2577" s="461"/>
      <c r="J2577" s="595"/>
      <c r="K2577" s="595"/>
      <c r="L2577" s="595"/>
      <c r="M2577" s="595"/>
      <c r="N2577" s="595"/>
      <c r="O2577" s="461"/>
      <c r="P2577" s="461"/>
    </row>
    <row r="2578" spans="1:18" s="462" customFormat="1" ht="17.25" hidden="1" outlineLevel="3" x14ac:dyDescent="0.3">
      <c r="A2578" s="438"/>
      <c r="B2578" s="603"/>
      <c r="C2578" s="508" t="s">
        <v>2292</v>
      </c>
      <c r="D2578" s="483" t="s">
        <v>2293</v>
      </c>
      <c r="E2578" s="91"/>
      <c r="F2578" s="220"/>
      <c r="G2578" s="220"/>
      <c r="H2578" s="461"/>
      <c r="I2578" s="461"/>
      <c r="J2578" s="595"/>
      <c r="K2578" s="595"/>
      <c r="L2578" s="595"/>
      <c r="M2578" s="595"/>
      <c r="N2578" s="595"/>
      <c r="O2578" s="461"/>
      <c r="P2578" s="461"/>
    </row>
    <row r="2579" spans="1:18" s="596" customFormat="1" ht="17.25" hidden="1" customHeight="1" outlineLevel="3" x14ac:dyDescent="0.3">
      <c r="A2579" s="444"/>
      <c r="B2579" s="451"/>
      <c r="C2579" s="451"/>
      <c r="D2579" s="451"/>
      <c r="E2579" s="452"/>
      <c r="F2579" s="220"/>
      <c r="G2579" s="220"/>
      <c r="H2579" s="221"/>
      <c r="I2579" s="222"/>
      <c r="J2579" s="223"/>
      <c r="K2579" s="595"/>
      <c r="L2579" s="595"/>
      <c r="M2579" s="595"/>
      <c r="N2579" s="595"/>
      <c r="O2579" s="595"/>
      <c r="P2579" s="595"/>
      <c r="Q2579" s="595"/>
      <c r="R2579" s="595"/>
    </row>
    <row r="2580" spans="1:18" s="462" customFormat="1" ht="34.5" hidden="1" outlineLevel="3" x14ac:dyDescent="0.3">
      <c r="A2580" s="438"/>
      <c r="B2580" s="603"/>
      <c r="C2580" s="508" t="s">
        <v>2294</v>
      </c>
      <c r="D2580" s="483" t="s">
        <v>2295</v>
      </c>
      <c r="E2580" s="91" t="s">
        <v>2296</v>
      </c>
      <c r="F2580" s="220"/>
      <c r="G2580" s="220"/>
      <c r="H2580" s="461"/>
      <c r="I2580" s="461"/>
      <c r="J2580" s="595"/>
      <c r="K2580" s="595"/>
      <c r="L2580" s="595"/>
      <c r="M2580" s="595"/>
      <c r="N2580" s="595"/>
      <c r="O2580" s="461"/>
      <c r="P2580" s="461"/>
    </row>
    <row r="2581" spans="1:18" s="462" customFormat="1" ht="34.5" hidden="1" outlineLevel="3" x14ac:dyDescent="0.3">
      <c r="A2581" s="438"/>
      <c r="B2581" s="603"/>
      <c r="C2581" s="508" t="s">
        <v>2297</v>
      </c>
      <c r="D2581" s="483" t="s">
        <v>2298</v>
      </c>
      <c r="E2581" s="91"/>
      <c r="F2581" s="220"/>
      <c r="G2581" s="220"/>
      <c r="H2581" s="461"/>
      <c r="I2581" s="461"/>
      <c r="J2581" s="595"/>
      <c r="K2581" s="595"/>
      <c r="L2581" s="595"/>
      <c r="M2581" s="595"/>
      <c r="N2581" s="595"/>
      <c r="O2581" s="461"/>
      <c r="P2581" s="461"/>
    </row>
    <row r="2582" spans="1:18" s="462" customFormat="1" ht="34.5" hidden="1" outlineLevel="3" x14ac:dyDescent="0.3">
      <c r="A2582" s="438"/>
      <c r="B2582" s="603"/>
      <c r="C2582" s="508" t="s">
        <v>2299</v>
      </c>
      <c r="D2582" s="483" t="s">
        <v>2300</v>
      </c>
      <c r="E2582" s="91"/>
      <c r="F2582" s="220"/>
      <c r="G2582" s="220"/>
      <c r="H2582" s="461"/>
      <c r="I2582" s="461"/>
      <c r="J2582" s="595"/>
      <c r="K2582" s="595"/>
      <c r="L2582" s="595"/>
      <c r="M2582" s="595"/>
      <c r="N2582" s="595"/>
      <c r="O2582" s="461"/>
      <c r="P2582" s="461"/>
    </row>
    <row r="2583" spans="1:18" s="462" customFormat="1" ht="34.5" hidden="1" outlineLevel="3" x14ac:dyDescent="0.3">
      <c r="A2583" s="438"/>
      <c r="B2583" s="603"/>
      <c r="C2583" s="508" t="s">
        <v>2301</v>
      </c>
      <c r="D2583" s="483" t="s">
        <v>2302</v>
      </c>
      <c r="E2583" s="91"/>
      <c r="F2583" s="220"/>
      <c r="G2583" s="220"/>
      <c r="H2583" s="461"/>
      <c r="I2583" s="461"/>
      <c r="J2583" s="595"/>
      <c r="K2583" s="595"/>
      <c r="L2583" s="595"/>
      <c r="M2583" s="595"/>
      <c r="N2583" s="595"/>
      <c r="O2583" s="461"/>
      <c r="P2583" s="461"/>
    </row>
    <row r="2584" spans="1:18" s="462" customFormat="1" ht="34.5" hidden="1" outlineLevel="3" x14ac:dyDescent="0.3">
      <c r="A2584" s="438"/>
      <c r="B2584" s="603"/>
      <c r="C2584" s="508" t="s">
        <v>2303</v>
      </c>
      <c r="D2584" s="483" t="s">
        <v>2304</v>
      </c>
      <c r="E2584" s="91"/>
      <c r="F2584" s="220"/>
      <c r="G2584" s="220"/>
      <c r="H2584" s="461"/>
      <c r="I2584" s="461"/>
      <c r="J2584" s="595"/>
      <c r="K2584" s="595"/>
      <c r="L2584" s="595"/>
      <c r="M2584" s="595"/>
      <c r="N2584" s="595"/>
      <c r="O2584" s="461"/>
      <c r="P2584" s="461"/>
    </row>
    <row r="2585" spans="1:18" s="462" customFormat="1" ht="34.5" hidden="1" outlineLevel="3" x14ac:dyDescent="0.3">
      <c r="A2585" s="438"/>
      <c r="B2585" s="603"/>
      <c r="C2585" s="508" t="s">
        <v>2305</v>
      </c>
      <c r="D2585" s="483" t="s">
        <v>2306</v>
      </c>
      <c r="E2585" s="91"/>
      <c r="F2585" s="220"/>
      <c r="G2585" s="220"/>
      <c r="H2585" s="461"/>
      <c r="I2585" s="461"/>
      <c r="J2585" s="595"/>
      <c r="K2585" s="595"/>
      <c r="L2585" s="595"/>
      <c r="M2585" s="595"/>
      <c r="N2585" s="595"/>
      <c r="O2585" s="461"/>
      <c r="P2585" s="461"/>
    </row>
    <row r="2586" spans="1:18" s="596" customFormat="1" ht="17.25" hidden="1" customHeight="1" outlineLevel="3" x14ac:dyDescent="0.3">
      <c r="A2586" s="444"/>
      <c r="B2586" s="451"/>
      <c r="C2586" s="451"/>
      <c r="D2586" s="451"/>
      <c r="E2586" s="452"/>
      <c r="F2586" s="220"/>
      <c r="G2586" s="220"/>
      <c r="H2586" s="221"/>
      <c r="I2586" s="222"/>
      <c r="J2586" s="223"/>
      <c r="K2586" s="595"/>
      <c r="L2586" s="595"/>
      <c r="M2586" s="595"/>
      <c r="N2586" s="595"/>
      <c r="O2586" s="595"/>
      <c r="P2586" s="595"/>
      <c r="Q2586" s="595"/>
      <c r="R2586" s="595"/>
    </row>
    <row r="2587" spans="1:18" s="462" customFormat="1" ht="34.5" hidden="1" outlineLevel="3" x14ac:dyDescent="0.3">
      <c r="A2587" s="438"/>
      <c r="B2587" s="603"/>
      <c r="C2587" s="508" t="s">
        <v>2307</v>
      </c>
      <c r="D2587" s="483" t="s">
        <v>2308</v>
      </c>
      <c r="E2587" s="91" t="s">
        <v>2309</v>
      </c>
      <c r="F2587" s="220"/>
      <c r="G2587" s="220"/>
      <c r="H2587" s="461"/>
      <c r="I2587" s="461"/>
      <c r="J2587" s="595"/>
      <c r="K2587" s="595"/>
      <c r="L2587" s="595"/>
      <c r="M2587" s="595"/>
      <c r="N2587" s="595"/>
      <c r="O2587" s="461"/>
      <c r="P2587" s="461"/>
    </row>
    <row r="2588" spans="1:18" s="596" customFormat="1" ht="17.25" hidden="1" customHeight="1" outlineLevel="3" x14ac:dyDescent="0.3">
      <c r="A2588" s="444"/>
      <c r="B2588" s="451"/>
      <c r="C2588" s="451"/>
      <c r="D2588" s="451"/>
      <c r="E2588" s="452"/>
      <c r="F2588" s="220"/>
      <c r="G2588" s="220"/>
      <c r="H2588" s="221"/>
      <c r="I2588" s="222"/>
      <c r="J2588" s="223"/>
      <c r="K2588" s="595"/>
      <c r="L2588" s="595"/>
      <c r="M2588" s="595"/>
      <c r="N2588" s="595"/>
      <c r="O2588" s="595"/>
      <c r="P2588" s="595"/>
      <c r="Q2588" s="595"/>
      <c r="R2588" s="595"/>
    </row>
    <row r="2589" spans="1:18" s="462" customFormat="1" ht="34.5" hidden="1" outlineLevel="3" x14ac:dyDescent="0.3">
      <c r="A2589" s="438"/>
      <c r="B2589" s="603"/>
      <c r="C2589" s="439" t="s">
        <v>2310</v>
      </c>
      <c r="D2589" s="440" t="s">
        <v>2311</v>
      </c>
      <c r="E2589" s="507" t="s">
        <v>2312</v>
      </c>
      <c r="F2589" s="220"/>
      <c r="G2589" s="220"/>
      <c r="H2589" s="461"/>
      <c r="I2589" s="461"/>
      <c r="J2589" s="595"/>
      <c r="K2589" s="595"/>
      <c r="L2589" s="595"/>
      <c r="M2589" s="595"/>
      <c r="N2589" s="595"/>
      <c r="O2589" s="461"/>
      <c r="P2589" s="461"/>
    </row>
    <row r="2590" spans="1:18" s="462" customFormat="1" ht="17.25" hidden="1" outlineLevel="3" x14ac:dyDescent="0.3">
      <c r="A2590" s="438"/>
      <c r="B2590" s="603"/>
      <c r="C2590" s="439" t="s">
        <v>2313</v>
      </c>
      <c r="D2590" s="440" t="s">
        <v>2314</v>
      </c>
      <c r="E2590" s="91"/>
      <c r="F2590" s="220"/>
      <c r="G2590" s="220"/>
      <c r="H2590" s="461"/>
      <c r="I2590" s="461"/>
      <c r="J2590" s="595"/>
      <c r="K2590" s="595"/>
      <c r="L2590" s="595"/>
      <c r="M2590" s="595"/>
      <c r="N2590" s="595"/>
      <c r="O2590" s="461"/>
      <c r="P2590" s="461"/>
    </row>
    <row r="2591" spans="1:18" s="596" customFormat="1" ht="17.25" hidden="1" customHeight="1" outlineLevel="3" x14ac:dyDescent="0.3">
      <c r="A2591" s="444"/>
      <c r="B2591" s="451"/>
      <c r="C2591" s="451"/>
      <c r="D2591" s="451"/>
      <c r="E2591" s="452"/>
      <c r="F2591" s="220"/>
      <c r="G2591" s="220"/>
      <c r="H2591" s="221"/>
      <c r="I2591" s="222"/>
      <c r="J2591" s="223"/>
      <c r="K2591" s="595"/>
      <c r="L2591" s="595"/>
      <c r="M2591" s="595"/>
      <c r="N2591" s="595"/>
      <c r="O2591" s="595"/>
      <c r="P2591" s="595"/>
      <c r="Q2591" s="595"/>
      <c r="R2591" s="595"/>
    </row>
    <row r="2592" spans="1:18" s="462" customFormat="1" ht="17.25" hidden="1" outlineLevel="3" x14ac:dyDescent="0.3">
      <c r="A2592" s="438"/>
      <c r="B2592" s="603"/>
      <c r="C2592" s="508" t="s">
        <v>2315</v>
      </c>
      <c r="D2592" s="483" t="s">
        <v>2316</v>
      </c>
      <c r="E2592" s="91" t="s">
        <v>2317</v>
      </c>
      <c r="F2592" s="220"/>
      <c r="G2592" s="220"/>
      <c r="H2592" s="461"/>
      <c r="I2592" s="461"/>
      <c r="J2592" s="595"/>
      <c r="K2592" s="595"/>
      <c r="L2592" s="595"/>
      <c r="M2592" s="595"/>
      <c r="N2592" s="595"/>
      <c r="O2592" s="461"/>
      <c r="P2592" s="461"/>
    </row>
    <row r="2593" spans="1:18" s="462" customFormat="1" ht="17.25" hidden="1" outlineLevel="3" x14ac:dyDescent="0.3">
      <c r="A2593" s="438"/>
      <c r="B2593" s="603"/>
      <c r="C2593" s="508" t="s">
        <v>2318</v>
      </c>
      <c r="D2593" s="483" t="s">
        <v>2319</v>
      </c>
      <c r="E2593" s="91"/>
      <c r="F2593" s="220"/>
      <c r="G2593" s="220"/>
      <c r="H2593" s="461"/>
      <c r="I2593" s="461"/>
      <c r="J2593" s="595"/>
      <c r="K2593" s="595"/>
      <c r="L2593" s="595"/>
      <c r="M2593" s="595"/>
      <c r="N2593" s="595"/>
      <c r="O2593" s="461"/>
      <c r="P2593" s="461"/>
    </row>
    <row r="2594" spans="1:18" s="462" customFormat="1" ht="17.25" hidden="1" outlineLevel="3" x14ac:dyDescent="0.3">
      <c r="A2594" s="438"/>
      <c r="B2594" s="603"/>
      <c r="C2594" s="508" t="s">
        <v>2320</v>
      </c>
      <c r="D2594" s="483" t="s">
        <v>2321</v>
      </c>
      <c r="E2594" s="91"/>
      <c r="F2594" s="220"/>
      <c r="G2594" s="220"/>
      <c r="H2594" s="461"/>
      <c r="I2594" s="461"/>
      <c r="J2594" s="595"/>
      <c r="K2594" s="595"/>
      <c r="L2594" s="595"/>
      <c r="M2594" s="595"/>
      <c r="N2594" s="595"/>
      <c r="O2594" s="461"/>
      <c r="P2594" s="461"/>
    </row>
    <row r="2595" spans="1:18" s="462" customFormat="1" ht="17.25" hidden="1" outlineLevel="3" x14ac:dyDescent="0.3">
      <c r="A2595" s="438"/>
      <c r="B2595" s="603"/>
      <c r="C2595" s="508" t="s">
        <v>2322</v>
      </c>
      <c r="D2595" s="483" t="s">
        <v>2323</v>
      </c>
      <c r="E2595" s="91"/>
      <c r="F2595" s="220"/>
      <c r="G2595" s="220"/>
      <c r="H2595" s="461"/>
      <c r="I2595" s="461"/>
      <c r="J2595" s="595"/>
      <c r="K2595" s="595"/>
      <c r="L2595" s="595"/>
      <c r="M2595" s="595"/>
      <c r="N2595" s="595"/>
      <c r="O2595" s="461"/>
      <c r="P2595" s="461"/>
    </row>
    <row r="2596" spans="1:18" s="462" customFormat="1" ht="17.25" hidden="1" outlineLevel="3" x14ac:dyDescent="0.3">
      <c r="A2596" s="438"/>
      <c r="B2596" s="603"/>
      <c r="C2596" s="508" t="s">
        <v>2324</v>
      </c>
      <c r="D2596" s="483" t="s">
        <v>2325</v>
      </c>
      <c r="E2596" s="507"/>
      <c r="F2596" s="220"/>
      <c r="G2596" s="220"/>
      <c r="H2596" s="461"/>
      <c r="I2596" s="461"/>
      <c r="J2596" s="595"/>
      <c r="K2596" s="595"/>
      <c r="L2596" s="595"/>
      <c r="M2596" s="595"/>
      <c r="N2596" s="595"/>
      <c r="O2596" s="461"/>
      <c r="P2596" s="461"/>
    </row>
    <row r="2597" spans="1:18" s="462" customFormat="1" ht="17.25" hidden="1" outlineLevel="3" x14ac:dyDescent="0.3">
      <c r="A2597" s="438"/>
      <c r="B2597" s="603"/>
      <c r="C2597" s="508" t="s">
        <v>2326</v>
      </c>
      <c r="D2597" s="483" t="s">
        <v>2327</v>
      </c>
      <c r="E2597" s="507"/>
      <c r="F2597" s="220"/>
      <c r="G2597" s="220"/>
      <c r="H2597" s="461"/>
      <c r="I2597" s="461"/>
      <c r="J2597" s="595"/>
      <c r="K2597" s="595"/>
      <c r="L2597" s="595"/>
      <c r="M2597" s="595"/>
      <c r="N2597" s="595"/>
      <c r="O2597" s="461"/>
      <c r="P2597" s="461"/>
    </row>
    <row r="2598" spans="1:18" s="462" customFormat="1" ht="17.25" hidden="1" outlineLevel="3" x14ac:dyDescent="0.3">
      <c r="A2598" s="438"/>
      <c r="B2598" s="603"/>
      <c r="C2598" s="508" t="s">
        <v>2328</v>
      </c>
      <c r="D2598" s="483" t="s">
        <v>2329</v>
      </c>
      <c r="E2598" s="507"/>
      <c r="F2598" s="220"/>
      <c r="G2598" s="220"/>
      <c r="H2598" s="461"/>
      <c r="I2598" s="461"/>
      <c r="J2598" s="595"/>
      <c r="K2598" s="595"/>
      <c r="L2598" s="595"/>
      <c r="M2598" s="595"/>
      <c r="N2598" s="595"/>
      <c r="O2598" s="461"/>
      <c r="P2598" s="461"/>
    </row>
    <row r="2599" spans="1:18" s="596" customFormat="1" ht="17.25" hidden="1" outlineLevel="3" x14ac:dyDescent="0.3">
      <c r="A2599" s="444"/>
      <c r="B2599" s="451"/>
      <c r="C2599" s="451"/>
      <c r="D2599" s="451"/>
      <c r="E2599" s="452"/>
      <c r="F2599" s="220"/>
      <c r="G2599" s="220"/>
      <c r="H2599" s="221"/>
      <c r="I2599" s="222"/>
      <c r="J2599" s="223"/>
      <c r="K2599" s="595"/>
      <c r="L2599" s="595"/>
      <c r="M2599" s="595"/>
      <c r="N2599" s="595"/>
      <c r="O2599" s="595"/>
      <c r="P2599" s="595"/>
      <c r="Q2599" s="595"/>
      <c r="R2599" s="595"/>
    </row>
    <row r="2600" spans="1:18" s="462" customFormat="1" ht="34.5" hidden="1" outlineLevel="3" x14ac:dyDescent="0.3">
      <c r="A2600" s="438"/>
      <c r="B2600" s="603"/>
      <c r="C2600" s="508" t="s">
        <v>2330</v>
      </c>
      <c r="D2600" s="483" t="s">
        <v>2331</v>
      </c>
      <c r="E2600" s="619" t="s">
        <v>2332</v>
      </c>
      <c r="F2600" s="220"/>
      <c r="G2600" s="220"/>
      <c r="H2600" s="461"/>
      <c r="I2600" s="461"/>
      <c r="J2600" s="595"/>
      <c r="K2600" s="595"/>
      <c r="L2600" s="595"/>
      <c r="M2600" s="595"/>
      <c r="N2600" s="595"/>
      <c r="O2600" s="461"/>
      <c r="P2600" s="461"/>
    </row>
    <row r="2601" spans="1:18" s="596" customFormat="1" ht="17.25" hidden="1" customHeight="1" outlineLevel="3" x14ac:dyDescent="0.3">
      <c r="A2601" s="444"/>
      <c r="B2601" s="451"/>
      <c r="C2601" s="451"/>
      <c r="D2601" s="451"/>
      <c r="E2601" s="452"/>
      <c r="F2601" s="220"/>
      <c r="G2601" s="220"/>
      <c r="H2601" s="221"/>
      <c r="I2601" s="222"/>
      <c r="J2601" s="223"/>
      <c r="K2601" s="595"/>
      <c r="L2601" s="595"/>
      <c r="M2601" s="595"/>
      <c r="N2601" s="595"/>
      <c r="O2601" s="595"/>
      <c r="P2601" s="595"/>
      <c r="Q2601" s="595"/>
      <c r="R2601" s="595"/>
    </row>
    <row r="2602" spans="1:18" s="462" customFormat="1" ht="17.25" hidden="1" outlineLevel="3" x14ac:dyDescent="0.3">
      <c r="A2602" s="438"/>
      <c r="B2602" s="603"/>
      <c r="C2602" s="508" t="s">
        <v>2333</v>
      </c>
      <c r="D2602" s="483" t="s">
        <v>2334</v>
      </c>
      <c r="E2602" s="619" t="s">
        <v>2335</v>
      </c>
      <c r="F2602" s="220"/>
      <c r="G2602" s="220"/>
      <c r="H2602" s="461"/>
      <c r="I2602" s="461"/>
      <c r="J2602" s="595"/>
      <c r="K2602" s="595"/>
      <c r="L2602" s="595"/>
      <c r="M2602" s="595"/>
      <c r="N2602" s="595"/>
      <c r="O2602" s="461"/>
      <c r="P2602" s="461"/>
    </row>
    <row r="2603" spans="1:18" s="462" customFormat="1" ht="17.25" hidden="1" outlineLevel="3" x14ac:dyDescent="0.3">
      <c r="A2603" s="438"/>
      <c r="B2603" s="603"/>
      <c r="C2603" s="508" t="s">
        <v>2336</v>
      </c>
      <c r="D2603" s="483" t="s">
        <v>2337</v>
      </c>
      <c r="E2603" s="619" t="s">
        <v>2335</v>
      </c>
      <c r="F2603" s="220"/>
      <c r="G2603" s="220"/>
      <c r="H2603" s="461"/>
      <c r="I2603" s="461"/>
      <c r="J2603" s="595"/>
      <c r="K2603" s="595"/>
      <c r="L2603" s="595"/>
      <c r="M2603" s="595"/>
      <c r="N2603" s="595"/>
      <c r="O2603" s="461"/>
      <c r="P2603" s="461"/>
    </row>
    <row r="2604" spans="1:18" s="462" customFormat="1" ht="17.25" hidden="1" outlineLevel="3" x14ac:dyDescent="0.3">
      <c r="A2604" s="438"/>
      <c r="B2604" s="603"/>
      <c r="C2604" s="508" t="s">
        <v>2338</v>
      </c>
      <c r="D2604" s="483" t="s">
        <v>2339</v>
      </c>
      <c r="E2604" s="619" t="s">
        <v>2335</v>
      </c>
      <c r="F2604" s="220"/>
      <c r="G2604" s="220"/>
      <c r="H2604" s="461"/>
      <c r="I2604" s="461"/>
      <c r="J2604" s="595"/>
      <c r="K2604" s="595"/>
      <c r="L2604" s="595"/>
      <c r="M2604" s="595"/>
      <c r="N2604" s="595"/>
      <c r="O2604" s="461"/>
      <c r="P2604" s="461"/>
    </row>
    <row r="2605" spans="1:18" s="462" customFormat="1" ht="17.25" hidden="1" outlineLevel="3" x14ac:dyDescent="0.3">
      <c r="A2605" s="438"/>
      <c r="B2605" s="603"/>
      <c r="C2605" s="508" t="s">
        <v>2340</v>
      </c>
      <c r="D2605" s="483" t="s">
        <v>2341</v>
      </c>
      <c r="E2605" s="619" t="s">
        <v>2335</v>
      </c>
      <c r="F2605" s="220"/>
      <c r="G2605" s="220"/>
      <c r="H2605" s="461"/>
      <c r="I2605" s="461"/>
      <c r="J2605" s="595"/>
      <c r="K2605" s="595"/>
      <c r="L2605" s="595"/>
      <c r="M2605" s="595"/>
      <c r="N2605" s="595"/>
      <c r="O2605" s="461"/>
      <c r="P2605" s="461"/>
    </row>
    <row r="2606" spans="1:18" s="596" customFormat="1" ht="17.25" hidden="1" outlineLevel="3" x14ac:dyDescent="0.3">
      <c r="A2606" s="598"/>
      <c r="B2606" s="599"/>
      <c r="C2606" s="633"/>
      <c r="D2606" s="599"/>
      <c r="E2606" s="634"/>
      <c r="F2606" s="220"/>
      <c r="G2606" s="220"/>
      <c r="H2606" s="221"/>
      <c r="I2606" s="222"/>
      <c r="J2606" s="223"/>
      <c r="K2606" s="595"/>
      <c r="L2606" s="595"/>
      <c r="M2606" s="595"/>
      <c r="N2606" s="595"/>
      <c r="O2606" s="595"/>
      <c r="P2606" s="595"/>
      <c r="Q2606" s="595"/>
      <c r="R2606" s="595"/>
    </row>
    <row r="2607" spans="1:18" s="86" customFormat="1" ht="34.5" hidden="1" outlineLevel="3" x14ac:dyDescent="0.3">
      <c r="A2607" s="438"/>
      <c r="B2607" s="614"/>
      <c r="C2607" s="623" t="s">
        <v>658</v>
      </c>
      <c r="D2607" s="439" t="s">
        <v>2067</v>
      </c>
      <c r="E2607" s="507" t="s">
        <v>2014</v>
      </c>
      <c r="F2607" s="460"/>
      <c r="G2607" s="220"/>
      <c r="H2607" s="462"/>
      <c r="I2607" s="462"/>
      <c r="J2607" s="462"/>
      <c r="K2607" s="462"/>
      <c r="L2607" s="462"/>
      <c r="M2607" s="462"/>
      <c r="N2607" s="462"/>
      <c r="O2607" s="462"/>
      <c r="P2607" s="462"/>
      <c r="Q2607" s="462"/>
      <c r="R2607" s="462"/>
    </row>
    <row r="2608" spans="1:18" s="86" customFormat="1" ht="34.5" hidden="1" outlineLevel="3" x14ac:dyDescent="0.3">
      <c r="A2608" s="438"/>
      <c r="B2608" s="614"/>
      <c r="C2608" s="623" t="s">
        <v>659</v>
      </c>
      <c r="D2608" s="439" t="s">
        <v>2068</v>
      </c>
      <c r="E2608" s="507" t="s">
        <v>2014</v>
      </c>
      <c r="F2608" s="460"/>
      <c r="G2608" s="220"/>
      <c r="H2608" s="462"/>
      <c r="I2608" s="462"/>
      <c r="J2608" s="462"/>
      <c r="K2608" s="462"/>
      <c r="L2608" s="462"/>
      <c r="M2608" s="462"/>
      <c r="N2608" s="462"/>
      <c r="O2608" s="462"/>
      <c r="P2608" s="462"/>
      <c r="Q2608" s="462"/>
      <c r="R2608" s="462"/>
    </row>
    <row r="2609" spans="1:18" s="86" customFormat="1" ht="35.25" hidden="1" outlineLevel="3" thickBot="1" x14ac:dyDescent="0.35">
      <c r="A2609" s="438"/>
      <c r="B2609" s="614"/>
      <c r="C2609" s="439" t="s">
        <v>85</v>
      </c>
      <c r="D2609" s="439" t="s">
        <v>2069</v>
      </c>
      <c r="E2609" s="507" t="s">
        <v>2014</v>
      </c>
      <c r="F2609" s="460"/>
      <c r="G2609" s="220"/>
      <c r="H2609" s="462"/>
      <c r="I2609" s="462"/>
      <c r="J2609" s="462"/>
      <c r="K2609" s="462"/>
      <c r="L2609" s="462"/>
      <c r="M2609" s="462"/>
      <c r="N2609" s="462"/>
      <c r="O2609" s="462"/>
      <c r="P2609" s="462"/>
      <c r="Q2609" s="462"/>
      <c r="R2609" s="462"/>
    </row>
    <row r="2610" spans="1:18" s="596" customFormat="1" ht="18" hidden="1" customHeight="1" outlineLevel="1" thickBot="1" x14ac:dyDescent="0.35">
      <c r="A2610" s="635"/>
      <c r="B2610" s="636"/>
      <c r="C2610" s="636"/>
      <c r="D2610" s="636"/>
      <c r="E2610" s="637"/>
      <c r="F2610" s="203"/>
      <c r="G2610" s="203"/>
      <c r="H2610" s="595"/>
      <c r="I2610" s="595"/>
      <c r="J2610" s="595"/>
      <c r="K2610" s="595"/>
      <c r="L2610" s="595"/>
      <c r="M2610" s="595"/>
      <c r="N2610" s="595"/>
      <c r="O2610" s="595"/>
      <c r="P2610" s="595"/>
    </row>
    <row r="2611" spans="1:18" s="462" customFormat="1" ht="18" customHeight="1" outlineLevel="1" thickBot="1" x14ac:dyDescent="0.35">
      <c r="A2611" s="592"/>
      <c r="B2611" s="706">
        <f>SUM(B2612,B2716)</f>
        <v>24</v>
      </c>
      <c r="C2611" s="593" t="s">
        <v>2342</v>
      </c>
      <c r="D2611" s="593"/>
      <c r="E2611" s="594"/>
      <c r="F2611" s="460"/>
      <c r="G2611" s="83"/>
      <c r="H2611" s="461"/>
      <c r="I2611" s="461"/>
      <c r="J2611" s="461"/>
      <c r="K2611" s="461"/>
      <c r="L2611" s="461"/>
      <c r="M2611" s="461"/>
      <c r="N2611" s="461"/>
      <c r="O2611" s="461"/>
      <c r="P2611" s="461"/>
    </row>
    <row r="2612" spans="1:18" s="86" customFormat="1" ht="17.25" outlineLevel="1" x14ac:dyDescent="0.3">
      <c r="A2612" s="102"/>
      <c r="B2612" s="227">
        <f>SUM(B2613:B2714)</f>
        <v>24</v>
      </c>
      <c r="C2612" s="632" t="s">
        <v>2343</v>
      </c>
      <c r="D2612" s="228" t="s">
        <v>2344</v>
      </c>
      <c r="E2612" s="229"/>
      <c r="F2612" s="83"/>
      <c r="G2612" s="84"/>
      <c r="H2612" s="85"/>
      <c r="I2612" s="85"/>
      <c r="J2612" s="85"/>
      <c r="K2612" s="85"/>
      <c r="L2612" s="85"/>
      <c r="M2612" s="85"/>
      <c r="N2612" s="85"/>
      <c r="O2612" s="85"/>
      <c r="P2612" s="85"/>
    </row>
    <row r="2613" spans="1:18" s="596" customFormat="1" ht="17.25" hidden="1" customHeight="1" outlineLevel="3" x14ac:dyDescent="0.3">
      <c r="A2613" s="444"/>
      <c r="B2613" s="451"/>
      <c r="C2613" s="451"/>
      <c r="D2613" s="451"/>
      <c r="E2613" s="452"/>
      <c r="F2613" s="220"/>
      <c r="G2613" s="220"/>
      <c r="H2613" s="221"/>
      <c r="I2613" s="222"/>
      <c r="J2613" s="223"/>
      <c r="K2613" s="595"/>
      <c r="L2613" s="595"/>
      <c r="M2613" s="595"/>
      <c r="N2613" s="595"/>
      <c r="O2613" s="595"/>
      <c r="P2613" s="595"/>
      <c r="Q2613" s="595"/>
      <c r="R2613" s="595"/>
    </row>
    <row r="2614" spans="1:18" s="462" customFormat="1" ht="34.5" hidden="1" outlineLevel="3" x14ac:dyDescent="0.3">
      <c r="A2614" s="438"/>
      <c r="B2614" s="603"/>
      <c r="C2614" s="508" t="s">
        <v>2153</v>
      </c>
      <c r="D2614" s="483" t="s">
        <v>2154</v>
      </c>
      <c r="E2614" s="230" t="s">
        <v>2155</v>
      </c>
      <c r="F2614" s="220"/>
      <c r="G2614" s="220"/>
      <c r="H2614" s="461"/>
      <c r="I2614" s="461"/>
      <c r="J2614" s="595"/>
      <c r="K2614" s="595"/>
      <c r="L2614" s="595"/>
      <c r="M2614" s="595"/>
      <c r="N2614" s="595"/>
      <c r="O2614" s="461"/>
      <c r="P2614" s="461"/>
    </row>
    <row r="2615" spans="1:18" s="462" customFormat="1" ht="34.5" hidden="1" outlineLevel="3" x14ac:dyDescent="0.3">
      <c r="A2615" s="438"/>
      <c r="B2615" s="603"/>
      <c r="C2615" s="508" t="s">
        <v>2156</v>
      </c>
      <c r="D2615" s="483" t="s">
        <v>2157</v>
      </c>
      <c r="E2615" s="230" t="s">
        <v>2155</v>
      </c>
      <c r="F2615" s="220"/>
      <c r="G2615" s="220"/>
      <c r="H2615" s="461"/>
      <c r="I2615" s="461"/>
      <c r="J2615" s="595"/>
      <c r="K2615" s="595"/>
      <c r="L2615" s="595"/>
      <c r="M2615" s="595"/>
      <c r="N2615" s="595"/>
      <c r="O2615" s="461"/>
      <c r="P2615" s="461"/>
    </row>
    <row r="2616" spans="1:18" s="462" customFormat="1" ht="34.5" hidden="1" outlineLevel="3" x14ac:dyDescent="0.3">
      <c r="A2616" s="438"/>
      <c r="B2616" s="603"/>
      <c r="C2616" s="508" t="s">
        <v>2158</v>
      </c>
      <c r="D2616" s="483" t="s">
        <v>2159</v>
      </c>
      <c r="E2616" s="230" t="s">
        <v>2155</v>
      </c>
      <c r="F2616" s="220"/>
      <c r="G2616" s="220"/>
      <c r="H2616" s="461"/>
      <c r="I2616" s="461"/>
      <c r="J2616" s="595"/>
      <c r="K2616" s="595"/>
      <c r="L2616" s="595"/>
      <c r="M2616" s="595"/>
      <c r="N2616" s="595"/>
      <c r="O2616" s="461"/>
      <c r="P2616" s="461"/>
    </row>
    <row r="2617" spans="1:18" s="462" customFormat="1" ht="34.5" hidden="1" outlineLevel="3" x14ac:dyDescent="0.3">
      <c r="A2617" s="438"/>
      <c r="B2617" s="603"/>
      <c r="C2617" s="508" t="s">
        <v>2160</v>
      </c>
      <c r="D2617" s="483" t="s">
        <v>2161</v>
      </c>
      <c r="E2617" s="230" t="s">
        <v>2155</v>
      </c>
      <c r="F2617" s="220"/>
      <c r="G2617" s="220"/>
      <c r="H2617" s="461"/>
      <c r="I2617" s="461"/>
      <c r="J2617" s="595"/>
      <c r="K2617" s="595"/>
      <c r="L2617" s="595"/>
      <c r="M2617" s="595"/>
      <c r="N2617" s="595"/>
      <c r="O2617" s="461"/>
      <c r="P2617" s="461"/>
    </row>
    <row r="2618" spans="1:18" s="462" customFormat="1" ht="34.5" hidden="1" outlineLevel="3" x14ac:dyDescent="0.3">
      <c r="A2618" s="438"/>
      <c r="B2618" s="603"/>
      <c r="C2618" s="508" t="s">
        <v>2162</v>
      </c>
      <c r="D2618" s="483" t="s">
        <v>2163</v>
      </c>
      <c r="E2618" s="230" t="s">
        <v>2155</v>
      </c>
      <c r="F2618" s="220"/>
      <c r="G2618" s="220"/>
      <c r="H2618" s="461"/>
      <c r="I2618" s="461"/>
      <c r="J2618" s="595"/>
      <c r="K2618" s="595"/>
      <c r="L2618" s="595"/>
      <c r="M2618" s="595"/>
      <c r="N2618" s="595"/>
      <c r="O2618" s="461"/>
      <c r="P2618" s="461"/>
    </row>
    <row r="2619" spans="1:18" s="462" customFormat="1" ht="34.5" hidden="1" outlineLevel="3" x14ac:dyDescent="0.3">
      <c r="A2619" s="438"/>
      <c r="B2619" s="603"/>
      <c r="C2619" s="508" t="s">
        <v>2164</v>
      </c>
      <c r="D2619" s="483" t="s">
        <v>2165</v>
      </c>
      <c r="E2619" s="230" t="s">
        <v>2155</v>
      </c>
      <c r="F2619" s="220"/>
      <c r="G2619" s="220"/>
      <c r="H2619" s="461"/>
      <c r="I2619" s="461"/>
      <c r="J2619" s="595"/>
      <c r="K2619" s="595"/>
      <c r="L2619" s="595"/>
      <c r="M2619" s="595"/>
      <c r="N2619" s="595"/>
      <c r="O2619" s="461"/>
      <c r="P2619" s="461"/>
    </row>
    <row r="2620" spans="1:18" s="462" customFormat="1" ht="34.5" hidden="1" outlineLevel="3" x14ac:dyDescent="0.3">
      <c r="A2620" s="438"/>
      <c r="B2620" s="603"/>
      <c r="C2620" s="508" t="s">
        <v>2166</v>
      </c>
      <c r="D2620" s="483" t="s">
        <v>2167</v>
      </c>
      <c r="E2620" s="91" t="s">
        <v>2202</v>
      </c>
      <c r="F2620" s="220"/>
      <c r="G2620" s="220"/>
      <c r="H2620" s="461"/>
      <c r="I2620" s="461"/>
      <c r="J2620" s="595"/>
      <c r="K2620" s="595"/>
      <c r="L2620" s="595"/>
      <c r="M2620" s="595"/>
      <c r="N2620" s="595"/>
      <c r="O2620" s="461"/>
      <c r="P2620" s="461"/>
    </row>
    <row r="2621" spans="1:18" s="462" customFormat="1" ht="34.5" hidden="1" outlineLevel="3" x14ac:dyDescent="0.3">
      <c r="A2621" s="438"/>
      <c r="B2621" s="603"/>
      <c r="C2621" s="508" t="s">
        <v>2168</v>
      </c>
      <c r="D2621" s="483" t="s">
        <v>2169</v>
      </c>
      <c r="E2621" s="91"/>
      <c r="F2621" s="220"/>
      <c r="G2621" s="220"/>
      <c r="H2621" s="461"/>
      <c r="I2621" s="461"/>
      <c r="J2621" s="595"/>
      <c r="K2621" s="595"/>
      <c r="L2621" s="595"/>
      <c r="M2621" s="595"/>
      <c r="N2621" s="595"/>
      <c r="O2621" s="461"/>
      <c r="P2621" s="461"/>
    </row>
    <row r="2622" spans="1:18" s="462" customFormat="1" ht="34.5" hidden="1" outlineLevel="3" x14ac:dyDescent="0.3">
      <c r="A2622" s="438"/>
      <c r="B2622" s="603"/>
      <c r="C2622" s="508" t="s">
        <v>2170</v>
      </c>
      <c r="D2622" s="483" t="s">
        <v>2171</v>
      </c>
      <c r="E2622" s="91"/>
      <c r="F2622" s="220"/>
      <c r="G2622" s="220"/>
      <c r="H2622" s="461"/>
      <c r="I2622" s="461"/>
      <c r="J2622" s="595"/>
      <c r="K2622" s="595"/>
      <c r="L2622" s="595"/>
      <c r="M2622" s="595"/>
      <c r="N2622" s="595"/>
      <c r="O2622" s="461"/>
      <c r="P2622" s="461"/>
    </row>
    <row r="2623" spans="1:18" s="462" customFormat="1" ht="34.5" outlineLevel="3" x14ac:dyDescent="0.3">
      <c r="A2623" s="438"/>
      <c r="B2623" s="603">
        <v>14</v>
      </c>
      <c r="C2623" s="718" t="s">
        <v>79</v>
      </c>
      <c r="D2623" s="483" t="s">
        <v>80</v>
      </c>
      <c r="E2623" s="91"/>
      <c r="F2623" s="220"/>
      <c r="G2623" s="220"/>
      <c r="H2623" s="461"/>
      <c r="I2623" s="461"/>
      <c r="J2623" s="595"/>
      <c r="K2623" s="595"/>
      <c r="L2623" s="595"/>
      <c r="M2623" s="595"/>
      <c r="N2623" s="595"/>
      <c r="O2623" s="461"/>
      <c r="P2623" s="461"/>
    </row>
    <row r="2624" spans="1:18" s="462" customFormat="1" ht="34.5" hidden="1" outlineLevel="3" x14ac:dyDescent="0.3">
      <c r="A2624" s="438"/>
      <c r="B2624" s="603"/>
      <c r="C2624" s="508" t="s">
        <v>2172</v>
      </c>
      <c r="D2624" s="483" t="s">
        <v>2173</v>
      </c>
      <c r="E2624" s="91"/>
      <c r="F2624" s="220"/>
      <c r="G2624" s="220"/>
      <c r="H2624" s="461"/>
      <c r="I2624" s="461"/>
      <c r="J2624" s="595"/>
      <c r="K2624" s="595"/>
      <c r="L2624" s="595"/>
      <c r="M2624" s="595"/>
      <c r="N2624" s="595"/>
      <c r="O2624" s="461"/>
      <c r="P2624" s="461"/>
    </row>
    <row r="2625" spans="1:16" s="462" customFormat="1" ht="34.5" hidden="1" outlineLevel="3" x14ac:dyDescent="0.3">
      <c r="A2625" s="438"/>
      <c r="B2625" s="603"/>
      <c r="C2625" s="508" t="s">
        <v>2174</v>
      </c>
      <c r="D2625" s="483" t="s">
        <v>2175</v>
      </c>
      <c r="E2625" s="91" t="s">
        <v>2202</v>
      </c>
      <c r="F2625" s="220"/>
      <c r="G2625" s="220"/>
      <c r="H2625" s="461"/>
      <c r="I2625" s="461"/>
      <c r="J2625" s="595"/>
      <c r="K2625" s="595"/>
      <c r="L2625" s="595"/>
      <c r="M2625" s="595"/>
      <c r="N2625" s="595"/>
      <c r="O2625" s="461"/>
      <c r="P2625" s="461"/>
    </row>
    <row r="2626" spans="1:16" s="462" customFormat="1" ht="34.5" hidden="1" outlineLevel="3" x14ac:dyDescent="0.3">
      <c r="A2626" s="438"/>
      <c r="B2626" s="603"/>
      <c r="C2626" s="439" t="s">
        <v>2176</v>
      </c>
      <c r="D2626" s="440" t="s">
        <v>2177</v>
      </c>
      <c r="E2626" s="91" t="s">
        <v>2202</v>
      </c>
      <c r="F2626" s="220"/>
      <c r="G2626" s="220"/>
      <c r="H2626" s="461"/>
      <c r="I2626" s="461"/>
      <c r="J2626" s="595"/>
      <c r="K2626" s="595"/>
      <c r="L2626" s="595"/>
      <c r="M2626" s="595"/>
      <c r="N2626" s="595"/>
      <c r="O2626" s="461"/>
      <c r="P2626" s="461"/>
    </row>
    <row r="2627" spans="1:16" s="462" customFormat="1" ht="34.5" hidden="1" outlineLevel="3" x14ac:dyDescent="0.3">
      <c r="A2627" s="438"/>
      <c r="B2627" s="603"/>
      <c r="C2627" s="439" t="s">
        <v>2178</v>
      </c>
      <c r="D2627" s="440" t="s">
        <v>2179</v>
      </c>
      <c r="E2627" s="91" t="s">
        <v>2202</v>
      </c>
      <c r="F2627" s="220"/>
      <c r="G2627" s="220"/>
      <c r="H2627" s="461"/>
      <c r="I2627" s="461"/>
      <c r="J2627" s="595"/>
      <c r="K2627" s="595"/>
      <c r="L2627" s="595"/>
      <c r="M2627" s="595"/>
      <c r="N2627" s="595"/>
      <c r="O2627" s="461"/>
      <c r="P2627" s="461"/>
    </row>
    <row r="2628" spans="1:16" s="462" customFormat="1" ht="34.5" hidden="1" outlineLevel="3" x14ac:dyDescent="0.3">
      <c r="A2628" s="438"/>
      <c r="B2628" s="603"/>
      <c r="C2628" s="439" t="s">
        <v>2180</v>
      </c>
      <c r="D2628" s="440" t="s">
        <v>2181</v>
      </c>
      <c r="E2628" s="91"/>
      <c r="F2628" s="220"/>
      <c r="G2628" s="220"/>
      <c r="H2628" s="461"/>
      <c r="I2628" s="461"/>
      <c r="J2628" s="595"/>
      <c r="K2628" s="595"/>
      <c r="L2628" s="595"/>
      <c r="M2628" s="595"/>
      <c r="N2628" s="595"/>
      <c r="O2628" s="461"/>
      <c r="P2628" s="461"/>
    </row>
    <row r="2629" spans="1:16" s="462" customFormat="1" ht="34.5" hidden="1" outlineLevel="3" x14ac:dyDescent="0.3">
      <c r="A2629" s="438"/>
      <c r="B2629" s="603"/>
      <c r="C2629" s="439" t="s">
        <v>2182</v>
      </c>
      <c r="D2629" s="440" t="s">
        <v>2183</v>
      </c>
      <c r="E2629" s="91"/>
      <c r="F2629" s="220"/>
      <c r="G2629" s="220"/>
      <c r="H2629" s="461"/>
      <c r="I2629" s="461"/>
      <c r="J2629" s="595"/>
      <c r="K2629" s="595"/>
      <c r="L2629" s="595"/>
      <c r="M2629" s="595"/>
      <c r="N2629" s="595"/>
      <c r="O2629" s="461"/>
      <c r="P2629" s="461"/>
    </row>
    <row r="2630" spans="1:16" s="462" customFormat="1" ht="34.5" hidden="1" outlineLevel="3" x14ac:dyDescent="0.3">
      <c r="A2630" s="438"/>
      <c r="B2630" s="603"/>
      <c r="C2630" s="439" t="s">
        <v>2184</v>
      </c>
      <c r="D2630" s="440" t="s">
        <v>2185</v>
      </c>
      <c r="E2630" s="91"/>
      <c r="F2630" s="220"/>
      <c r="G2630" s="220"/>
      <c r="H2630" s="461"/>
      <c r="I2630" s="461"/>
      <c r="J2630" s="595"/>
      <c r="K2630" s="595"/>
      <c r="L2630" s="595"/>
      <c r="M2630" s="595"/>
      <c r="N2630" s="595"/>
      <c r="O2630" s="461"/>
      <c r="P2630" s="461"/>
    </row>
    <row r="2631" spans="1:16" s="462" customFormat="1" ht="34.5" hidden="1" outlineLevel="3" x14ac:dyDescent="0.3">
      <c r="A2631" s="438"/>
      <c r="B2631" s="603"/>
      <c r="C2631" s="439" t="s">
        <v>2186</v>
      </c>
      <c r="D2631" s="440" t="s">
        <v>2187</v>
      </c>
      <c r="E2631" s="91"/>
      <c r="F2631" s="220"/>
      <c r="G2631" s="220"/>
      <c r="H2631" s="461"/>
      <c r="I2631" s="461"/>
      <c r="J2631" s="595"/>
      <c r="K2631" s="595"/>
      <c r="L2631" s="595"/>
      <c r="M2631" s="595"/>
      <c r="N2631" s="595"/>
      <c r="O2631" s="461"/>
      <c r="P2631" s="461"/>
    </row>
    <row r="2632" spans="1:16" s="462" customFormat="1" ht="34.5" hidden="1" outlineLevel="3" x14ac:dyDescent="0.3">
      <c r="A2632" s="438"/>
      <c r="B2632" s="603"/>
      <c r="C2632" s="439" t="s">
        <v>2188</v>
      </c>
      <c r="D2632" s="440" t="s">
        <v>2189</v>
      </c>
      <c r="E2632" s="91" t="s">
        <v>2202</v>
      </c>
      <c r="F2632" s="220"/>
      <c r="G2632" s="220"/>
      <c r="H2632" s="461"/>
      <c r="I2632" s="461"/>
      <c r="J2632" s="595"/>
      <c r="K2632" s="595"/>
      <c r="L2632" s="595"/>
      <c r="M2632" s="595"/>
      <c r="N2632" s="595"/>
      <c r="O2632" s="461"/>
      <c r="P2632" s="461"/>
    </row>
    <row r="2633" spans="1:16" s="462" customFormat="1" ht="34.5" hidden="1" outlineLevel="3" x14ac:dyDescent="0.3">
      <c r="A2633" s="438"/>
      <c r="B2633" s="603"/>
      <c r="C2633" s="439" t="s">
        <v>2190</v>
      </c>
      <c r="D2633" s="440" t="s">
        <v>2191</v>
      </c>
      <c r="E2633" s="91"/>
      <c r="F2633" s="220"/>
      <c r="G2633" s="220"/>
      <c r="H2633" s="461"/>
      <c r="I2633" s="461"/>
      <c r="J2633" s="595"/>
      <c r="K2633" s="595"/>
      <c r="L2633" s="595"/>
      <c r="M2633" s="595"/>
      <c r="N2633" s="595"/>
      <c r="O2633" s="461"/>
      <c r="P2633" s="461"/>
    </row>
    <row r="2634" spans="1:16" s="462" customFormat="1" ht="34.5" hidden="1" outlineLevel="3" x14ac:dyDescent="0.3">
      <c r="A2634" s="438"/>
      <c r="B2634" s="603"/>
      <c r="C2634" s="439" t="s">
        <v>2192</v>
      </c>
      <c r="D2634" s="440" t="s">
        <v>2193</v>
      </c>
      <c r="E2634" s="91"/>
      <c r="F2634" s="220"/>
      <c r="G2634" s="220"/>
      <c r="H2634" s="461"/>
      <c r="I2634" s="461"/>
      <c r="J2634" s="595"/>
      <c r="K2634" s="595"/>
      <c r="L2634" s="595"/>
      <c r="M2634" s="595"/>
      <c r="N2634" s="595"/>
      <c r="O2634" s="461"/>
      <c r="P2634" s="461"/>
    </row>
    <row r="2635" spans="1:16" s="462" customFormat="1" ht="34.5" hidden="1" outlineLevel="3" x14ac:dyDescent="0.3">
      <c r="A2635" s="438"/>
      <c r="B2635" s="603"/>
      <c r="C2635" s="439" t="s">
        <v>2194</v>
      </c>
      <c r="D2635" s="440" t="s">
        <v>2195</v>
      </c>
      <c r="E2635" s="91"/>
      <c r="F2635" s="220"/>
      <c r="G2635" s="220"/>
      <c r="H2635" s="461"/>
      <c r="I2635" s="461"/>
      <c r="J2635" s="595"/>
      <c r="K2635" s="595"/>
      <c r="L2635" s="595"/>
      <c r="M2635" s="595"/>
      <c r="N2635" s="595"/>
      <c r="O2635" s="461"/>
      <c r="P2635" s="461"/>
    </row>
    <row r="2636" spans="1:16" s="462" customFormat="1" ht="34.5" hidden="1" outlineLevel="3" x14ac:dyDescent="0.3">
      <c r="A2636" s="438"/>
      <c r="B2636" s="603"/>
      <c r="C2636" s="439" t="s">
        <v>2196</v>
      </c>
      <c r="D2636" s="440" t="s">
        <v>2197</v>
      </c>
      <c r="E2636" s="91"/>
      <c r="F2636" s="220"/>
      <c r="G2636" s="220"/>
      <c r="H2636" s="461"/>
      <c r="I2636" s="461"/>
      <c r="J2636" s="595"/>
      <c r="K2636" s="595"/>
      <c r="L2636" s="595"/>
      <c r="M2636" s="595"/>
      <c r="N2636" s="595"/>
      <c r="O2636" s="461"/>
      <c r="P2636" s="461"/>
    </row>
    <row r="2637" spans="1:16" s="462" customFormat="1" ht="34.5" hidden="1" outlineLevel="3" x14ac:dyDescent="0.3">
      <c r="A2637" s="438"/>
      <c r="B2637" s="603"/>
      <c r="C2637" s="439" t="s">
        <v>2198</v>
      </c>
      <c r="D2637" s="440" t="s">
        <v>2199</v>
      </c>
      <c r="E2637" s="91" t="s">
        <v>2202</v>
      </c>
      <c r="F2637" s="220"/>
      <c r="G2637" s="220"/>
      <c r="H2637" s="461"/>
      <c r="I2637" s="461"/>
      <c r="J2637" s="595"/>
      <c r="K2637" s="595"/>
      <c r="L2637" s="595"/>
      <c r="M2637" s="595"/>
      <c r="N2637" s="595"/>
      <c r="O2637" s="461"/>
      <c r="P2637" s="461"/>
    </row>
    <row r="2638" spans="1:16" s="462" customFormat="1" ht="34.5" hidden="1" outlineLevel="3" x14ac:dyDescent="0.3">
      <c r="A2638" s="438"/>
      <c r="B2638" s="603"/>
      <c r="C2638" s="439" t="s">
        <v>2200</v>
      </c>
      <c r="D2638" s="440" t="s">
        <v>2201</v>
      </c>
      <c r="E2638" s="91" t="s">
        <v>2202</v>
      </c>
      <c r="F2638" s="220"/>
      <c r="G2638" s="220"/>
      <c r="H2638" s="461"/>
      <c r="I2638" s="461"/>
      <c r="J2638" s="595"/>
      <c r="K2638" s="595"/>
      <c r="L2638" s="595"/>
      <c r="M2638" s="595"/>
      <c r="N2638" s="595"/>
      <c r="O2638" s="461"/>
      <c r="P2638" s="461"/>
    </row>
    <row r="2639" spans="1:16" s="462" customFormat="1" ht="34.5" hidden="1" outlineLevel="3" x14ac:dyDescent="0.3">
      <c r="A2639" s="438"/>
      <c r="B2639" s="603"/>
      <c r="C2639" s="439" t="s">
        <v>2203</v>
      </c>
      <c r="D2639" s="440" t="s">
        <v>2204</v>
      </c>
      <c r="E2639" s="91" t="s">
        <v>2202</v>
      </c>
      <c r="F2639" s="220"/>
      <c r="G2639" s="220"/>
      <c r="H2639" s="461"/>
      <c r="I2639" s="461"/>
      <c r="J2639" s="595"/>
      <c r="K2639" s="595"/>
      <c r="L2639" s="595"/>
      <c r="M2639" s="595"/>
      <c r="N2639" s="595"/>
      <c r="O2639" s="461"/>
      <c r="P2639" s="461"/>
    </row>
    <row r="2640" spans="1:16" s="462" customFormat="1" ht="17.25" hidden="1" outlineLevel="3" x14ac:dyDescent="0.3">
      <c r="A2640" s="438"/>
      <c r="B2640" s="603"/>
      <c r="C2640" s="439" t="s">
        <v>2205</v>
      </c>
      <c r="D2640" s="440" t="s">
        <v>2206</v>
      </c>
      <c r="E2640" s="91"/>
      <c r="F2640" s="220"/>
      <c r="G2640" s="220"/>
      <c r="H2640" s="461"/>
      <c r="I2640" s="461"/>
      <c r="J2640" s="595"/>
      <c r="K2640" s="595"/>
      <c r="L2640" s="595"/>
      <c r="M2640" s="595"/>
      <c r="N2640" s="595"/>
      <c r="O2640" s="461"/>
      <c r="P2640" s="461"/>
    </row>
    <row r="2641" spans="1:18" s="462" customFormat="1" ht="34.5" hidden="1" outlineLevel="3" x14ac:dyDescent="0.3">
      <c r="A2641" s="438"/>
      <c r="B2641" s="603"/>
      <c r="C2641" s="439" t="s">
        <v>2207</v>
      </c>
      <c r="D2641" s="440" t="s">
        <v>2208</v>
      </c>
      <c r="E2641" s="91"/>
      <c r="F2641" s="220"/>
      <c r="G2641" s="220"/>
      <c r="H2641" s="461"/>
      <c r="I2641" s="461"/>
      <c r="J2641" s="595"/>
      <c r="K2641" s="595"/>
      <c r="L2641" s="595"/>
      <c r="M2641" s="595"/>
      <c r="N2641" s="595"/>
      <c r="O2641" s="461"/>
      <c r="P2641" s="461"/>
    </row>
    <row r="2642" spans="1:18" s="462" customFormat="1" ht="34.5" hidden="1" outlineLevel="3" x14ac:dyDescent="0.3">
      <c r="A2642" s="438"/>
      <c r="B2642" s="603"/>
      <c r="C2642" s="439" t="s">
        <v>2209</v>
      </c>
      <c r="D2642" s="440" t="s">
        <v>2210</v>
      </c>
      <c r="E2642" s="91"/>
      <c r="F2642" s="220"/>
      <c r="G2642" s="220"/>
      <c r="H2642" s="461"/>
      <c r="I2642" s="461"/>
      <c r="J2642" s="595"/>
      <c r="K2642" s="595"/>
      <c r="L2642" s="595"/>
      <c r="M2642" s="595"/>
      <c r="N2642" s="595"/>
      <c r="O2642" s="461"/>
      <c r="P2642" s="461"/>
    </row>
    <row r="2643" spans="1:18" s="462" customFormat="1" ht="34.5" hidden="1" outlineLevel="3" x14ac:dyDescent="0.3">
      <c r="A2643" s="438"/>
      <c r="B2643" s="603"/>
      <c r="C2643" s="439" t="s">
        <v>2211</v>
      </c>
      <c r="D2643" s="440" t="s">
        <v>2212</v>
      </c>
      <c r="E2643" s="91"/>
      <c r="F2643" s="220"/>
      <c r="G2643" s="220"/>
      <c r="H2643" s="461"/>
      <c r="I2643" s="461"/>
      <c r="J2643" s="595"/>
      <c r="K2643" s="595"/>
      <c r="L2643" s="595"/>
      <c r="M2643" s="595"/>
      <c r="N2643" s="595"/>
      <c r="O2643" s="461"/>
      <c r="P2643" s="461"/>
    </row>
    <row r="2644" spans="1:18" s="596" customFormat="1" ht="17.25" hidden="1" customHeight="1" outlineLevel="3" x14ac:dyDescent="0.3">
      <c r="A2644" s="444"/>
      <c r="B2644" s="451"/>
      <c r="C2644" s="451"/>
      <c r="D2644" s="451"/>
      <c r="E2644" s="452"/>
      <c r="F2644" s="220"/>
      <c r="G2644" s="220"/>
      <c r="H2644" s="221"/>
      <c r="I2644" s="222"/>
      <c r="J2644" s="223"/>
      <c r="K2644" s="595"/>
      <c r="L2644" s="595"/>
      <c r="M2644" s="595"/>
      <c r="N2644" s="595"/>
      <c r="O2644" s="595"/>
      <c r="P2644" s="595"/>
      <c r="Q2644" s="595"/>
      <c r="R2644" s="595"/>
    </row>
    <row r="2645" spans="1:18" s="596" customFormat="1" ht="34.5" hidden="1" outlineLevel="3" x14ac:dyDescent="0.3">
      <c r="A2645" s="438"/>
      <c r="B2645" s="226"/>
      <c r="C2645" s="439" t="s">
        <v>2345</v>
      </c>
      <c r="D2645" s="440" t="s">
        <v>2346</v>
      </c>
      <c r="E2645" s="91" t="s">
        <v>2215</v>
      </c>
      <c r="F2645" s="220"/>
      <c r="G2645" s="220"/>
      <c r="H2645" s="221"/>
      <c r="I2645" s="222"/>
      <c r="J2645" s="223"/>
      <c r="K2645" s="595"/>
      <c r="L2645" s="595"/>
      <c r="M2645" s="595"/>
      <c r="N2645" s="595"/>
      <c r="O2645" s="595"/>
      <c r="P2645" s="595"/>
      <c r="Q2645" s="595"/>
      <c r="R2645" s="595"/>
    </row>
    <row r="2646" spans="1:18" s="596" customFormat="1" ht="17.25" hidden="1" outlineLevel="3" x14ac:dyDescent="0.3">
      <c r="A2646" s="438"/>
      <c r="B2646" s="226"/>
      <c r="C2646" s="439" t="s">
        <v>2347</v>
      </c>
      <c r="D2646" s="440" t="s">
        <v>2348</v>
      </c>
      <c r="E2646" s="91"/>
      <c r="F2646" s="220"/>
      <c r="G2646" s="220"/>
      <c r="H2646" s="221"/>
      <c r="I2646" s="222"/>
      <c r="J2646" s="223"/>
      <c r="K2646" s="595"/>
      <c r="L2646" s="595"/>
      <c r="M2646" s="595"/>
      <c r="N2646" s="595"/>
      <c r="O2646" s="595"/>
      <c r="P2646" s="595"/>
      <c r="Q2646" s="595"/>
      <c r="R2646" s="595"/>
    </row>
    <row r="2647" spans="1:18" s="596" customFormat="1" ht="17.25" hidden="1" outlineLevel="3" x14ac:dyDescent="0.3">
      <c r="A2647" s="438"/>
      <c r="B2647" s="226"/>
      <c r="C2647" s="439" t="s">
        <v>2349</v>
      </c>
      <c r="D2647" s="440" t="s">
        <v>2350</v>
      </c>
      <c r="E2647" s="91"/>
      <c r="F2647" s="220"/>
      <c r="G2647" s="220"/>
      <c r="H2647" s="221"/>
      <c r="I2647" s="222"/>
      <c r="J2647" s="223"/>
      <c r="K2647" s="595"/>
      <c r="L2647" s="595"/>
      <c r="M2647" s="595"/>
      <c r="N2647" s="595"/>
      <c r="O2647" s="595"/>
      <c r="P2647" s="595"/>
      <c r="Q2647" s="595"/>
      <c r="R2647" s="595"/>
    </row>
    <row r="2648" spans="1:18" s="596" customFormat="1" ht="17.25" hidden="1" outlineLevel="3" x14ac:dyDescent="0.3">
      <c r="A2648" s="438"/>
      <c r="B2648" s="226"/>
      <c r="C2648" s="439" t="s">
        <v>2351</v>
      </c>
      <c r="D2648" s="440" t="s">
        <v>2352</v>
      </c>
      <c r="E2648" s="91"/>
      <c r="F2648" s="220"/>
      <c r="G2648" s="220"/>
      <c r="H2648" s="221"/>
      <c r="I2648" s="222"/>
      <c r="J2648" s="223"/>
      <c r="K2648" s="595"/>
      <c r="L2648" s="595"/>
      <c r="M2648" s="595"/>
      <c r="N2648" s="595"/>
      <c r="O2648" s="595"/>
      <c r="P2648" s="595"/>
      <c r="Q2648" s="595"/>
      <c r="R2648" s="595"/>
    </row>
    <row r="2649" spans="1:18" s="596" customFormat="1" ht="17.25" hidden="1" outlineLevel="3" x14ac:dyDescent="0.3">
      <c r="A2649" s="438"/>
      <c r="B2649" s="226"/>
      <c r="C2649" s="439" t="s">
        <v>2353</v>
      </c>
      <c r="D2649" s="440" t="s">
        <v>2354</v>
      </c>
      <c r="E2649" s="91"/>
      <c r="F2649" s="220"/>
      <c r="G2649" s="220"/>
      <c r="H2649" s="221"/>
      <c r="I2649" s="222"/>
      <c r="J2649" s="223"/>
      <c r="K2649" s="595"/>
      <c r="L2649" s="595"/>
      <c r="M2649" s="595"/>
      <c r="N2649" s="595"/>
      <c r="O2649" s="595"/>
      <c r="P2649" s="595"/>
      <c r="Q2649" s="595"/>
      <c r="R2649" s="595"/>
    </row>
    <row r="2650" spans="1:18" s="596" customFormat="1" ht="17.25" outlineLevel="3" x14ac:dyDescent="0.3">
      <c r="A2650" s="438"/>
      <c r="B2650" s="226">
        <v>1</v>
      </c>
      <c r="C2650" s="718" t="s">
        <v>75</v>
      </c>
      <c r="D2650" s="440" t="s">
        <v>76</v>
      </c>
      <c r="E2650" s="91"/>
      <c r="F2650" s="220"/>
      <c r="G2650" s="220"/>
      <c r="H2650" s="221"/>
      <c r="I2650" s="222"/>
      <c r="J2650" s="223"/>
      <c r="K2650" s="595"/>
      <c r="L2650" s="595"/>
      <c r="M2650" s="595"/>
      <c r="N2650" s="595"/>
      <c r="O2650" s="595"/>
      <c r="P2650" s="595"/>
      <c r="Q2650" s="595"/>
      <c r="R2650" s="595"/>
    </row>
    <row r="2651" spans="1:18" s="596" customFormat="1" ht="17.25" hidden="1" customHeight="1" outlineLevel="3" x14ac:dyDescent="0.3">
      <c r="A2651" s="444"/>
      <c r="B2651" s="451"/>
      <c r="C2651" s="451"/>
      <c r="D2651" s="451"/>
      <c r="E2651" s="452"/>
      <c r="F2651" s="220"/>
      <c r="G2651" s="220"/>
      <c r="H2651" s="221"/>
      <c r="I2651" s="222"/>
      <c r="J2651" s="223"/>
      <c r="K2651" s="595"/>
      <c r="L2651" s="595"/>
      <c r="M2651" s="595"/>
      <c r="N2651" s="595"/>
      <c r="O2651" s="595"/>
      <c r="P2651" s="595"/>
      <c r="Q2651" s="595"/>
      <c r="R2651" s="595"/>
    </row>
    <row r="2652" spans="1:18" s="596" customFormat="1" ht="34.5" hidden="1" outlineLevel="3" x14ac:dyDescent="0.3">
      <c r="A2652" s="438"/>
      <c r="B2652" s="224"/>
      <c r="C2652" s="439" t="s">
        <v>2355</v>
      </c>
      <c r="D2652" s="440" t="s">
        <v>2356</v>
      </c>
      <c r="E2652" s="91" t="s">
        <v>2228</v>
      </c>
      <c r="F2652" s="220"/>
      <c r="G2652" s="220"/>
      <c r="H2652" s="221"/>
      <c r="I2652" s="222"/>
      <c r="J2652" s="223"/>
      <c r="K2652" s="595"/>
      <c r="L2652" s="595"/>
      <c r="M2652" s="595"/>
      <c r="N2652" s="595"/>
      <c r="O2652" s="595"/>
      <c r="P2652" s="595"/>
      <c r="Q2652" s="595"/>
      <c r="R2652" s="595"/>
    </row>
    <row r="2653" spans="1:18" s="596" customFormat="1" ht="17.25" hidden="1" outlineLevel="3" x14ac:dyDescent="0.3">
      <c r="A2653" s="438"/>
      <c r="B2653" s="224"/>
      <c r="C2653" s="439" t="s">
        <v>2357</v>
      </c>
      <c r="D2653" s="440" t="s">
        <v>2358</v>
      </c>
      <c r="E2653" s="91"/>
      <c r="F2653" s="220"/>
      <c r="G2653" s="220"/>
      <c r="H2653" s="221"/>
      <c r="I2653" s="222"/>
      <c r="J2653" s="223"/>
      <c r="K2653" s="595"/>
      <c r="L2653" s="595"/>
      <c r="M2653" s="595"/>
      <c r="N2653" s="595"/>
      <c r="O2653" s="595"/>
      <c r="P2653" s="595"/>
      <c r="Q2653" s="595"/>
      <c r="R2653" s="595"/>
    </row>
    <row r="2654" spans="1:18" s="596" customFormat="1" ht="17.25" hidden="1" outlineLevel="3" x14ac:dyDescent="0.3">
      <c r="A2654" s="438"/>
      <c r="B2654" s="224"/>
      <c r="C2654" s="439" t="s">
        <v>2359</v>
      </c>
      <c r="D2654" s="440" t="s">
        <v>2360</v>
      </c>
      <c r="E2654" s="91"/>
      <c r="F2654" s="220"/>
      <c r="G2654" s="220"/>
      <c r="H2654" s="221"/>
      <c r="I2654" s="222"/>
      <c r="J2654" s="223"/>
      <c r="K2654" s="595"/>
      <c r="L2654" s="595"/>
      <c r="M2654" s="595"/>
      <c r="N2654" s="595"/>
      <c r="O2654" s="595"/>
      <c r="P2654" s="595"/>
      <c r="Q2654" s="595"/>
      <c r="R2654" s="595"/>
    </row>
    <row r="2655" spans="1:18" s="596" customFormat="1" ht="17.25" hidden="1" outlineLevel="3" x14ac:dyDescent="0.3">
      <c r="A2655" s="438"/>
      <c r="B2655" s="224"/>
      <c r="C2655" s="439" t="s">
        <v>2361</v>
      </c>
      <c r="D2655" s="440" t="s">
        <v>2362</v>
      </c>
      <c r="E2655" s="91"/>
      <c r="F2655" s="220"/>
      <c r="G2655" s="220"/>
      <c r="H2655" s="221"/>
      <c r="I2655" s="222"/>
      <c r="J2655" s="223"/>
      <c r="K2655" s="595"/>
      <c r="L2655" s="595"/>
      <c r="M2655" s="595"/>
      <c r="N2655" s="595"/>
      <c r="O2655" s="595"/>
      <c r="P2655" s="595"/>
      <c r="Q2655" s="595"/>
      <c r="R2655" s="595"/>
    </row>
    <row r="2656" spans="1:18" s="596" customFormat="1" ht="17.25" hidden="1" outlineLevel="3" x14ac:dyDescent="0.3">
      <c r="A2656" s="438"/>
      <c r="B2656" s="226"/>
      <c r="C2656" s="439" t="s">
        <v>2363</v>
      </c>
      <c r="D2656" s="440" t="s">
        <v>2364</v>
      </c>
      <c r="E2656" s="91"/>
      <c r="F2656" s="220"/>
      <c r="G2656" s="220"/>
      <c r="H2656" s="221"/>
      <c r="I2656" s="222"/>
      <c r="J2656" s="223"/>
      <c r="K2656" s="595"/>
      <c r="L2656" s="595"/>
      <c r="M2656" s="595"/>
      <c r="N2656" s="595"/>
      <c r="O2656" s="595"/>
      <c r="P2656" s="595"/>
      <c r="Q2656" s="595"/>
      <c r="R2656" s="595"/>
    </row>
    <row r="2657" spans="1:18" s="596" customFormat="1" ht="17.25" hidden="1" customHeight="1" outlineLevel="3" x14ac:dyDescent="0.3">
      <c r="A2657" s="444"/>
      <c r="B2657" s="451"/>
      <c r="C2657" s="451"/>
      <c r="D2657" s="451"/>
      <c r="E2657" s="452"/>
      <c r="F2657" s="220"/>
      <c r="G2657" s="220"/>
      <c r="H2657" s="221"/>
      <c r="I2657" s="222"/>
      <c r="J2657" s="223"/>
      <c r="K2657" s="595"/>
      <c r="L2657" s="595"/>
      <c r="M2657" s="595"/>
      <c r="N2657" s="595"/>
      <c r="O2657" s="595"/>
      <c r="P2657" s="595"/>
      <c r="Q2657" s="595"/>
      <c r="R2657" s="595"/>
    </row>
    <row r="2658" spans="1:18" s="596" customFormat="1" ht="34.5" outlineLevel="3" x14ac:dyDescent="0.3">
      <c r="A2658" s="438"/>
      <c r="B2658" s="226">
        <v>6</v>
      </c>
      <c r="C2658" s="718" t="s">
        <v>77</v>
      </c>
      <c r="D2658" s="440" t="s">
        <v>78</v>
      </c>
      <c r="E2658" s="507" t="s">
        <v>2239</v>
      </c>
      <c r="F2658" s="220"/>
      <c r="G2658" s="220"/>
      <c r="H2658" s="221"/>
      <c r="I2658" s="222"/>
      <c r="J2658" s="223"/>
      <c r="K2658" s="595"/>
      <c r="L2658" s="595"/>
      <c r="M2658" s="595"/>
      <c r="N2658" s="595"/>
      <c r="O2658" s="595"/>
      <c r="P2658" s="595"/>
      <c r="Q2658" s="595"/>
      <c r="R2658" s="595"/>
    </row>
    <row r="2659" spans="1:18" s="596" customFormat="1" ht="17.25" hidden="1" outlineLevel="3" x14ac:dyDescent="0.3">
      <c r="A2659" s="438"/>
      <c r="B2659" s="224"/>
      <c r="C2659" s="439" t="s">
        <v>2365</v>
      </c>
      <c r="D2659" s="440" t="s">
        <v>2366</v>
      </c>
      <c r="E2659" s="91" t="s">
        <v>2242</v>
      </c>
      <c r="F2659" s="220"/>
      <c r="G2659" s="220"/>
      <c r="H2659" s="221"/>
      <c r="I2659" s="222"/>
      <c r="J2659" s="223"/>
      <c r="K2659" s="595"/>
      <c r="L2659" s="595"/>
      <c r="M2659" s="595"/>
      <c r="N2659" s="595"/>
      <c r="O2659" s="595"/>
      <c r="P2659" s="595"/>
    </row>
    <row r="2660" spans="1:18" s="596" customFormat="1" ht="17.25" hidden="1" customHeight="1" outlineLevel="3" x14ac:dyDescent="0.3">
      <c r="A2660" s="444"/>
      <c r="B2660" s="451"/>
      <c r="C2660" s="451"/>
      <c r="D2660" s="451"/>
      <c r="E2660" s="452"/>
      <c r="F2660" s="220"/>
      <c r="G2660" s="220"/>
      <c r="H2660" s="221"/>
      <c r="I2660" s="222"/>
      <c r="J2660" s="223"/>
      <c r="K2660" s="595"/>
      <c r="L2660" s="595"/>
      <c r="M2660" s="595"/>
      <c r="N2660" s="595"/>
      <c r="O2660" s="595"/>
      <c r="P2660" s="595"/>
      <c r="Q2660" s="595"/>
      <c r="R2660" s="595"/>
    </row>
    <row r="2661" spans="1:18" s="596" customFormat="1" ht="17.25" hidden="1" outlineLevel="3" x14ac:dyDescent="0.3">
      <c r="A2661" s="438"/>
      <c r="B2661" s="224"/>
      <c r="C2661" s="439" t="s">
        <v>2243</v>
      </c>
      <c r="D2661" s="483" t="s">
        <v>2244</v>
      </c>
      <c r="E2661" s="91" t="s">
        <v>2245</v>
      </c>
      <c r="F2661" s="220"/>
      <c r="G2661" s="220"/>
      <c r="H2661" s="221"/>
      <c r="I2661" s="222"/>
      <c r="J2661" s="223"/>
      <c r="K2661" s="595"/>
      <c r="L2661" s="595"/>
      <c r="M2661" s="595"/>
      <c r="N2661" s="595"/>
      <c r="O2661" s="595"/>
      <c r="P2661" s="595"/>
    </row>
    <row r="2662" spans="1:18" s="596" customFormat="1" ht="34.5" hidden="1" outlineLevel="3" x14ac:dyDescent="0.3">
      <c r="A2662" s="438"/>
      <c r="B2662" s="226"/>
      <c r="C2662" s="439" t="s">
        <v>2246</v>
      </c>
      <c r="D2662" s="483" t="s">
        <v>2247</v>
      </c>
      <c r="E2662" s="154" t="s">
        <v>2248</v>
      </c>
      <c r="F2662" s="220"/>
      <c r="G2662" s="220"/>
      <c r="H2662" s="221"/>
      <c r="I2662" s="222"/>
      <c r="J2662" s="223"/>
      <c r="K2662" s="595"/>
      <c r="L2662" s="595"/>
      <c r="M2662" s="595"/>
      <c r="N2662" s="595"/>
      <c r="O2662" s="595"/>
      <c r="P2662" s="595"/>
    </row>
    <row r="2663" spans="1:18" s="596" customFormat="1" ht="17.25" hidden="1" outlineLevel="3" x14ac:dyDescent="0.3">
      <c r="A2663" s="438"/>
      <c r="B2663" s="226"/>
      <c r="C2663" s="439" t="s">
        <v>2249</v>
      </c>
      <c r="D2663" s="483" t="s">
        <v>2250</v>
      </c>
      <c r="E2663" s="91"/>
      <c r="F2663" s="220"/>
      <c r="G2663" s="220"/>
      <c r="H2663" s="221"/>
      <c r="I2663" s="222"/>
      <c r="J2663" s="223"/>
      <c r="K2663" s="595"/>
      <c r="L2663" s="595"/>
      <c r="M2663" s="595"/>
      <c r="N2663" s="595"/>
      <c r="O2663" s="595"/>
      <c r="P2663" s="595"/>
    </row>
    <row r="2664" spans="1:18" s="596" customFormat="1" ht="17.25" hidden="1" outlineLevel="3" x14ac:dyDescent="0.3">
      <c r="A2664" s="438"/>
      <c r="B2664" s="226"/>
      <c r="C2664" s="439" t="s">
        <v>2251</v>
      </c>
      <c r="D2664" s="483" t="s">
        <v>2252</v>
      </c>
      <c r="E2664" s="91"/>
      <c r="F2664" s="220"/>
      <c r="G2664" s="220"/>
      <c r="H2664" s="221"/>
      <c r="I2664" s="222"/>
      <c r="J2664" s="223"/>
      <c r="K2664" s="595"/>
      <c r="L2664" s="595"/>
      <c r="M2664" s="595"/>
      <c r="N2664" s="595"/>
      <c r="O2664" s="595"/>
      <c r="P2664" s="595"/>
    </row>
    <row r="2665" spans="1:18" s="596" customFormat="1" ht="17.25" hidden="1" outlineLevel="3" x14ac:dyDescent="0.3">
      <c r="A2665" s="438"/>
      <c r="B2665" s="226"/>
      <c r="C2665" s="439" t="s">
        <v>2253</v>
      </c>
      <c r="D2665" s="483" t="s">
        <v>2254</v>
      </c>
      <c r="E2665" s="91"/>
      <c r="F2665" s="220"/>
      <c r="G2665" s="220"/>
      <c r="H2665" s="221"/>
      <c r="I2665" s="222"/>
      <c r="J2665" s="223"/>
      <c r="K2665" s="595"/>
      <c r="L2665" s="595"/>
      <c r="M2665" s="595"/>
      <c r="N2665" s="595"/>
      <c r="O2665" s="595"/>
      <c r="P2665" s="595"/>
    </row>
    <row r="2666" spans="1:18" s="462" customFormat="1" ht="17.25" hidden="1" outlineLevel="3" x14ac:dyDescent="0.3">
      <c r="A2666" s="438"/>
      <c r="B2666" s="603"/>
      <c r="C2666" s="439" t="s">
        <v>2255</v>
      </c>
      <c r="D2666" s="483" t="s">
        <v>2256</v>
      </c>
      <c r="E2666" s="91"/>
      <c r="F2666" s="220"/>
      <c r="G2666" s="220"/>
      <c r="H2666" s="461"/>
      <c r="I2666" s="461"/>
      <c r="J2666" s="595"/>
      <c r="K2666" s="595"/>
      <c r="L2666" s="595"/>
      <c r="M2666" s="595"/>
      <c r="N2666" s="595"/>
      <c r="O2666" s="461"/>
      <c r="P2666" s="461"/>
    </row>
    <row r="2667" spans="1:18" s="462" customFormat="1" ht="17.25" hidden="1" outlineLevel="3" x14ac:dyDescent="0.3">
      <c r="A2667" s="438"/>
      <c r="B2667" s="603"/>
      <c r="C2667" s="439" t="s">
        <v>2257</v>
      </c>
      <c r="D2667" s="483" t="s">
        <v>2258</v>
      </c>
      <c r="E2667" s="91"/>
      <c r="F2667" s="220"/>
      <c r="G2667" s="220"/>
      <c r="H2667" s="461"/>
      <c r="I2667" s="461"/>
      <c r="J2667" s="595"/>
      <c r="K2667" s="595"/>
      <c r="L2667" s="595"/>
      <c r="M2667" s="595"/>
      <c r="N2667" s="595"/>
      <c r="O2667" s="461"/>
      <c r="P2667" s="461"/>
    </row>
    <row r="2668" spans="1:18" s="462" customFormat="1" ht="17.25" hidden="1" outlineLevel="3" x14ac:dyDescent="0.3">
      <c r="A2668" s="438"/>
      <c r="B2668" s="603"/>
      <c r="C2668" s="439" t="s">
        <v>2259</v>
      </c>
      <c r="D2668" s="483" t="s">
        <v>2260</v>
      </c>
      <c r="E2668" s="91"/>
      <c r="F2668" s="220"/>
      <c r="G2668" s="220"/>
      <c r="H2668" s="461"/>
      <c r="I2668" s="461"/>
      <c r="J2668" s="595"/>
      <c r="K2668" s="595"/>
      <c r="L2668" s="595"/>
      <c r="M2668" s="595"/>
      <c r="N2668" s="595"/>
      <c r="O2668" s="461"/>
      <c r="P2668" s="461"/>
    </row>
    <row r="2669" spans="1:18" s="462" customFormat="1" ht="17.25" hidden="1" outlineLevel="3" x14ac:dyDescent="0.3">
      <c r="A2669" s="438"/>
      <c r="B2669" s="603"/>
      <c r="C2669" s="439" t="s">
        <v>2261</v>
      </c>
      <c r="D2669" s="483" t="s">
        <v>2262</v>
      </c>
      <c r="E2669" s="91"/>
      <c r="F2669" s="220"/>
      <c r="G2669" s="220"/>
      <c r="H2669" s="461"/>
      <c r="I2669" s="461"/>
      <c r="J2669" s="595"/>
      <c r="K2669" s="595"/>
      <c r="L2669" s="595"/>
      <c r="M2669" s="595"/>
      <c r="N2669" s="595"/>
      <c r="O2669" s="461"/>
      <c r="P2669" s="461"/>
    </row>
    <row r="2670" spans="1:18" s="462" customFormat="1" ht="17.25" hidden="1" outlineLevel="3" x14ac:dyDescent="0.3">
      <c r="A2670" s="438"/>
      <c r="B2670" s="603"/>
      <c r="C2670" s="439" t="s">
        <v>2263</v>
      </c>
      <c r="D2670" s="483" t="s">
        <v>2264</v>
      </c>
      <c r="E2670" s="91"/>
      <c r="F2670" s="220"/>
      <c r="G2670" s="220"/>
      <c r="H2670" s="461"/>
      <c r="I2670" s="461"/>
      <c r="J2670" s="595"/>
      <c r="K2670" s="595"/>
      <c r="L2670" s="595"/>
      <c r="M2670" s="595"/>
      <c r="N2670" s="595"/>
      <c r="O2670" s="461"/>
      <c r="P2670" s="461"/>
    </row>
    <row r="2671" spans="1:18" s="462" customFormat="1" ht="17.25" hidden="1" outlineLevel="3" x14ac:dyDescent="0.3">
      <c r="A2671" s="438"/>
      <c r="B2671" s="603"/>
      <c r="C2671" s="439" t="s">
        <v>2265</v>
      </c>
      <c r="D2671" s="483" t="s">
        <v>2266</v>
      </c>
      <c r="E2671" s="91"/>
      <c r="F2671" s="220"/>
      <c r="G2671" s="220"/>
      <c r="H2671" s="461"/>
      <c r="I2671" s="461"/>
      <c r="J2671" s="595"/>
      <c r="K2671" s="595"/>
      <c r="L2671" s="595"/>
      <c r="M2671" s="595"/>
      <c r="N2671" s="595"/>
      <c r="O2671" s="461"/>
      <c r="P2671" s="461"/>
    </row>
    <row r="2672" spans="1:18" s="462" customFormat="1" ht="17.25" hidden="1" outlineLevel="3" x14ac:dyDescent="0.3">
      <c r="A2672" s="438"/>
      <c r="B2672" s="603"/>
      <c r="C2672" s="439" t="s">
        <v>2267</v>
      </c>
      <c r="D2672" s="483" t="s">
        <v>2268</v>
      </c>
      <c r="E2672" s="91"/>
      <c r="F2672" s="220"/>
      <c r="G2672" s="220"/>
      <c r="H2672" s="461"/>
      <c r="I2672" s="461"/>
      <c r="J2672" s="595"/>
      <c r="K2672" s="595"/>
      <c r="L2672" s="595"/>
      <c r="M2672" s="595"/>
      <c r="N2672" s="595"/>
      <c r="O2672" s="461"/>
      <c r="P2672" s="461"/>
    </row>
    <row r="2673" spans="1:18" s="462" customFormat="1" ht="17.25" outlineLevel="3" x14ac:dyDescent="0.3">
      <c r="A2673" s="438"/>
      <c r="B2673" s="603">
        <v>1</v>
      </c>
      <c r="C2673" s="718" t="s">
        <v>83</v>
      </c>
      <c r="D2673" s="483" t="s">
        <v>2269</v>
      </c>
      <c r="E2673" s="91"/>
      <c r="F2673" s="220"/>
      <c r="G2673" s="220"/>
      <c r="H2673" s="461"/>
      <c r="I2673" s="461"/>
      <c r="J2673" s="595"/>
      <c r="K2673" s="595"/>
      <c r="L2673" s="595"/>
      <c r="M2673" s="595"/>
      <c r="N2673" s="595"/>
      <c r="O2673" s="461"/>
      <c r="P2673" s="461"/>
    </row>
    <row r="2674" spans="1:18" s="462" customFormat="1" ht="17.25" hidden="1" outlineLevel="3" x14ac:dyDescent="0.3">
      <c r="A2674" s="438"/>
      <c r="B2674" s="603"/>
      <c r="C2674" s="439" t="s">
        <v>2270</v>
      </c>
      <c r="D2674" s="483" t="s">
        <v>2271</v>
      </c>
      <c r="E2674" s="91"/>
      <c r="F2674" s="220"/>
      <c r="G2674" s="220"/>
      <c r="H2674" s="461"/>
      <c r="I2674" s="461"/>
      <c r="J2674" s="595"/>
      <c r="K2674" s="595"/>
      <c r="L2674" s="595"/>
      <c r="M2674" s="595"/>
      <c r="N2674" s="595"/>
      <c r="O2674" s="461"/>
      <c r="P2674" s="461"/>
    </row>
    <row r="2675" spans="1:18" s="462" customFormat="1" ht="17.25" hidden="1" outlineLevel="3" x14ac:dyDescent="0.3">
      <c r="A2675" s="438"/>
      <c r="B2675" s="603"/>
      <c r="C2675" s="439" t="s">
        <v>2272</v>
      </c>
      <c r="D2675" s="483" t="s">
        <v>2273</v>
      </c>
      <c r="E2675" s="91"/>
      <c r="F2675" s="220"/>
      <c r="G2675" s="220"/>
      <c r="H2675" s="461"/>
      <c r="I2675" s="461"/>
      <c r="J2675" s="595"/>
      <c r="K2675" s="595"/>
      <c r="L2675" s="595"/>
      <c r="M2675" s="595"/>
      <c r="N2675" s="595"/>
      <c r="O2675" s="461"/>
      <c r="P2675" s="461"/>
    </row>
    <row r="2676" spans="1:18" s="462" customFormat="1" ht="17.25" hidden="1" outlineLevel="3" x14ac:dyDescent="0.3">
      <c r="A2676" s="438"/>
      <c r="B2676" s="603"/>
      <c r="C2676" s="439" t="s">
        <v>2274</v>
      </c>
      <c r="D2676" s="483" t="s">
        <v>2275</v>
      </c>
      <c r="E2676" s="91"/>
      <c r="F2676" s="220"/>
      <c r="G2676" s="220"/>
      <c r="H2676" s="461"/>
      <c r="I2676" s="461"/>
      <c r="J2676" s="595"/>
      <c r="K2676" s="595"/>
      <c r="L2676" s="595"/>
      <c r="M2676" s="595"/>
      <c r="N2676" s="595"/>
      <c r="O2676" s="461"/>
      <c r="P2676" s="461"/>
    </row>
    <row r="2677" spans="1:18" s="596" customFormat="1" ht="17.25" hidden="1" outlineLevel="3" x14ac:dyDescent="0.3">
      <c r="A2677" s="438"/>
      <c r="B2677" s="226"/>
      <c r="C2677" s="439" t="s">
        <v>2276</v>
      </c>
      <c r="D2677" s="483" t="s">
        <v>2277</v>
      </c>
      <c r="E2677" s="91"/>
      <c r="F2677" s="220"/>
      <c r="G2677" s="220"/>
      <c r="H2677" s="221"/>
      <c r="I2677" s="222"/>
      <c r="J2677" s="223"/>
      <c r="K2677" s="595"/>
      <c r="L2677" s="595"/>
      <c r="M2677" s="595"/>
      <c r="N2677" s="595"/>
      <c r="O2677" s="595"/>
      <c r="P2677" s="595"/>
      <c r="Q2677" s="595"/>
      <c r="R2677" s="595"/>
    </row>
    <row r="2678" spans="1:18" s="462" customFormat="1" ht="17.25" hidden="1" outlineLevel="3" x14ac:dyDescent="0.3">
      <c r="A2678" s="438"/>
      <c r="B2678" s="603"/>
      <c r="C2678" s="439" t="s">
        <v>2278</v>
      </c>
      <c r="D2678" s="483" t="s">
        <v>2279</v>
      </c>
      <c r="E2678" s="91"/>
      <c r="F2678" s="220"/>
      <c r="G2678" s="220"/>
      <c r="H2678" s="461"/>
      <c r="I2678" s="461"/>
      <c r="J2678" s="595"/>
      <c r="K2678" s="595"/>
      <c r="L2678" s="595"/>
      <c r="M2678" s="595"/>
      <c r="N2678" s="595"/>
      <c r="O2678" s="461"/>
      <c r="P2678" s="461"/>
    </row>
    <row r="2679" spans="1:18" s="462" customFormat="1" ht="17.25" hidden="1" outlineLevel="3" x14ac:dyDescent="0.3">
      <c r="A2679" s="438"/>
      <c r="B2679" s="603"/>
      <c r="C2679" s="439" t="s">
        <v>2280</v>
      </c>
      <c r="D2679" s="483" t="s">
        <v>2281</v>
      </c>
      <c r="E2679" s="91"/>
      <c r="F2679" s="220"/>
      <c r="G2679" s="220"/>
      <c r="H2679" s="461"/>
      <c r="I2679" s="461"/>
      <c r="J2679" s="595"/>
      <c r="K2679" s="595"/>
      <c r="L2679" s="595"/>
      <c r="M2679" s="595"/>
      <c r="N2679" s="595"/>
      <c r="O2679" s="461"/>
      <c r="P2679" s="461"/>
    </row>
    <row r="2680" spans="1:18" s="596" customFormat="1" ht="17.25" hidden="1" customHeight="1" outlineLevel="3" x14ac:dyDescent="0.3">
      <c r="A2680" s="444"/>
      <c r="B2680" s="451"/>
      <c r="C2680" s="451"/>
      <c r="D2680" s="451"/>
      <c r="E2680" s="452"/>
      <c r="F2680" s="220"/>
      <c r="G2680" s="220"/>
      <c r="H2680" s="221"/>
      <c r="I2680" s="222"/>
      <c r="J2680" s="223"/>
      <c r="K2680" s="595"/>
      <c r="L2680" s="595"/>
      <c r="M2680" s="595"/>
      <c r="N2680" s="595"/>
      <c r="O2680" s="595"/>
      <c r="P2680" s="595"/>
      <c r="Q2680" s="595"/>
      <c r="R2680" s="595"/>
    </row>
    <row r="2681" spans="1:18" s="462" customFormat="1" ht="17.25" hidden="1" outlineLevel="3" x14ac:dyDescent="0.3">
      <c r="A2681" s="438"/>
      <c r="B2681" s="603"/>
      <c r="C2681" s="439" t="s">
        <v>2367</v>
      </c>
      <c r="D2681" s="440" t="s">
        <v>2368</v>
      </c>
      <c r="E2681" s="91" t="s">
        <v>2284</v>
      </c>
      <c r="F2681" s="220"/>
      <c r="G2681" s="220"/>
      <c r="H2681" s="461"/>
      <c r="I2681" s="461"/>
      <c r="J2681" s="595"/>
      <c r="K2681" s="595"/>
      <c r="L2681" s="595"/>
      <c r="M2681" s="595"/>
      <c r="N2681" s="595"/>
      <c r="O2681" s="461"/>
      <c r="P2681" s="461"/>
    </row>
    <row r="2682" spans="1:18" s="462" customFormat="1" ht="34.5" hidden="1" outlineLevel="3" x14ac:dyDescent="0.3">
      <c r="A2682" s="438"/>
      <c r="B2682" s="603"/>
      <c r="C2682" s="439" t="s">
        <v>2369</v>
      </c>
      <c r="D2682" s="440" t="s">
        <v>2370</v>
      </c>
      <c r="E2682" s="91" t="s">
        <v>2287</v>
      </c>
      <c r="F2682" s="220"/>
      <c r="G2682" s="220"/>
      <c r="H2682" s="461"/>
      <c r="I2682" s="461"/>
      <c r="J2682" s="595"/>
      <c r="K2682" s="595"/>
      <c r="L2682" s="595"/>
      <c r="M2682" s="595"/>
      <c r="N2682" s="595"/>
      <c r="O2682" s="461"/>
      <c r="P2682" s="461"/>
    </row>
    <row r="2683" spans="1:18" s="462" customFormat="1" ht="17.25" hidden="1" outlineLevel="3" x14ac:dyDescent="0.3">
      <c r="A2683" s="438"/>
      <c r="B2683" s="603"/>
      <c r="C2683" s="439" t="s">
        <v>2371</v>
      </c>
      <c r="D2683" s="440" t="s">
        <v>2372</v>
      </c>
      <c r="E2683" s="91"/>
      <c r="F2683" s="220"/>
      <c r="G2683" s="220"/>
      <c r="H2683" s="461"/>
      <c r="I2683" s="461"/>
      <c r="J2683" s="595"/>
      <c r="K2683" s="595"/>
      <c r="L2683" s="595"/>
      <c r="M2683" s="595"/>
      <c r="N2683" s="595"/>
      <c r="O2683" s="461"/>
      <c r="P2683" s="461"/>
    </row>
    <row r="2684" spans="1:18" s="462" customFormat="1" ht="17.25" hidden="1" outlineLevel="3" x14ac:dyDescent="0.3">
      <c r="A2684" s="438"/>
      <c r="B2684" s="603"/>
      <c r="C2684" s="439" t="s">
        <v>2373</v>
      </c>
      <c r="D2684" s="440" t="s">
        <v>2374</v>
      </c>
      <c r="E2684" s="91"/>
      <c r="F2684" s="220"/>
      <c r="G2684" s="220"/>
      <c r="H2684" s="461"/>
      <c r="I2684" s="461"/>
      <c r="J2684" s="595"/>
      <c r="K2684" s="595"/>
      <c r="L2684" s="595"/>
      <c r="M2684" s="595"/>
      <c r="N2684" s="595"/>
      <c r="O2684" s="461"/>
      <c r="P2684" s="461"/>
    </row>
    <row r="2685" spans="1:18" s="462" customFormat="1" ht="17.25" hidden="1" outlineLevel="3" x14ac:dyDescent="0.3">
      <c r="A2685" s="438"/>
      <c r="B2685" s="603"/>
      <c r="C2685" s="439" t="s">
        <v>2375</v>
      </c>
      <c r="D2685" s="440" t="s">
        <v>2376</v>
      </c>
      <c r="E2685" s="91"/>
      <c r="F2685" s="220"/>
      <c r="G2685" s="220"/>
      <c r="H2685" s="461"/>
      <c r="I2685" s="461"/>
      <c r="J2685" s="595"/>
      <c r="K2685" s="595"/>
      <c r="L2685" s="595"/>
      <c r="M2685" s="595"/>
      <c r="N2685" s="595"/>
      <c r="O2685" s="461"/>
      <c r="P2685" s="461"/>
    </row>
    <row r="2686" spans="1:18" s="596" customFormat="1" ht="17.25" hidden="1" customHeight="1" outlineLevel="3" x14ac:dyDescent="0.3">
      <c r="A2686" s="444"/>
      <c r="B2686" s="451"/>
      <c r="C2686" s="451"/>
      <c r="D2686" s="451"/>
      <c r="E2686" s="452"/>
      <c r="F2686" s="220"/>
      <c r="G2686" s="220"/>
      <c r="H2686" s="221"/>
      <c r="I2686" s="222"/>
      <c r="J2686" s="223"/>
      <c r="K2686" s="595"/>
      <c r="L2686" s="595"/>
      <c r="M2686" s="595"/>
      <c r="N2686" s="595"/>
      <c r="O2686" s="595"/>
      <c r="P2686" s="595"/>
      <c r="Q2686" s="595"/>
      <c r="R2686" s="595"/>
    </row>
    <row r="2687" spans="1:18" s="462" customFormat="1" ht="34.5" hidden="1" outlineLevel="3" x14ac:dyDescent="0.3">
      <c r="A2687" s="438"/>
      <c r="B2687" s="603"/>
      <c r="C2687" s="439" t="s">
        <v>2377</v>
      </c>
      <c r="D2687" s="440" t="s">
        <v>2378</v>
      </c>
      <c r="E2687" s="91" t="s">
        <v>2296</v>
      </c>
      <c r="F2687" s="220"/>
      <c r="G2687" s="220"/>
      <c r="H2687" s="461"/>
      <c r="I2687" s="461"/>
      <c r="J2687" s="595"/>
      <c r="K2687" s="595"/>
      <c r="L2687" s="595"/>
      <c r="M2687" s="595"/>
      <c r="N2687" s="595"/>
      <c r="O2687" s="461"/>
      <c r="P2687" s="461"/>
    </row>
    <row r="2688" spans="1:18" s="462" customFormat="1" ht="34.5" hidden="1" outlineLevel="3" x14ac:dyDescent="0.3">
      <c r="A2688" s="438"/>
      <c r="B2688" s="603"/>
      <c r="C2688" s="439" t="s">
        <v>2379</v>
      </c>
      <c r="D2688" s="440" t="s">
        <v>2380</v>
      </c>
      <c r="E2688" s="91"/>
      <c r="F2688" s="220"/>
      <c r="G2688" s="220"/>
      <c r="H2688" s="461"/>
      <c r="I2688" s="461"/>
      <c r="J2688" s="595"/>
      <c r="K2688" s="595"/>
      <c r="L2688" s="595"/>
      <c r="M2688" s="595"/>
      <c r="N2688" s="595"/>
      <c r="O2688" s="461"/>
      <c r="P2688" s="461"/>
    </row>
    <row r="2689" spans="1:18" s="462" customFormat="1" ht="34.5" hidden="1" outlineLevel="3" x14ac:dyDescent="0.3">
      <c r="A2689" s="438"/>
      <c r="B2689" s="603"/>
      <c r="C2689" s="439" t="s">
        <v>2381</v>
      </c>
      <c r="D2689" s="440" t="s">
        <v>2382</v>
      </c>
      <c r="E2689" s="91"/>
      <c r="F2689" s="220"/>
      <c r="G2689" s="220"/>
      <c r="H2689" s="461"/>
      <c r="I2689" s="461"/>
      <c r="J2689" s="595"/>
      <c r="K2689" s="595"/>
      <c r="L2689" s="595"/>
      <c r="M2689" s="595"/>
      <c r="N2689" s="595"/>
      <c r="O2689" s="461"/>
      <c r="P2689" s="461"/>
    </row>
    <row r="2690" spans="1:18" s="462" customFormat="1" ht="34.5" hidden="1" outlineLevel="3" x14ac:dyDescent="0.3">
      <c r="A2690" s="438"/>
      <c r="B2690" s="603"/>
      <c r="C2690" s="439" t="s">
        <v>2383</v>
      </c>
      <c r="D2690" s="440" t="s">
        <v>2384</v>
      </c>
      <c r="E2690" s="91"/>
      <c r="F2690" s="220"/>
      <c r="G2690" s="220"/>
      <c r="H2690" s="461"/>
      <c r="I2690" s="461"/>
      <c r="J2690" s="595"/>
      <c r="K2690" s="595"/>
      <c r="L2690" s="595"/>
      <c r="M2690" s="595"/>
      <c r="N2690" s="595"/>
      <c r="O2690" s="461"/>
      <c r="P2690" s="461"/>
    </row>
    <row r="2691" spans="1:18" s="462" customFormat="1" ht="34.5" hidden="1" outlineLevel="3" x14ac:dyDescent="0.3">
      <c r="A2691" s="438"/>
      <c r="B2691" s="603"/>
      <c r="C2691" s="439" t="s">
        <v>2385</v>
      </c>
      <c r="D2691" s="440" t="s">
        <v>2386</v>
      </c>
      <c r="E2691" s="91"/>
      <c r="F2691" s="220"/>
      <c r="G2691" s="220"/>
      <c r="H2691" s="461"/>
      <c r="I2691" s="461"/>
      <c r="J2691" s="595"/>
      <c r="K2691" s="595"/>
      <c r="L2691" s="595"/>
      <c r="M2691" s="595"/>
      <c r="N2691" s="595"/>
      <c r="O2691" s="461"/>
      <c r="P2691" s="461"/>
    </row>
    <row r="2692" spans="1:18" s="462" customFormat="1" ht="34.5" hidden="1" outlineLevel="3" x14ac:dyDescent="0.3">
      <c r="A2692" s="438"/>
      <c r="B2692" s="603"/>
      <c r="C2692" s="439" t="s">
        <v>2387</v>
      </c>
      <c r="D2692" s="440" t="s">
        <v>2388</v>
      </c>
      <c r="E2692" s="91"/>
      <c r="F2692" s="220"/>
      <c r="G2692" s="220"/>
      <c r="H2692" s="461"/>
      <c r="I2692" s="461"/>
      <c r="J2692" s="595"/>
      <c r="K2692" s="595"/>
      <c r="L2692" s="595"/>
      <c r="M2692" s="595"/>
      <c r="N2692" s="595"/>
      <c r="O2692" s="461"/>
      <c r="P2692" s="461"/>
    </row>
    <row r="2693" spans="1:18" s="596" customFormat="1" ht="17.25" hidden="1" customHeight="1" outlineLevel="3" x14ac:dyDescent="0.3">
      <c r="A2693" s="444"/>
      <c r="B2693" s="451"/>
      <c r="C2693" s="451"/>
      <c r="D2693" s="451"/>
      <c r="E2693" s="452"/>
      <c r="F2693" s="220"/>
      <c r="G2693" s="220"/>
      <c r="H2693" s="221"/>
      <c r="I2693" s="222"/>
      <c r="J2693" s="223"/>
      <c r="K2693" s="595"/>
      <c r="L2693" s="595"/>
      <c r="M2693" s="595"/>
      <c r="N2693" s="595"/>
      <c r="O2693" s="595"/>
      <c r="P2693" s="595"/>
      <c r="Q2693" s="595"/>
      <c r="R2693" s="595"/>
    </row>
    <row r="2694" spans="1:18" s="462" customFormat="1" ht="34.5" hidden="1" outlineLevel="3" x14ac:dyDescent="0.3">
      <c r="A2694" s="438"/>
      <c r="B2694" s="603"/>
      <c r="C2694" s="439" t="s">
        <v>2389</v>
      </c>
      <c r="D2694" s="440" t="s">
        <v>2390</v>
      </c>
      <c r="E2694" s="91" t="s">
        <v>2309</v>
      </c>
      <c r="F2694" s="220"/>
      <c r="G2694" s="220"/>
      <c r="H2694" s="461"/>
      <c r="I2694" s="461"/>
      <c r="J2694" s="595"/>
      <c r="K2694" s="595"/>
      <c r="L2694" s="595"/>
      <c r="M2694" s="595"/>
      <c r="N2694" s="595"/>
      <c r="O2694" s="461"/>
      <c r="P2694" s="461"/>
    </row>
    <row r="2695" spans="1:18" s="596" customFormat="1" ht="17.25" hidden="1" customHeight="1" outlineLevel="3" x14ac:dyDescent="0.3">
      <c r="A2695" s="444"/>
      <c r="B2695" s="451"/>
      <c r="C2695" s="451"/>
      <c r="D2695" s="451"/>
      <c r="E2695" s="452"/>
      <c r="F2695" s="220"/>
      <c r="G2695" s="220"/>
      <c r="H2695" s="221"/>
      <c r="I2695" s="222"/>
      <c r="J2695" s="223"/>
      <c r="K2695" s="595"/>
      <c r="L2695" s="595"/>
      <c r="M2695" s="595"/>
      <c r="N2695" s="595"/>
      <c r="O2695" s="595"/>
      <c r="P2695" s="595"/>
      <c r="Q2695" s="595"/>
      <c r="R2695" s="595"/>
    </row>
    <row r="2696" spans="1:18" s="462" customFormat="1" ht="34.5" hidden="1" outlineLevel="3" x14ac:dyDescent="0.3">
      <c r="A2696" s="438"/>
      <c r="B2696" s="603"/>
      <c r="C2696" s="439" t="s">
        <v>2310</v>
      </c>
      <c r="D2696" s="440" t="s">
        <v>2311</v>
      </c>
      <c r="E2696" s="507" t="s">
        <v>2312</v>
      </c>
      <c r="F2696" s="220"/>
      <c r="G2696" s="220"/>
      <c r="H2696" s="461"/>
      <c r="I2696" s="461"/>
      <c r="J2696" s="595"/>
      <c r="K2696" s="595"/>
      <c r="L2696" s="595"/>
      <c r="M2696" s="595"/>
      <c r="N2696" s="595"/>
      <c r="O2696" s="461"/>
      <c r="P2696" s="461"/>
    </row>
    <row r="2697" spans="1:18" s="462" customFormat="1" ht="17.25" hidden="1" outlineLevel="3" x14ac:dyDescent="0.3">
      <c r="A2697" s="438"/>
      <c r="B2697" s="603"/>
      <c r="C2697" s="439" t="s">
        <v>2313</v>
      </c>
      <c r="D2697" s="440" t="s">
        <v>2314</v>
      </c>
      <c r="E2697" s="91"/>
      <c r="F2697" s="220"/>
      <c r="G2697" s="220"/>
      <c r="H2697" s="461"/>
      <c r="I2697" s="461"/>
      <c r="J2697" s="595"/>
      <c r="K2697" s="595"/>
      <c r="L2697" s="595"/>
      <c r="M2697" s="595"/>
      <c r="N2697" s="595"/>
      <c r="O2697" s="461"/>
      <c r="P2697" s="461"/>
    </row>
    <row r="2698" spans="1:18" s="596" customFormat="1" ht="17.25" hidden="1" customHeight="1" outlineLevel="3" x14ac:dyDescent="0.3">
      <c r="A2698" s="444"/>
      <c r="B2698" s="451"/>
      <c r="C2698" s="451"/>
      <c r="D2698" s="451"/>
      <c r="E2698" s="452"/>
      <c r="F2698" s="220"/>
      <c r="G2698" s="220"/>
      <c r="H2698" s="221"/>
      <c r="I2698" s="222"/>
      <c r="J2698" s="223"/>
      <c r="K2698" s="595"/>
      <c r="L2698" s="595"/>
      <c r="M2698" s="595"/>
      <c r="N2698" s="595"/>
      <c r="O2698" s="595"/>
      <c r="P2698" s="595"/>
      <c r="Q2698" s="595"/>
      <c r="R2698" s="595"/>
    </row>
    <row r="2699" spans="1:18" s="462" customFormat="1" ht="17.25" hidden="1" outlineLevel="3" x14ac:dyDescent="0.3">
      <c r="A2699" s="438"/>
      <c r="B2699" s="603"/>
      <c r="C2699" s="439" t="s">
        <v>2391</v>
      </c>
      <c r="D2699" s="440" t="s">
        <v>2392</v>
      </c>
      <c r="E2699" s="91" t="s">
        <v>2317</v>
      </c>
      <c r="F2699" s="220"/>
      <c r="G2699" s="220"/>
      <c r="H2699" s="461"/>
      <c r="I2699" s="461"/>
      <c r="J2699" s="595"/>
      <c r="K2699" s="595"/>
      <c r="L2699" s="595"/>
      <c r="M2699" s="595"/>
      <c r="N2699" s="595"/>
      <c r="O2699" s="461"/>
      <c r="P2699" s="461"/>
    </row>
    <row r="2700" spans="1:18" s="462" customFormat="1" ht="17.25" hidden="1" outlineLevel="3" x14ac:dyDescent="0.3">
      <c r="A2700" s="438"/>
      <c r="B2700" s="603"/>
      <c r="C2700" s="439" t="s">
        <v>2393</v>
      </c>
      <c r="D2700" s="440" t="s">
        <v>2394</v>
      </c>
      <c r="E2700" s="91"/>
      <c r="F2700" s="220"/>
      <c r="G2700" s="220"/>
      <c r="H2700" s="461"/>
      <c r="I2700" s="461"/>
      <c r="J2700" s="595"/>
      <c r="K2700" s="595"/>
      <c r="L2700" s="595"/>
      <c r="M2700" s="595"/>
      <c r="N2700" s="595"/>
      <c r="O2700" s="461"/>
      <c r="P2700" s="461"/>
    </row>
    <row r="2701" spans="1:18" s="462" customFormat="1" ht="17.25" hidden="1" outlineLevel="3" x14ac:dyDescent="0.3">
      <c r="A2701" s="438"/>
      <c r="B2701" s="603"/>
      <c r="C2701" s="439" t="s">
        <v>2395</v>
      </c>
      <c r="D2701" s="440" t="s">
        <v>2396</v>
      </c>
      <c r="E2701" s="91"/>
      <c r="F2701" s="220"/>
      <c r="G2701" s="220"/>
      <c r="H2701" s="461"/>
      <c r="I2701" s="461"/>
      <c r="J2701" s="595"/>
      <c r="K2701" s="595"/>
      <c r="L2701" s="595"/>
      <c r="M2701" s="595"/>
      <c r="N2701" s="595"/>
      <c r="O2701" s="461"/>
      <c r="P2701" s="461"/>
    </row>
    <row r="2702" spans="1:18" s="462" customFormat="1" ht="17.25" hidden="1" outlineLevel="3" x14ac:dyDescent="0.3">
      <c r="A2702" s="438"/>
      <c r="B2702" s="603"/>
      <c r="C2702" s="439" t="s">
        <v>2397</v>
      </c>
      <c r="D2702" s="440" t="s">
        <v>2398</v>
      </c>
      <c r="E2702" s="91"/>
      <c r="F2702" s="220"/>
      <c r="G2702" s="220"/>
      <c r="H2702" s="461"/>
      <c r="I2702" s="461"/>
      <c r="J2702" s="595"/>
      <c r="K2702" s="595"/>
      <c r="L2702" s="595"/>
      <c r="M2702" s="595"/>
      <c r="N2702" s="595"/>
      <c r="O2702" s="461"/>
      <c r="P2702" s="461"/>
    </row>
    <row r="2703" spans="1:18" s="462" customFormat="1" ht="17.25" hidden="1" outlineLevel="3" x14ac:dyDescent="0.3">
      <c r="A2703" s="438"/>
      <c r="B2703" s="603"/>
      <c r="C2703" s="439" t="s">
        <v>2399</v>
      </c>
      <c r="D2703" s="440" t="s">
        <v>2400</v>
      </c>
      <c r="E2703" s="507"/>
      <c r="F2703" s="220"/>
      <c r="G2703" s="220"/>
      <c r="H2703" s="461"/>
      <c r="I2703" s="461"/>
      <c r="J2703" s="595"/>
      <c r="K2703" s="595"/>
      <c r="L2703" s="595"/>
      <c r="M2703" s="595"/>
      <c r="N2703" s="595"/>
      <c r="O2703" s="461"/>
      <c r="P2703" s="461"/>
    </row>
    <row r="2704" spans="1:18" s="462" customFormat="1" ht="17.25" hidden="1" outlineLevel="3" x14ac:dyDescent="0.3">
      <c r="A2704" s="438"/>
      <c r="B2704" s="603"/>
      <c r="C2704" s="439" t="s">
        <v>2401</v>
      </c>
      <c r="D2704" s="440" t="s">
        <v>2402</v>
      </c>
      <c r="E2704" s="507"/>
      <c r="F2704" s="220"/>
      <c r="G2704" s="220"/>
      <c r="H2704" s="461"/>
      <c r="I2704" s="461"/>
      <c r="J2704" s="595"/>
      <c r="K2704" s="595"/>
      <c r="L2704" s="595"/>
      <c r="M2704" s="595"/>
      <c r="N2704" s="595"/>
      <c r="O2704" s="461"/>
      <c r="P2704" s="461"/>
    </row>
    <row r="2705" spans="1:18" s="462" customFormat="1" ht="17.25" hidden="1" outlineLevel="3" x14ac:dyDescent="0.3">
      <c r="A2705" s="438"/>
      <c r="B2705" s="603"/>
      <c r="C2705" s="439" t="s">
        <v>2403</v>
      </c>
      <c r="D2705" s="440" t="s">
        <v>2404</v>
      </c>
      <c r="E2705" s="507"/>
      <c r="F2705" s="220"/>
      <c r="G2705" s="220"/>
      <c r="H2705" s="461"/>
      <c r="I2705" s="461"/>
      <c r="J2705" s="595"/>
      <c r="K2705" s="595"/>
      <c r="L2705" s="595"/>
      <c r="M2705" s="595"/>
      <c r="N2705" s="595"/>
      <c r="O2705" s="461"/>
      <c r="P2705" s="461"/>
    </row>
    <row r="2706" spans="1:18" s="596" customFormat="1" ht="17.25" hidden="1" customHeight="1" outlineLevel="3" x14ac:dyDescent="0.3">
      <c r="A2706" s="444"/>
      <c r="B2706" s="451"/>
      <c r="C2706" s="451"/>
      <c r="D2706" s="451"/>
      <c r="E2706" s="452"/>
      <c r="F2706" s="220"/>
      <c r="G2706" s="220"/>
      <c r="H2706" s="221"/>
      <c r="I2706" s="222"/>
      <c r="J2706" s="223"/>
      <c r="K2706" s="595"/>
      <c r="L2706" s="595"/>
      <c r="M2706" s="595"/>
      <c r="N2706" s="595"/>
      <c r="O2706" s="595"/>
      <c r="P2706" s="595"/>
      <c r="Q2706" s="595"/>
      <c r="R2706" s="595"/>
    </row>
    <row r="2707" spans="1:18" s="462" customFormat="1" ht="17.25" hidden="1" outlineLevel="3" x14ac:dyDescent="0.3">
      <c r="A2707" s="438"/>
      <c r="B2707" s="603"/>
      <c r="C2707" s="439" t="s">
        <v>2405</v>
      </c>
      <c r="D2707" s="440" t="s">
        <v>2406</v>
      </c>
      <c r="E2707" s="619" t="s">
        <v>2335</v>
      </c>
      <c r="F2707" s="220"/>
      <c r="G2707" s="220"/>
      <c r="H2707" s="461"/>
      <c r="I2707" s="461"/>
      <c r="J2707" s="595"/>
      <c r="K2707" s="595"/>
      <c r="L2707" s="595"/>
      <c r="M2707" s="595"/>
      <c r="N2707" s="595"/>
      <c r="O2707" s="461"/>
      <c r="P2707" s="461"/>
    </row>
    <row r="2708" spans="1:18" s="462" customFormat="1" ht="17.25" hidden="1" outlineLevel="3" x14ac:dyDescent="0.3">
      <c r="A2708" s="438"/>
      <c r="B2708" s="603"/>
      <c r="C2708" s="439" t="s">
        <v>2407</v>
      </c>
      <c r="D2708" s="440" t="s">
        <v>2408</v>
      </c>
      <c r="E2708" s="619" t="s">
        <v>2335</v>
      </c>
      <c r="F2708" s="220"/>
      <c r="G2708" s="220"/>
      <c r="H2708" s="461"/>
      <c r="I2708" s="461"/>
      <c r="J2708" s="595"/>
      <c r="K2708" s="595"/>
      <c r="L2708" s="595"/>
      <c r="M2708" s="595"/>
      <c r="N2708" s="595"/>
      <c r="O2708" s="461"/>
      <c r="P2708" s="461"/>
    </row>
    <row r="2709" spans="1:18" s="462" customFormat="1" ht="17.25" hidden="1" outlineLevel="3" x14ac:dyDescent="0.3">
      <c r="A2709" s="438"/>
      <c r="B2709" s="603"/>
      <c r="C2709" s="439" t="s">
        <v>2409</v>
      </c>
      <c r="D2709" s="440" t="s">
        <v>2410</v>
      </c>
      <c r="E2709" s="619" t="s">
        <v>2335</v>
      </c>
      <c r="F2709" s="220"/>
      <c r="G2709" s="220"/>
      <c r="H2709" s="461"/>
      <c r="I2709" s="461"/>
      <c r="J2709" s="595"/>
      <c r="K2709" s="595"/>
      <c r="L2709" s="595"/>
      <c r="M2709" s="595"/>
      <c r="N2709" s="595"/>
      <c r="O2709" s="461"/>
      <c r="P2709" s="461"/>
    </row>
    <row r="2710" spans="1:18" s="462" customFormat="1" ht="17.25" outlineLevel="3" x14ac:dyDescent="0.3">
      <c r="A2710" s="438"/>
      <c r="B2710" s="603">
        <v>1</v>
      </c>
      <c r="C2710" s="718" t="s">
        <v>81</v>
      </c>
      <c r="D2710" s="440" t="s">
        <v>82</v>
      </c>
      <c r="E2710" s="619" t="s">
        <v>2335</v>
      </c>
      <c r="F2710" s="220"/>
      <c r="G2710" s="220"/>
      <c r="H2710" s="461"/>
      <c r="I2710" s="461"/>
      <c r="J2710" s="595"/>
      <c r="K2710" s="595"/>
      <c r="L2710" s="595"/>
      <c r="M2710" s="595"/>
      <c r="N2710" s="595"/>
      <c r="O2710" s="461"/>
      <c r="P2710" s="461"/>
    </row>
    <row r="2711" spans="1:18" s="596" customFormat="1" ht="17.25" hidden="1" outlineLevel="3" x14ac:dyDescent="0.3">
      <c r="A2711" s="598"/>
      <c r="B2711" s="599"/>
      <c r="C2711" s="633"/>
      <c r="D2711" s="599"/>
      <c r="E2711" s="634"/>
      <c r="F2711" s="220"/>
      <c r="G2711" s="220"/>
      <c r="H2711" s="221"/>
      <c r="I2711" s="222"/>
      <c r="J2711" s="223"/>
      <c r="K2711" s="595"/>
      <c r="L2711" s="595"/>
      <c r="M2711" s="595"/>
      <c r="N2711" s="595"/>
      <c r="O2711" s="595"/>
      <c r="P2711" s="595"/>
      <c r="Q2711" s="595"/>
      <c r="R2711" s="595"/>
    </row>
    <row r="2712" spans="1:18" s="86" customFormat="1" ht="34.5" hidden="1" outlineLevel="3" x14ac:dyDescent="0.3">
      <c r="A2712" s="438"/>
      <c r="B2712" s="614"/>
      <c r="C2712" s="623" t="s">
        <v>658</v>
      </c>
      <c r="D2712" s="439" t="s">
        <v>2067</v>
      </c>
      <c r="E2712" s="507" t="s">
        <v>2014</v>
      </c>
      <c r="F2712" s="460"/>
      <c r="G2712" s="220"/>
      <c r="H2712" s="462"/>
      <c r="I2712" s="462"/>
      <c r="J2712" s="462"/>
      <c r="K2712" s="462"/>
      <c r="L2712" s="462"/>
      <c r="M2712" s="462"/>
      <c r="N2712" s="462"/>
      <c r="O2712" s="462"/>
      <c r="P2712" s="462"/>
      <c r="Q2712" s="462"/>
      <c r="R2712" s="462"/>
    </row>
    <row r="2713" spans="1:18" s="86" customFormat="1" ht="34.5" hidden="1" outlineLevel="3" x14ac:dyDescent="0.3">
      <c r="A2713" s="438"/>
      <c r="B2713" s="614"/>
      <c r="C2713" s="623" t="s">
        <v>659</v>
      </c>
      <c r="D2713" s="439" t="s">
        <v>2068</v>
      </c>
      <c r="E2713" s="507" t="s">
        <v>2014</v>
      </c>
      <c r="F2713" s="460"/>
      <c r="G2713" s="220"/>
      <c r="H2713" s="462"/>
      <c r="I2713" s="462"/>
      <c r="J2713" s="462"/>
      <c r="K2713" s="462"/>
      <c r="L2713" s="462"/>
      <c r="M2713" s="462"/>
      <c r="N2713" s="462"/>
      <c r="O2713" s="462"/>
      <c r="P2713" s="462"/>
      <c r="Q2713" s="462"/>
      <c r="R2713" s="462"/>
    </row>
    <row r="2714" spans="1:18" s="86" customFormat="1" ht="35.25" outlineLevel="3" thickBot="1" x14ac:dyDescent="0.35">
      <c r="A2714" s="438"/>
      <c r="B2714" s="614">
        <v>1</v>
      </c>
      <c r="C2714" s="718" t="s">
        <v>85</v>
      </c>
      <c r="D2714" s="439" t="s">
        <v>2069</v>
      </c>
      <c r="E2714" s="507" t="s">
        <v>2014</v>
      </c>
      <c r="F2714" s="460"/>
      <c r="G2714" s="220"/>
      <c r="H2714" s="462"/>
      <c r="I2714" s="462"/>
      <c r="J2714" s="462"/>
      <c r="K2714" s="462"/>
      <c r="L2714" s="462"/>
      <c r="M2714" s="462"/>
      <c r="N2714" s="462"/>
      <c r="O2714" s="462"/>
      <c r="P2714" s="462"/>
      <c r="Q2714" s="462"/>
      <c r="R2714" s="462"/>
    </row>
    <row r="2715" spans="1:18" s="596" customFormat="1" ht="17.25" hidden="1" customHeight="1" outlineLevel="1" x14ac:dyDescent="0.3">
      <c r="A2715" s="444"/>
      <c r="B2715" s="451"/>
      <c r="C2715" s="451"/>
      <c r="D2715" s="451"/>
      <c r="E2715" s="452"/>
      <c r="F2715" s="203"/>
      <c r="G2715" s="203"/>
      <c r="H2715" s="595"/>
      <c r="I2715" s="595"/>
      <c r="J2715" s="595"/>
      <c r="K2715" s="595"/>
      <c r="L2715" s="595"/>
      <c r="M2715" s="595"/>
      <c r="N2715" s="595"/>
      <c r="O2715" s="595"/>
      <c r="P2715" s="595"/>
    </row>
    <row r="2716" spans="1:18" s="86" customFormat="1" ht="17.25" hidden="1" outlineLevel="1" x14ac:dyDescent="0.3">
      <c r="A2716" s="102"/>
      <c r="B2716" s="227">
        <f>SUM(B2717:B2818)</f>
        <v>0</v>
      </c>
      <c r="C2716" s="632" t="s">
        <v>2343</v>
      </c>
      <c r="D2716" s="228" t="s">
        <v>2344</v>
      </c>
      <c r="E2716" s="229"/>
      <c r="F2716" s="83"/>
      <c r="G2716" s="84"/>
      <c r="H2716" s="85"/>
      <c r="I2716" s="85"/>
      <c r="J2716" s="85"/>
      <c r="K2716" s="85"/>
      <c r="L2716" s="85"/>
      <c r="M2716" s="85"/>
      <c r="N2716" s="85"/>
      <c r="O2716" s="85"/>
      <c r="P2716" s="85"/>
    </row>
    <row r="2717" spans="1:18" s="596" customFormat="1" ht="17.25" hidden="1" customHeight="1" outlineLevel="3" x14ac:dyDescent="0.3">
      <c r="A2717" s="444"/>
      <c r="B2717" s="451"/>
      <c r="C2717" s="451"/>
      <c r="D2717" s="451"/>
      <c r="E2717" s="452"/>
      <c r="F2717" s="220"/>
      <c r="G2717" s="220"/>
      <c r="H2717" s="221"/>
      <c r="I2717" s="222"/>
      <c r="J2717" s="223"/>
      <c r="K2717" s="595"/>
      <c r="L2717" s="595"/>
      <c r="M2717" s="595"/>
      <c r="N2717" s="595"/>
      <c r="O2717" s="595"/>
      <c r="P2717" s="595"/>
      <c r="Q2717" s="595"/>
      <c r="R2717" s="595"/>
    </row>
    <row r="2718" spans="1:18" s="462" customFormat="1" ht="34.5" hidden="1" outlineLevel="3" x14ac:dyDescent="0.3">
      <c r="A2718" s="438"/>
      <c r="B2718" s="603"/>
      <c r="C2718" s="508" t="s">
        <v>2153</v>
      </c>
      <c r="D2718" s="483" t="s">
        <v>2154</v>
      </c>
      <c r="E2718" s="230" t="s">
        <v>2155</v>
      </c>
      <c r="F2718" s="220"/>
      <c r="G2718" s="220"/>
      <c r="H2718" s="461"/>
      <c r="I2718" s="461"/>
      <c r="J2718" s="595"/>
      <c r="K2718" s="595"/>
      <c r="L2718" s="595"/>
      <c r="M2718" s="595"/>
      <c r="N2718" s="595"/>
      <c r="O2718" s="461"/>
      <c r="P2718" s="461"/>
    </row>
    <row r="2719" spans="1:18" s="462" customFormat="1" ht="34.5" hidden="1" outlineLevel="3" x14ac:dyDescent="0.3">
      <c r="A2719" s="438"/>
      <c r="B2719" s="603"/>
      <c r="C2719" s="508" t="s">
        <v>2156</v>
      </c>
      <c r="D2719" s="483" t="s">
        <v>2157</v>
      </c>
      <c r="E2719" s="230" t="s">
        <v>2155</v>
      </c>
      <c r="F2719" s="220"/>
      <c r="G2719" s="220"/>
      <c r="H2719" s="461"/>
      <c r="I2719" s="461"/>
      <c r="J2719" s="595"/>
      <c r="K2719" s="595"/>
      <c r="L2719" s="595"/>
      <c r="M2719" s="595"/>
      <c r="N2719" s="595"/>
      <c r="O2719" s="461"/>
      <c r="P2719" s="461"/>
    </row>
    <row r="2720" spans="1:18" s="462" customFormat="1" ht="34.5" hidden="1" outlineLevel="3" x14ac:dyDescent="0.3">
      <c r="A2720" s="438"/>
      <c r="B2720" s="603"/>
      <c r="C2720" s="508" t="s">
        <v>2158</v>
      </c>
      <c r="D2720" s="483" t="s">
        <v>2159</v>
      </c>
      <c r="E2720" s="230" t="s">
        <v>2155</v>
      </c>
      <c r="F2720" s="220"/>
      <c r="G2720" s="220"/>
      <c r="H2720" s="461"/>
      <c r="I2720" s="461"/>
      <c r="J2720" s="595"/>
      <c r="K2720" s="595"/>
      <c r="L2720" s="595"/>
      <c r="M2720" s="595"/>
      <c r="N2720" s="595"/>
      <c r="O2720" s="461"/>
      <c r="P2720" s="461"/>
    </row>
    <row r="2721" spans="1:16" s="462" customFormat="1" ht="34.5" hidden="1" outlineLevel="3" x14ac:dyDescent="0.3">
      <c r="A2721" s="438"/>
      <c r="B2721" s="603"/>
      <c r="C2721" s="508" t="s">
        <v>2160</v>
      </c>
      <c r="D2721" s="483" t="s">
        <v>2161</v>
      </c>
      <c r="E2721" s="230" t="s">
        <v>2155</v>
      </c>
      <c r="F2721" s="220"/>
      <c r="G2721" s="220"/>
      <c r="H2721" s="461"/>
      <c r="I2721" s="461"/>
      <c r="J2721" s="595"/>
      <c r="K2721" s="595"/>
      <c r="L2721" s="595"/>
      <c r="M2721" s="595"/>
      <c r="N2721" s="595"/>
      <c r="O2721" s="461"/>
      <c r="P2721" s="461"/>
    </row>
    <row r="2722" spans="1:16" s="462" customFormat="1" ht="34.5" hidden="1" outlineLevel="3" x14ac:dyDescent="0.3">
      <c r="A2722" s="438"/>
      <c r="B2722" s="603"/>
      <c r="C2722" s="508" t="s">
        <v>2162</v>
      </c>
      <c r="D2722" s="483" t="s">
        <v>2163</v>
      </c>
      <c r="E2722" s="230" t="s">
        <v>2155</v>
      </c>
      <c r="F2722" s="220"/>
      <c r="G2722" s="220"/>
      <c r="H2722" s="461"/>
      <c r="I2722" s="461"/>
      <c r="J2722" s="595"/>
      <c r="K2722" s="595"/>
      <c r="L2722" s="595"/>
      <c r="M2722" s="595"/>
      <c r="N2722" s="595"/>
      <c r="O2722" s="461"/>
      <c r="P2722" s="461"/>
    </row>
    <row r="2723" spans="1:16" s="462" customFormat="1" ht="34.5" hidden="1" outlineLevel="3" x14ac:dyDescent="0.3">
      <c r="A2723" s="438"/>
      <c r="B2723" s="603"/>
      <c r="C2723" s="508" t="s">
        <v>2164</v>
      </c>
      <c r="D2723" s="483" t="s">
        <v>2165</v>
      </c>
      <c r="E2723" s="230" t="s">
        <v>2155</v>
      </c>
      <c r="F2723" s="220"/>
      <c r="G2723" s="220"/>
      <c r="H2723" s="461"/>
      <c r="I2723" s="461"/>
      <c r="J2723" s="595"/>
      <c r="K2723" s="595"/>
      <c r="L2723" s="595"/>
      <c r="M2723" s="595"/>
      <c r="N2723" s="595"/>
      <c r="O2723" s="461"/>
      <c r="P2723" s="461"/>
    </row>
    <row r="2724" spans="1:16" s="462" customFormat="1" ht="34.5" hidden="1" outlineLevel="3" x14ac:dyDescent="0.3">
      <c r="A2724" s="438"/>
      <c r="B2724" s="603"/>
      <c r="C2724" s="508" t="s">
        <v>2166</v>
      </c>
      <c r="D2724" s="483" t="s">
        <v>2167</v>
      </c>
      <c r="E2724" s="91" t="s">
        <v>2202</v>
      </c>
      <c r="F2724" s="220"/>
      <c r="G2724" s="220"/>
      <c r="H2724" s="461"/>
      <c r="I2724" s="461"/>
      <c r="J2724" s="595"/>
      <c r="K2724" s="595"/>
      <c r="L2724" s="595"/>
      <c r="M2724" s="595"/>
      <c r="N2724" s="595"/>
      <c r="O2724" s="461"/>
      <c r="P2724" s="461"/>
    </row>
    <row r="2725" spans="1:16" s="462" customFormat="1" ht="34.5" hidden="1" outlineLevel="3" x14ac:dyDescent="0.3">
      <c r="A2725" s="438"/>
      <c r="B2725" s="603"/>
      <c r="C2725" s="508" t="s">
        <v>2168</v>
      </c>
      <c r="D2725" s="483" t="s">
        <v>2169</v>
      </c>
      <c r="E2725" s="91"/>
      <c r="F2725" s="220"/>
      <c r="G2725" s="220"/>
      <c r="H2725" s="461"/>
      <c r="I2725" s="461"/>
      <c r="J2725" s="595"/>
      <c r="K2725" s="595"/>
      <c r="L2725" s="595"/>
      <c r="M2725" s="595"/>
      <c r="N2725" s="595"/>
      <c r="O2725" s="461"/>
      <c r="P2725" s="461"/>
    </row>
    <row r="2726" spans="1:16" s="462" customFormat="1" ht="34.5" hidden="1" outlineLevel="3" x14ac:dyDescent="0.3">
      <c r="A2726" s="438"/>
      <c r="B2726" s="603"/>
      <c r="C2726" s="508" t="s">
        <v>2170</v>
      </c>
      <c r="D2726" s="483" t="s">
        <v>2171</v>
      </c>
      <c r="E2726" s="91"/>
      <c r="F2726" s="220"/>
      <c r="G2726" s="220"/>
      <c r="H2726" s="461"/>
      <c r="I2726" s="461"/>
      <c r="J2726" s="595"/>
      <c r="K2726" s="595"/>
      <c r="L2726" s="595"/>
      <c r="M2726" s="595"/>
      <c r="N2726" s="595"/>
      <c r="O2726" s="461"/>
      <c r="P2726" s="461"/>
    </row>
    <row r="2727" spans="1:16" s="462" customFormat="1" ht="34.5" hidden="1" outlineLevel="3" x14ac:dyDescent="0.3">
      <c r="A2727" s="438"/>
      <c r="B2727" s="603"/>
      <c r="C2727" s="508" t="s">
        <v>79</v>
      </c>
      <c r="D2727" s="483" t="s">
        <v>80</v>
      </c>
      <c r="E2727" s="91"/>
      <c r="F2727" s="220"/>
      <c r="G2727" s="220"/>
      <c r="H2727" s="461"/>
      <c r="I2727" s="461"/>
      <c r="J2727" s="595"/>
      <c r="K2727" s="595"/>
      <c r="L2727" s="595"/>
      <c r="M2727" s="595"/>
      <c r="N2727" s="595"/>
      <c r="O2727" s="461"/>
      <c r="P2727" s="461"/>
    </row>
    <row r="2728" spans="1:16" s="462" customFormat="1" ht="34.5" hidden="1" outlineLevel="3" x14ac:dyDescent="0.3">
      <c r="A2728" s="438"/>
      <c r="B2728" s="603"/>
      <c r="C2728" s="508" t="s">
        <v>2172</v>
      </c>
      <c r="D2728" s="483" t="s">
        <v>2173</v>
      </c>
      <c r="E2728" s="91"/>
      <c r="F2728" s="220"/>
      <c r="G2728" s="220"/>
      <c r="H2728" s="461"/>
      <c r="I2728" s="461"/>
      <c r="J2728" s="595"/>
      <c r="K2728" s="595"/>
      <c r="L2728" s="595"/>
      <c r="M2728" s="595"/>
      <c r="N2728" s="595"/>
      <c r="O2728" s="461"/>
      <c r="P2728" s="461"/>
    </row>
    <row r="2729" spans="1:16" s="462" customFormat="1" ht="34.5" hidden="1" outlineLevel="3" x14ac:dyDescent="0.3">
      <c r="A2729" s="438"/>
      <c r="B2729" s="603"/>
      <c r="C2729" s="508" t="s">
        <v>2174</v>
      </c>
      <c r="D2729" s="483" t="s">
        <v>2175</v>
      </c>
      <c r="E2729" s="91" t="s">
        <v>2202</v>
      </c>
      <c r="F2729" s="220"/>
      <c r="G2729" s="220"/>
      <c r="H2729" s="461"/>
      <c r="I2729" s="461"/>
      <c r="J2729" s="595"/>
      <c r="K2729" s="595"/>
      <c r="L2729" s="595"/>
      <c r="M2729" s="595"/>
      <c r="N2729" s="595"/>
      <c r="O2729" s="461"/>
      <c r="P2729" s="461"/>
    </row>
    <row r="2730" spans="1:16" s="462" customFormat="1" ht="34.5" hidden="1" outlineLevel="3" x14ac:dyDescent="0.3">
      <c r="A2730" s="438"/>
      <c r="B2730" s="603"/>
      <c r="C2730" s="439" t="s">
        <v>2176</v>
      </c>
      <c r="D2730" s="440" t="s">
        <v>2177</v>
      </c>
      <c r="E2730" s="91" t="s">
        <v>2202</v>
      </c>
      <c r="F2730" s="220"/>
      <c r="G2730" s="220"/>
      <c r="H2730" s="461"/>
      <c r="I2730" s="461"/>
      <c r="J2730" s="595"/>
      <c r="K2730" s="595"/>
      <c r="L2730" s="595"/>
      <c r="M2730" s="595"/>
      <c r="N2730" s="595"/>
      <c r="O2730" s="461"/>
      <c r="P2730" s="461"/>
    </row>
    <row r="2731" spans="1:16" s="462" customFormat="1" ht="34.5" hidden="1" outlineLevel="3" x14ac:dyDescent="0.3">
      <c r="A2731" s="438"/>
      <c r="B2731" s="603"/>
      <c r="C2731" s="439" t="s">
        <v>2178</v>
      </c>
      <c r="D2731" s="440" t="s">
        <v>2179</v>
      </c>
      <c r="E2731" s="91" t="s">
        <v>2202</v>
      </c>
      <c r="F2731" s="220"/>
      <c r="G2731" s="220"/>
      <c r="H2731" s="461"/>
      <c r="I2731" s="461"/>
      <c r="J2731" s="595"/>
      <c r="K2731" s="595"/>
      <c r="L2731" s="595"/>
      <c r="M2731" s="595"/>
      <c r="N2731" s="595"/>
      <c r="O2731" s="461"/>
      <c r="P2731" s="461"/>
    </row>
    <row r="2732" spans="1:16" s="462" customFormat="1" ht="34.5" hidden="1" outlineLevel="3" x14ac:dyDescent="0.3">
      <c r="A2732" s="438"/>
      <c r="B2732" s="603"/>
      <c r="C2732" s="439" t="s">
        <v>2180</v>
      </c>
      <c r="D2732" s="440" t="s">
        <v>2181</v>
      </c>
      <c r="E2732" s="91"/>
      <c r="F2732" s="220"/>
      <c r="G2732" s="220"/>
      <c r="H2732" s="461"/>
      <c r="I2732" s="461"/>
      <c r="J2732" s="595"/>
      <c r="K2732" s="595"/>
      <c r="L2732" s="595"/>
      <c r="M2732" s="595"/>
      <c r="N2732" s="595"/>
      <c r="O2732" s="461"/>
      <c r="P2732" s="461"/>
    </row>
    <row r="2733" spans="1:16" s="462" customFormat="1" ht="34.5" hidden="1" outlineLevel="3" x14ac:dyDescent="0.3">
      <c r="A2733" s="438"/>
      <c r="B2733" s="603"/>
      <c r="C2733" s="439" t="s">
        <v>2182</v>
      </c>
      <c r="D2733" s="440" t="s">
        <v>2183</v>
      </c>
      <c r="E2733" s="91"/>
      <c r="F2733" s="220"/>
      <c r="G2733" s="220"/>
      <c r="H2733" s="461"/>
      <c r="I2733" s="461"/>
      <c r="J2733" s="595"/>
      <c r="K2733" s="595"/>
      <c r="L2733" s="595"/>
      <c r="M2733" s="595"/>
      <c r="N2733" s="595"/>
      <c r="O2733" s="461"/>
      <c r="P2733" s="461"/>
    </row>
    <row r="2734" spans="1:16" s="462" customFormat="1" ht="34.5" hidden="1" outlineLevel="3" x14ac:dyDescent="0.3">
      <c r="A2734" s="438"/>
      <c r="B2734" s="603"/>
      <c r="C2734" s="439" t="s">
        <v>2184</v>
      </c>
      <c r="D2734" s="440" t="s">
        <v>2185</v>
      </c>
      <c r="E2734" s="91"/>
      <c r="F2734" s="220"/>
      <c r="G2734" s="220"/>
      <c r="H2734" s="461"/>
      <c r="I2734" s="461"/>
      <c r="J2734" s="595"/>
      <c r="K2734" s="595"/>
      <c r="L2734" s="595"/>
      <c r="M2734" s="595"/>
      <c r="N2734" s="595"/>
      <c r="O2734" s="461"/>
      <c r="P2734" s="461"/>
    </row>
    <row r="2735" spans="1:16" s="462" customFormat="1" ht="34.5" hidden="1" outlineLevel="3" x14ac:dyDescent="0.3">
      <c r="A2735" s="438"/>
      <c r="B2735" s="603"/>
      <c r="C2735" s="439" t="s">
        <v>2186</v>
      </c>
      <c r="D2735" s="440" t="s">
        <v>2187</v>
      </c>
      <c r="E2735" s="91"/>
      <c r="F2735" s="220"/>
      <c r="G2735" s="220"/>
      <c r="H2735" s="461"/>
      <c r="I2735" s="461"/>
      <c r="J2735" s="595"/>
      <c r="K2735" s="595"/>
      <c r="L2735" s="595"/>
      <c r="M2735" s="595"/>
      <c r="N2735" s="595"/>
      <c r="O2735" s="461"/>
      <c r="P2735" s="461"/>
    </row>
    <row r="2736" spans="1:16" s="462" customFormat="1" ht="34.5" hidden="1" outlineLevel="3" x14ac:dyDescent="0.3">
      <c r="A2736" s="438"/>
      <c r="B2736" s="603"/>
      <c r="C2736" s="439" t="s">
        <v>2188</v>
      </c>
      <c r="D2736" s="440" t="s">
        <v>2189</v>
      </c>
      <c r="E2736" s="91" t="s">
        <v>2202</v>
      </c>
      <c r="F2736" s="220"/>
      <c r="G2736" s="220"/>
      <c r="H2736" s="461"/>
      <c r="I2736" s="461"/>
      <c r="J2736" s="595"/>
      <c r="K2736" s="595"/>
      <c r="L2736" s="595"/>
      <c r="M2736" s="595"/>
      <c r="N2736" s="595"/>
      <c r="O2736" s="461"/>
      <c r="P2736" s="461"/>
    </row>
    <row r="2737" spans="1:18" s="462" customFormat="1" ht="34.5" hidden="1" outlineLevel="3" x14ac:dyDescent="0.3">
      <c r="A2737" s="438"/>
      <c r="B2737" s="603"/>
      <c r="C2737" s="439" t="s">
        <v>2190</v>
      </c>
      <c r="D2737" s="440" t="s">
        <v>2191</v>
      </c>
      <c r="E2737" s="91"/>
      <c r="F2737" s="220"/>
      <c r="G2737" s="220"/>
      <c r="H2737" s="461"/>
      <c r="I2737" s="461"/>
      <c r="J2737" s="595"/>
      <c r="K2737" s="595"/>
      <c r="L2737" s="595"/>
      <c r="M2737" s="595"/>
      <c r="N2737" s="595"/>
      <c r="O2737" s="461"/>
      <c r="P2737" s="461"/>
    </row>
    <row r="2738" spans="1:18" s="462" customFormat="1" ht="34.5" hidden="1" outlineLevel="3" x14ac:dyDescent="0.3">
      <c r="A2738" s="438"/>
      <c r="B2738" s="603"/>
      <c r="C2738" s="439" t="s">
        <v>2192</v>
      </c>
      <c r="D2738" s="440" t="s">
        <v>2193</v>
      </c>
      <c r="E2738" s="91"/>
      <c r="F2738" s="220"/>
      <c r="G2738" s="220"/>
      <c r="H2738" s="461"/>
      <c r="I2738" s="461"/>
      <c r="J2738" s="595"/>
      <c r="K2738" s="595"/>
      <c r="L2738" s="595"/>
      <c r="M2738" s="595"/>
      <c r="N2738" s="595"/>
      <c r="O2738" s="461"/>
      <c r="P2738" s="461"/>
    </row>
    <row r="2739" spans="1:18" s="462" customFormat="1" ht="34.5" hidden="1" outlineLevel="3" x14ac:dyDescent="0.3">
      <c r="A2739" s="438"/>
      <c r="B2739" s="603"/>
      <c r="C2739" s="439" t="s">
        <v>2194</v>
      </c>
      <c r="D2739" s="440" t="s">
        <v>2195</v>
      </c>
      <c r="E2739" s="91"/>
      <c r="F2739" s="220"/>
      <c r="G2739" s="220"/>
      <c r="H2739" s="461"/>
      <c r="I2739" s="461"/>
      <c r="J2739" s="595"/>
      <c r="K2739" s="595"/>
      <c r="L2739" s="595"/>
      <c r="M2739" s="595"/>
      <c r="N2739" s="595"/>
      <c r="O2739" s="461"/>
      <c r="P2739" s="461"/>
    </row>
    <row r="2740" spans="1:18" s="462" customFormat="1" ht="34.5" hidden="1" outlineLevel="3" x14ac:dyDescent="0.3">
      <c r="A2740" s="438"/>
      <c r="B2740" s="603"/>
      <c r="C2740" s="439" t="s">
        <v>2196</v>
      </c>
      <c r="D2740" s="440" t="s">
        <v>2197</v>
      </c>
      <c r="E2740" s="91"/>
      <c r="F2740" s="220"/>
      <c r="G2740" s="220"/>
      <c r="H2740" s="461"/>
      <c r="I2740" s="461"/>
      <c r="J2740" s="595"/>
      <c r="K2740" s="595"/>
      <c r="L2740" s="595"/>
      <c r="M2740" s="595"/>
      <c r="N2740" s="595"/>
      <c r="O2740" s="461"/>
      <c r="P2740" s="461"/>
    </row>
    <row r="2741" spans="1:18" s="462" customFormat="1" ht="34.5" hidden="1" outlineLevel="3" x14ac:dyDescent="0.3">
      <c r="A2741" s="438"/>
      <c r="B2741" s="603"/>
      <c r="C2741" s="439" t="s">
        <v>2198</v>
      </c>
      <c r="D2741" s="440" t="s">
        <v>2199</v>
      </c>
      <c r="E2741" s="91" t="s">
        <v>2202</v>
      </c>
      <c r="F2741" s="220"/>
      <c r="G2741" s="220"/>
      <c r="H2741" s="461"/>
      <c r="I2741" s="461"/>
      <c r="J2741" s="595"/>
      <c r="K2741" s="595"/>
      <c r="L2741" s="595"/>
      <c r="M2741" s="595"/>
      <c r="N2741" s="595"/>
      <c r="O2741" s="461"/>
      <c r="P2741" s="461"/>
    </row>
    <row r="2742" spans="1:18" s="462" customFormat="1" ht="34.5" hidden="1" outlineLevel="3" x14ac:dyDescent="0.3">
      <c r="A2742" s="438"/>
      <c r="B2742" s="603"/>
      <c r="C2742" s="439" t="s">
        <v>2200</v>
      </c>
      <c r="D2742" s="440" t="s">
        <v>2201</v>
      </c>
      <c r="E2742" s="91" t="s">
        <v>2202</v>
      </c>
      <c r="F2742" s="220"/>
      <c r="G2742" s="220"/>
      <c r="H2742" s="461"/>
      <c r="I2742" s="461"/>
      <c r="J2742" s="595"/>
      <c r="K2742" s="595"/>
      <c r="L2742" s="595"/>
      <c r="M2742" s="595"/>
      <c r="N2742" s="595"/>
      <c r="O2742" s="461"/>
      <c r="P2742" s="461"/>
    </row>
    <row r="2743" spans="1:18" s="462" customFormat="1" ht="34.5" hidden="1" outlineLevel="3" x14ac:dyDescent="0.3">
      <c r="A2743" s="438"/>
      <c r="B2743" s="603"/>
      <c r="C2743" s="439" t="s">
        <v>2203</v>
      </c>
      <c r="D2743" s="440" t="s">
        <v>2204</v>
      </c>
      <c r="E2743" s="91" t="s">
        <v>2202</v>
      </c>
      <c r="F2743" s="220"/>
      <c r="G2743" s="220"/>
      <c r="H2743" s="461"/>
      <c r="I2743" s="461"/>
      <c r="J2743" s="595"/>
      <c r="K2743" s="595"/>
      <c r="L2743" s="595"/>
      <c r="M2743" s="595"/>
      <c r="N2743" s="595"/>
      <c r="O2743" s="461"/>
      <c r="P2743" s="461"/>
    </row>
    <row r="2744" spans="1:18" s="462" customFormat="1" ht="17.25" hidden="1" outlineLevel="3" x14ac:dyDescent="0.3">
      <c r="A2744" s="438"/>
      <c r="B2744" s="603"/>
      <c r="C2744" s="439" t="s">
        <v>2205</v>
      </c>
      <c r="D2744" s="440" t="s">
        <v>2206</v>
      </c>
      <c r="E2744" s="91"/>
      <c r="F2744" s="220"/>
      <c r="G2744" s="220"/>
      <c r="H2744" s="461"/>
      <c r="I2744" s="461"/>
      <c r="J2744" s="595"/>
      <c r="K2744" s="595"/>
      <c r="L2744" s="595"/>
      <c r="M2744" s="595"/>
      <c r="N2744" s="595"/>
      <c r="O2744" s="461"/>
      <c r="P2744" s="461"/>
    </row>
    <row r="2745" spans="1:18" s="462" customFormat="1" ht="34.5" hidden="1" outlineLevel="3" x14ac:dyDescent="0.3">
      <c r="A2745" s="438"/>
      <c r="B2745" s="603"/>
      <c r="C2745" s="439" t="s">
        <v>2207</v>
      </c>
      <c r="D2745" s="440" t="s">
        <v>2208</v>
      </c>
      <c r="E2745" s="91"/>
      <c r="F2745" s="220"/>
      <c r="G2745" s="220"/>
      <c r="H2745" s="461"/>
      <c r="I2745" s="461"/>
      <c r="J2745" s="595"/>
      <c r="K2745" s="595"/>
      <c r="L2745" s="595"/>
      <c r="M2745" s="595"/>
      <c r="N2745" s="595"/>
      <c r="O2745" s="461"/>
      <c r="P2745" s="461"/>
    </row>
    <row r="2746" spans="1:18" s="462" customFormat="1" ht="34.5" hidden="1" outlineLevel="3" x14ac:dyDescent="0.3">
      <c r="A2746" s="438"/>
      <c r="B2746" s="603"/>
      <c r="C2746" s="439" t="s">
        <v>2209</v>
      </c>
      <c r="D2746" s="440" t="s">
        <v>2210</v>
      </c>
      <c r="E2746" s="91"/>
      <c r="F2746" s="220"/>
      <c r="G2746" s="220"/>
      <c r="H2746" s="461"/>
      <c r="I2746" s="461"/>
      <c r="J2746" s="595"/>
      <c r="K2746" s="595"/>
      <c r="L2746" s="595"/>
      <c r="M2746" s="595"/>
      <c r="N2746" s="595"/>
      <c r="O2746" s="461"/>
      <c r="P2746" s="461"/>
    </row>
    <row r="2747" spans="1:18" s="462" customFormat="1" ht="34.5" hidden="1" outlineLevel="3" x14ac:dyDescent="0.3">
      <c r="A2747" s="438"/>
      <c r="B2747" s="603"/>
      <c r="C2747" s="439" t="s">
        <v>2211</v>
      </c>
      <c r="D2747" s="440" t="s">
        <v>2212</v>
      </c>
      <c r="E2747" s="91"/>
      <c r="F2747" s="220"/>
      <c r="G2747" s="220"/>
      <c r="H2747" s="461"/>
      <c r="I2747" s="461"/>
      <c r="J2747" s="595"/>
      <c r="K2747" s="595"/>
      <c r="L2747" s="595"/>
      <c r="M2747" s="595"/>
      <c r="N2747" s="595"/>
      <c r="O2747" s="461"/>
      <c r="P2747" s="461"/>
    </row>
    <row r="2748" spans="1:18" s="596" customFormat="1" ht="17.25" hidden="1" customHeight="1" outlineLevel="3" x14ac:dyDescent="0.3">
      <c r="A2748" s="444"/>
      <c r="B2748" s="451"/>
      <c r="C2748" s="451"/>
      <c r="D2748" s="451"/>
      <c r="E2748" s="452"/>
      <c r="F2748" s="220"/>
      <c r="G2748" s="220"/>
      <c r="H2748" s="221"/>
      <c r="I2748" s="222"/>
      <c r="J2748" s="223"/>
      <c r="K2748" s="595"/>
      <c r="L2748" s="595"/>
      <c r="M2748" s="595"/>
      <c r="N2748" s="595"/>
      <c r="O2748" s="595"/>
      <c r="P2748" s="595"/>
      <c r="Q2748" s="595"/>
      <c r="R2748" s="595"/>
    </row>
    <row r="2749" spans="1:18" s="596" customFormat="1" ht="34.5" hidden="1" outlineLevel="3" x14ac:dyDescent="0.3">
      <c r="A2749" s="438"/>
      <c r="B2749" s="226"/>
      <c r="C2749" s="439" t="s">
        <v>2345</v>
      </c>
      <c r="D2749" s="440" t="s">
        <v>2346</v>
      </c>
      <c r="E2749" s="91" t="s">
        <v>2215</v>
      </c>
      <c r="F2749" s="220"/>
      <c r="G2749" s="220"/>
      <c r="H2749" s="221"/>
      <c r="I2749" s="222"/>
      <c r="J2749" s="223"/>
      <c r="K2749" s="595"/>
      <c r="L2749" s="595"/>
      <c r="M2749" s="595"/>
      <c r="N2749" s="595"/>
      <c r="O2749" s="595"/>
      <c r="P2749" s="595"/>
      <c r="Q2749" s="595"/>
      <c r="R2749" s="595"/>
    </row>
    <row r="2750" spans="1:18" s="596" customFormat="1" ht="17.25" hidden="1" outlineLevel="3" x14ac:dyDescent="0.3">
      <c r="A2750" s="438"/>
      <c r="B2750" s="226"/>
      <c r="C2750" s="439" t="s">
        <v>2347</v>
      </c>
      <c r="D2750" s="440" t="s">
        <v>2348</v>
      </c>
      <c r="E2750" s="91"/>
      <c r="F2750" s="220"/>
      <c r="G2750" s="220"/>
      <c r="H2750" s="221"/>
      <c r="I2750" s="222"/>
      <c r="J2750" s="223"/>
      <c r="K2750" s="595"/>
      <c r="L2750" s="595"/>
      <c r="M2750" s="595"/>
      <c r="N2750" s="595"/>
      <c r="O2750" s="595"/>
      <c r="P2750" s="595"/>
      <c r="Q2750" s="595"/>
      <c r="R2750" s="595"/>
    </row>
    <row r="2751" spans="1:18" s="596" customFormat="1" ht="17.25" hidden="1" outlineLevel="3" x14ac:dyDescent="0.3">
      <c r="A2751" s="438"/>
      <c r="B2751" s="226"/>
      <c r="C2751" s="439" t="s">
        <v>2349</v>
      </c>
      <c r="D2751" s="440" t="s">
        <v>2350</v>
      </c>
      <c r="E2751" s="91"/>
      <c r="F2751" s="220"/>
      <c r="G2751" s="220"/>
      <c r="H2751" s="221"/>
      <c r="I2751" s="222"/>
      <c r="J2751" s="223"/>
      <c r="K2751" s="595"/>
      <c r="L2751" s="595"/>
      <c r="M2751" s="595"/>
      <c r="N2751" s="595"/>
      <c r="O2751" s="595"/>
      <c r="P2751" s="595"/>
      <c r="Q2751" s="595"/>
      <c r="R2751" s="595"/>
    </row>
    <row r="2752" spans="1:18" s="596" customFormat="1" ht="17.25" hidden="1" outlineLevel="3" x14ac:dyDescent="0.3">
      <c r="A2752" s="438"/>
      <c r="B2752" s="226"/>
      <c r="C2752" s="439" t="s">
        <v>2351</v>
      </c>
      <c r="D2752" s="440" t="s">
        <v>2352</v>
      </c>
      <c r="E2752" s="91"/>
      <c r="F2752" s="220"/>
      <c r="G2752" s="220"/>
      <c r="H2752" s="221"/>
      <c r="I2752" s="222"/>
      <c r="J2752" s="223"/>
      <c r="K2752" s="595"/>
      <c r="L2752" s="595"/>
      <c r="M2752" s="595"/>
      <c r="N2752" s="595"/>
      <c r="O2752" s="595"/>
      <c r="P2752" s="595"/>
      <c r="Q2752" s="595"/>
      <c r="R2752" s="595"/>
    </row>
    <row r="2753" spans="1:18" s="596" customFormat="1" ht="17.25" hidden="1" outlineLevel="3" x14ac:dyDescent="0.3">
      <c r="A2753" s="438"/>
      <c r="B2753" s="226"/>
      <c r="C2753" s="439" t="s">
        <v>2353</v>
      </c>
      <c r="D2753" s="440" t="s">
        <v>2354</v>
      </c>
      <c r="E2753" s="91"/>
      <c r="F2753" s="220"/>
      <c r="G2753" s="220"/>
      <c r="H2753" s="221"/>
      <c r="I2753" s="222"/>
      <c r="J2753" s="223"/>
      <c r="K2753" s="595"/>
      <c r="L2753" s="595"/>
      <c r="M2753" s="595"/>
      <c r="N2753" s="595"/>
      <c r="O2753" s="595"/>
      <c r="P2753" s="595"/>
      <c r="Q2753" s="595"/>
      <c r="R2753" s="595"/>
    </row>
    <row r="2754" spans="1:18" s="596" customFormat="1" ht="17.25" hidden="1" outlineLevel="3" x14ac:dyDescent="0.3">
      <c r="A2754" s="438"/>
      <c r="B2754" s="226"/>
      <c r="C2754" s="439" t="s">
        <v>75</v>
      </c>
      <c r="D2754" s="440" t="s">
        <v>76</v>
      </c>
      <c r="E2754" s="91"/>
      <c r="F2754" s="220"/>
      <c r="G2754" s="220"/>
      <c r="H2754" s="221"/>
      <c r="I2754" s="222"/>
      <c r="J2754" s="223"/>
      <c r="K2754" s="595"/>
      <c r="L2754" s="595"/>
      <c r="M2754" s="595"/>
      <c r="N2754" s="595"/>
      <c r="O2754" s="595"/>
      <c r="P2754" s="595"/>
      <c r="Q2754" s="595"/>
      <c r="R2754" s="595"/>
    </row>
    <row r="2755" spans="1:18" s="596" customFormat="1" ht="17.25" hidden="1" customHeight="1" outlineLevel="3" x14ac:dyDescent="0.3">
      <c r="A2755" s="444"/>
      <c r="B2755" s="451"/>
      <c r="C2755" s="451"/>
      <c r="D2755" s="451"/>
      <c r="E2755" s="452"/>
      <c r="F2755" s="220"/>
      <c r="G2755" s="220"/>
      <c r="H2755" s="221"/>
      <c r="I2755" s="222"/>
      <c r="J2755" s="223"/>
      <c r="K2755" s="595"/>
      <c r="L2755" s="595"/>
      <c r="M2755" s="595"/>
      <c r="N2755" s="595"/>
      <c r="O2755" s="595"/>
      <c r="P2755" s="595"/>
      <c r="Q2755" s="595"/>
      <c r="R2755" s="595"/>
    </row>
    <row r="2756" spans="1:18" s="596" customFormat="1" ht="34.5" hidden="1" outlineLevel="3" x14ac:dyDescent="0.3">
      <c r="A2756" s="438"/>
      <c r="B2756" s="224"/>
      <c r="C2756" s="439" t="s">
        <v>2355</v>
      </c>
      <c r="D2756" s="440" t="s">
        <v>2356</v>
      </c>
      <c r="E2756" s="91" t="s">
        <v>2228</v>
      </c>
      <c r="F2756" s="220"/>
      <c r="G2756" s="220"/>
      <c r="H2756" s="221"/>
      <c r="I2756" s="222"/>
      <c r="J2756" s="223"/>
      <c r="K2756" s="595"/>
      <c r="L2756" s="595"/>
      <c r="M2756" s="595"/>
      <c r="N2756" s="595"/>
      <c r="O2756" s="595"/>
      <c r="P2756" s="595"/>
      <c r="Q2756" s="595"/>
      <c r="R2756" s="595"/>
    </row>
    <row r="2757" spans="1:18" s="596" customFormat="1" ht="17.25" hidden="1" outlineLevel="3" x14ac:dyDescent="0.3">
      <c r="A2757" s="438"/>
      <c r="B2757" s="224"/>
      <c r="C2757" s="439" t="s">
        <v>2357</v>
      </c>
      <c r="D2757" s="440" t="s">
        <v>2358</v>
      </c>
      <c r="E2757" s="91"/>
      <c r="F2757" s="220"/>
      <c r="G2757" s="220"/>
      <c r="H2757" s="221"/>
      <c r="I2757" s="222"/>
      <c r="J2757" s="223"/>
      <c r="K2757" s="595"/>
      <c r="L2757" s="595"/>
      <c r="M2757" s="595"/>
      <c r="N2757" s="595"/>
      <c r="O2757" s="595"/>
      <c r="P2757" s="595"/>
      <c r="Q2757" s="595"/>
      <c r="R2757" s="595"/>
    </row>
    <row r="2758" spans="1:18" s="596" customFormat="1" ht="17.25" hidden="1" outlineLevel="3" x14ac:dyDescent="0.3">
      <c r="A2758" s="438"/>
      <c r="B2758" s="224"/>
      <c r="C2758" s="439" t="s">
        <v>2359</v>
      </c>
      <c r="D2758" s="440" t="s">
        <v>2360</v>
      </c>
      <c r="E2758" s="91"/>
      <c r="F2758" s="220"/>
      <c r="G2758" s="220"/>
      <c r="H2758" s="221"/>
      <c r="I2758" s="222"/>
      <c r="J2758" s="223"/>
      <c r="K2758" s="595"/>
      <c r="L2758" s="595"/>
      <c r="M2758" s="595"/>
      <c r="N2758" s="595"/>
      <c r="O2758" s="595"/>
      <c r="P2758" s="595"/>
      <c r="Q2758" s="595"/>
      <c r="R2758" s="595"/>
    </row>
    <row r="2759" spans="1:18" s="596" customFormat="1" ht="17.25" hidden="1" outlineLevel="3" x14ac:dyDescent="0.3">
      <c r="A2759" s="438"/>
      <c r="B2759" s="224"/>
      <c r="C2759" s="439" t="s">
        <v>2361</v>
      </c>
      <c r="D2759" s="440" t="s">
        <v>2362</v>
      </c>
      <c r="E2759" s="91"/>
      <c r="F2759" s="220"/>
      <c r="G2759" s="220"/>
      <c r="H2759" s="221"/>
      <c r="I2759" s="222"/>
      <c r="J2759" s="223"/>
      <c r="K2759" s="595"/>
      <c r="L2759" s="595"/>
      <c r="M2759" s="595"/>
      <c r="N2759" s="595"/>
      <c r="O2759" s="595"/>
      <c r="P2759" s="595"/>
      <c r="Q2759" s="595"/>
      <c r="R2759" s="595"/>
    </row>
    <row r="2760" spans="1:18" s="596" customFormat="1" ht="17.25" hidden="1" outlineLevel="3" x14ac:dyDescent="0.3">
      <c r="A2760" s="438"/>
      <c r="B2760" s="226"/>
      <c r="C2760" s="439" t="s">
        <v>2363</v>
      </c>
      <c r="D2760" s="440" t="s">
        <v>2364</v>
      </c>
      <c r="E2760" s="91"/>
      <c r="F2760" s="220"/>
      <c r="G2760" s="220"/>
      <c r="H2760" s="221"/>
      <c r="I2760" s="222"/>
      <c r="J2760" s="223"/>
      <c r="K2760" s="595"/>
      <c r="L2760" s="595"/>
      <c r="M2760" s="595"/>
      <c r="N2760" s="595"/>
      <c r="O2760" s="595"/>
      <c r="P2760" s="595"/>
      <c r="Q2760" s="595"/>
      <c r="R2760" s="595"/>
    </row>
    <row r="2761" spans="1:18" s="596" customFormat="1" ht="17.25" hidden="1" customHeight="1" outlineLevel="3" x14ac:dyDescent="0.3">
      <c r="A2761" s="444"/>
      <c r="B2761" s="451"/>
      <c r="C2761" s="451"/>
      <c r="D2761" s="451"/>
      <c r="E2761" s="452"/>
      <c r="F2761" s="220"/>
      <c r="G2761" s="220"/>
      <c r="H2761" s="221"/>
      <c r="I2761" s="222"/>
      <c r="J2761" s="223"/>
      <c r="K2761" s="595"/>
      <c r="L2761" s="595"/>
      <c r="M2761" s="595"/>
      <c r="N2761" s="595"/>
      <c r="O2761" s="595"/>
      <c r="P2761" s="595"/>
      <c r="Q2761" s="595"/>
      <c r="R2761" s="595"/>
    </row>
    <row r="2762" spans="1:18" s="596" customFormat="1" ht="34.5" hidden="1" outlineLevel="3" x14ac:dyDescent="0.3">
      <c r="A2762" s="438"/>
      <c r="B2762" s="226"/>
      <c r="C2762" s="439" t="s">
        <v>77</v>
      </c>
      <c r="D2762" s="440" t="s">
        <v>78</v>
      </c>
      <c r="E2762" s="507" t="s">
        <v>2239</v>
      </c>
      <c r="F2762" s="220"/>
      <c r="G2762" s="220"/>
      <c r="H2762" s="221"/>
      <c r="I2762" s="222"/>
      <c r="J2762" s="223"/>
      <c r="K2762" s="595"/>
      <c r="L2762" s="595"/>
      <c r="M2762" s="595"/>
      <c r="N2762" s="595"/>
      <c r="O2762" s="595"/>
      <c r="P2762" s="595"/>
      <c r="Q2762" s="595"/>
      <c r="R2762" s="595"/>
    </row>
    <row r="2763" spans="1:18" s="596" customFormat="1" ht="17.25" hidden="1" outlineLevel="3" x14ac:dyDescent="0.3">
      <c r="A2763" s="438"/>
      <c r="B2763" s="224"/>
      <c r="C2763" s="439" t="s">
        <v>2365</v>
      </c>
      <c r="D2763" s="440" t="s">
        <v>2366</v>
      </c>
      <c r="E2763" s="91" t="s">
        <v>2242</v>
      </c>
      <c r="F2763" s="220"/>
      <c r="G2763" s="220"/>
      <c r="H2763" s="221"/>
      <c r="I2763" s="222"/>
      <c r="J2763" s="223"/>
      <c r="K2763" s="595"/>
      <c r="L2763" s="595"/>
      <c r="M2763" s="595"/>
      <c r="N2763" s="595"/>
      <c r="O2763" s="595"/>
      <c r="P2763" s="595"/>
    </row>
    <row r="2764" spans="1:18" s="596" customFormat="1" ht="17.25" hidden="1" customHeight="1" outlineLevel="3" x14ac:dyDescent="0.3">
      <c r="A2764" s="444"/>
      <c r="B2764" s="451"/>
      <c r="C2764" s="451"/>
      <c r="D2764" s="451"/>
      <c r="E2764" s="452"/>
      <c r="F2764" s="220"/>
      <c r="G2764" s="220"/>
      <c r="H2764" s="221"/>
      <c r="I2764" s="222"/>
      <c r="J2764" s="223"/>
      <c r="K2764" s="595"/>
      <c r="L2764" s="595"/>
      <c r="M2764" s="595"/>
      <c r="N2764" s="595"/>
      <c r="O2764" s="595"/>
      <c r="P2764" s="595"/>
      <c r="Q2764" s="595"/>
      <c r="R2764" s="595"/>
    </row>
    <row r="2765" spans="1:18" s="596" customFormat="1" ht="17.25" hidden="1" outlineLevel="3" x14ac:dyDescent="0.3">
      <c r="A2765" s="438"/>
      <c r="B2765" s="224"/>
      <c r="C2765" s="439" t="s">
        <v>2243</v>
      </c>
      <c r="D2765" s="483" t="s">
        <v>2244</v>
      </c>
      <c r="E2765" s="91" t="s">
        <v>2245</v>
      </c>
      <c r="F2765" s="220"/>
      <c r="G2765" s="220"/>
      <c r="H2765" s="221"/>
      <c r="I2765" s="222"/>
      <c r="J2765" s="223"/>
      <c r="K2765" s="595"/>
      <c r="L2765" s="595"/>
      <c r="M2765" s="595"/>
      <c r="N2765" s="595"/>
      <c r="O2765" s="595"/>
      <c r="P2765" s="595"/>
    </row>
    <row r="2766" spans="1:18" s="596" customFormat="1" ht="34.5" hidden="1" outlineLevel="3" x14ac:dyDescent="0.3">
      <c r="A2766" s="438"/>
      <c r="B2766" s="226"/>
      <c r="C2766" s="439" t="s">
        <v>2246</v>
      </c>
      <c r="D2766" s="483" t="s">
        <v>2247</v>
      </c>
      <c r="E2766" s="154" t="s">
        <v>2248</v>
      </c>
      <c r="F2766" s="220"/>
      <c r="G2766" s="220"/>
      <c r="H2766" s="221"/>
      <c r="I2766" s="222"/>
      <c r="J2766" s="223"/>
      <c r="K2766" s="595"/>
      <c r="L2766" s="595"/>
      <c r="M2766" s="595"/>
      <c r="N2766" s="595"/>
      <c r="O2766" s="595"/>
      <c r="P2766" s="595"/>
    </row>
    <row r="2767" spans="1:18" s="596" customFormat="1" ht="17.25" hidden="1" outlineLevel="3" x14ac:dyDescent="0.3">
      <c r="A2767" s="438"/>
      <c r="B2767" s="226"/>
      <c r="C2767" s="439" t="s">
        <v>2249</v>
      </c>
      <c r="D2767" s="483" t="s">
        <v>2250</v>
      </c>
      <c r="E2767" s="91"/>
      <c r="F2767" s="220"/>
      <c r="G2767" s="220"/>
      <c r="H2767" s="221"/>
      <c r="I2767" s="222"/>
      <c r="J2767" s="223"/>
      <c r="K2767" s="595"/>
      <c r="L2767" s="595"/>
      <c r="M2767" s="595"/>
      <c r="N2767" s="595"/>
      <c r="O2767" s="595"/>
      <c r="P2767" s="595"/>
    </row>
    <row r="2768" spans="1:18" s="596" customFormat="1" ht="17.25" hidden="1" outlineLevel="3" x14ac:dyDescent="0.3">
      <c r="A2768" s="438"/>
      <c r="B2768" s="226"/>
      <c r="C2768" s="439" t="s">
        <v>2251</v>
      </c>
      <c r="D2768" s="483" t="s">
        <v>2252</v>
      </c>
      <c r="E2768" s="91"/>
      <c r="F2768" s="220"/>
      <c r="G2768" s="220"/>
      <c r="H2768" s="221"/>
      <c r="I2768" s="222"/>
      <c r="J2768" s="223"/>
      <c r="K2768" s="595"/>
      <c r="L2768" s="595"/>
      <c r="M2768" s="595"/>
      <c r="N2768" s="595"/>
      <c r="O2768" s="595"/>
      <c r="P2768" s="595"/>
    </row>
    <row r="2769" spans="1:18" s="596" customFormat="1" ht="17.25" hidden="1" outlineLevel="3" x14ac:dyDescent="0.3">
      <c r="A2769" s="438"/>
      <c r="B2769" s="226"/>
      <c r="C2769" s="439" t="s">
        <v>2253</v>
      </c>
      <c r="D2769" s="483" t="s">
        <v>2254</v>
      </c>
      <c r="E2769" s="91"/>
      <c r="F2769" s="220"/>
      <c r="G2769" s="220"/>
      <c r="H2769" s="221"/>
      <c r="I2769" s="222"/>
      <c r="J2769" s="223"/>
      <c r="K2769" s="595"/>
      <c r="L2769" s="595"/>
      <c r="M2769" s="595"/>
      <c r="N2769" s="595"/>
      <c r="O2769" s="595"/>
      <c r="P2769" s="595"/>
    </row>
    <row r="2770" spans="1:18" s="462" customFormat="1" ht="17.25" hidden="1" outlineLevel="3" x14ac:dyDescent="0.3">
      <c r="A2770" s="438"/>
      <c r="B2770" s="603"/>
      <c r="C2770" s="439" t="s">
        <v>2255</v>
      </c>
      <c r="D2770" s="483" t="s">
        <v>2256</v>
      </c>
      <c r="E2770" s="91"/>
      <c r="F2770" s="220"/>
      <c r="G2770" s="220"/>
      <c r="H2770" s="461"/>
      <c r="I2770" s="461"/>
      <c r="J2770" s="595"/>
      <c r="K2770" s="595"/>
      <c r="L2770" s="595"/>
      <c r="M2770" s="595"/>
      <c r="N2770" s="595"/>
      <c r="O2770" s="461"/>
      <c r="P2770" s="461"/>
    </row>
    <row r="2771" spans="1:18" s="462" customFormat="1" ht="17.25" hidden="1" outlineLevel="3" x14ac:dyDescent="0.3">
      <c r="A2771" s="438"/>
      <c r="B2771" s="603"/>
      <c r="C2771" s="439" t="s">
        <v>2257</v>
      </c>
      <c r="D2771" s="483" t="s">
        <v>2258</v>
      </c>
      <c r="E2771" s="91"/>
      <c r="F2771" s="220"/>
      <c r="G2771" s="220"/>
      <c r="H2771" s="461"/>
      <c r="I2771" s="461"/>
      <c r="J2771" s="595"/>
      <c r="K2771" s="595"/>
      <c r="L2771" s="595"/>
      <c r="M2771" s="595"/>
      <c r="N2771" s="595"/>
      <c r="O2771" s="461"/>
      <c r="P2771" s="461"/>
    </row>
    <row r="2772" spans="1:18" s="462" customFormat="1" ht="17.25" hidden="1" outlineLevel="3" x14ac:dyDescent="0.3">
      <c r="A2772" s="438"/>
      <c r="B2772" s="603"/>
      <c r="C2772" s="439" t="s">
        <v>2259</v>
      </c>
      <c r="D2772" s="483" t="s">
        <v>2260</v>
      </c>
      <c r="E2772" s="91"/>
      <c r="F2772" s="220"/>
      <c r="G2772" s="220"/>
      <c r="H2772" s="461"/>
      <c r="I2772" s="461"/>
      <c r="J2772" s="595"/>
      <c r="K2772" s="595"/>
      <c r="L2772" s="595"/>
      <c r="M2772" s="595"/>
      <c r="N2772" s="595"/>
      <c r="O2772" s="461"/>
      <c r="P2772" s="461"/>
    </row>
    <row r="2773" spans="1:18" s="462" customFormat="1" ht="17.25" hidden="1" outlineLevel="3" x14ac:dyDescent="0.3">
      <c r="A2773" s="438"/>
      <c r="B2773" s="603"/>
      <c r="C2773" s="439" t="s">
        <v>2261</v>
      </c>
      <c r="D2773" s="483" t="s">
        <v>2262</v>
      </c>
      <c r="E2773" s="91"/>
      <c r="F2773" s="220"/>
      <c r="G2773" s="220"/>
      <c r="H2773" s="461"/>
      <c r="I2773" s="461"/>
      <c r="J2773" s="595"/>
      <c r="K2773" s="595"/>
      <c r="L2773" s="595"/>
      <c r="M2773" s="595"/>
      <c r="N2773" s="595"/>
      <c r="O2773" s="461"/>
      <c r="P2773" s="461"/>
    </row>
    <row r="2774" spans="1:18" s="462" customFormat="1" ht="17.25" hidden="1" outlineLevel="3" x14ac:dyDescent="0.3">
      <c r="A2774" s="438"/>
      <c r="B2774" s="603"/>
      <c r="C2774" s="439" t="s">
        <v>2263</v>
      </c>
      <c r="D2774" s="483" t="s">
        <v>2264</v>
      </c>
      <c r="E2774" s="91"/>
      <c r="F2774" s="220"/>
      <c r="G2774" s="220"/>
      <c r="H2774" s="461"/>
      <c r="I2774" s="461"/>
      <c r="J2774" s="595"/>
      <c r="K2774" s="595"/>
      <c r="L2774" s="595"/>
      <c r="M2774" s="595"/>
      <c r="N2774" s="595"/>
      <c r="O2774" s="461"/>
      <c r="P2774" s="461"/>
    </row>
    <row r="2775" spans="1:18" s="462" customFormat="1" ht="17.25" hidden="1" outlineLevel="3" x14ac:dyDescent="0.3">
      <c r="A2775" s="438"/>
      <c r="B2775" s="603"/>
      <c r="C2775" s="439" t="s">
        <v>2265</v>
      </c>
      <c r="D2775" s="483" t="s">
        <v>2266</v>
      </c>
      <c r="E2775" s="91"/>
      <c r="F2775" s="220"/>
      <c r="G2775" s="220"/>
      <c r="H2775" s="461"/>
      <c r="I2775" s="461"/>
      <c r="J2775" s="595"/>
      <c r="K2775" s="595"/>
      <c r="L2775" s="595"/>
      <c r="M2775" s="595"/>
      <c r="N2775" s="595"/>
      <c r="O2775" s="461"/>
      <c r="P2775" s="461"/>
    </row>
    <row r="2776" spans="1:18" s="462" customFormat="1" ht="17.25" hidden="1" outlineLevel="3" x14ac:dyDescent="0.3">
      <c r="A2776" s="438"/>
      <c r="B2776" s="603"/>
      <c r="C2776" s="439" t="s">
        <v>2267</v>
      </c>
      <c r="D2776" s="483" t="s">
        <v>2268</v>
      </c>
      <c r="E2776" s="91"/>
      <c r="F2776" s="220"/>
      <c r="G2776" s="220"/>
      <c r="H2776" s="461"/>
      <c r="I2776" s="461"/>
      <c r="J2776" s="595"/>
      <c r="K2776" s="595"/>
      <c r="L2776" s="595"/>
      <c r="M2776" s="595"/>
      <c r="N2776" s="595"/>
      <c r="O2776" s="461"/>
      <c r="P2776" s="461"/>
    </row>
    <row r="2777" spans="1:18" s="462" customFormat="1" ht="17.25" hidden="1" outlineLevel="3" x14ac:dyDescent="0.3">
      <c r="A2777" s="438"/>
      <c r="B2777" s="603"/>
      <c r="C2777" s="439" t="s">
        <v>83</v>
      </c>
      <c r="D2777" s="483" t="s">
        <v>2269</v>
      </c>
      <c r="E2777" s="91"/>
      <c r="F2777" s="220"/>
      <c r="G2777" s="220"/>
      <c r="H2777" s="461"/>
      <c r="I2777" s="461"/>
      <c r="J2777" s="595"/>
      <c r="K2777" s="595"/>
      <c r="L2777" s="595"/>
      <c r="M2777" s="595"/>
      <c r="N2777" s="595"/>
      <c r="O2777" s="461"/>
      <c r="P2777" s="461"/>
    </row>
    <row r="2778" spans="1:18" s="462" customFormat="1" ht="17.25" hidden="1" outlineLevel="3" x14ac:dyDescent="0.3">
      <c r="A2778" s="438"/>
      <c r="B2778" s="603"/>
      <c r="C2778" s="439" t="s">
        <v>2270</v>
      </c>
      <c r="D2778" s="483" t="s">
        <v>2271</v>
      </c>
      <c r="E2778" s="91"/>
      <c r="F2778" s="220"/>
      <c r="G2778" s="220"/>
      <c r="H2778" s="461"/>
      <c r="I2778" s="461"/>
      <c r="J2778" s="595"/>
      <c r="K2778" s="595"/>
      <c r="L2778" s="595"/>
      <c r="M2778" s="595"/>
      <c r="N2778" s="595"/>
      <c r="O2778" s="461"/>
      <c r="P2778" s="461"/>
    </row>
    <row r="2779" spans="1:18" s="462" customFormat="1" ht="17.25" hidden="1" outlineLevel="3" x14ac:dyDescent="0.3">
      <c r="A2779" s="438"/>
      <c r="B2779" s="603"/>
      <c r="C2779" s="439" t="s">
        <v>2272</v>
      </c>
      <c r="D2779" s="483" t="s">
        <v>2273</v>
      </c>
      <c r="E2779" s="91"/>
      <c r="F2779" s="220"/>
      <c r="G2779" s="220"/>
      <c r="H2779" s="461"/>
      <c r="I2779" s="461"/>
      <c r="J2779" s="595"/>
      <c r="K2779" s="595"/>
      <c r="L2779" s="595"/>
      <c r="M2779" s="595"/>
      <c r="N2779" s="595"/>
      <c r="O2779" s="461"/>
      <c r="P2779" s="461"/>
    </row>
    <row r="2780" spans="1:18" s="462" customFormat="1" ht="17.25" hidden="1" outlineLevel="3" x14ac:dyDescent="0.3">
      <c r="A2780" s="438"/>
      <c r="B2780" s="603"/>
      <c r="C2780" s="439" t="s">
        <v>2274</v>
      </c>
      <c r="D2780" s="483" t="s">
        <v>2275</v>
      </c>
      <c r="E2780" s="91"/>
      <c r="F2780" s="220"/>
      <c r="G2780" s="220"/>
      <c r="H2780" s="461"/>
      <c r="I2780" s="461"/>
      <c r="J2780" s="595"/>
      <c r="K2780" s="595"/>
      <c r="L2780" s="595"/>
      <c r="M2780" s="595"/>
      <c r="N2780" s="595"/>
      <c r="O2780" s="461"/>
      <c r="P2780" s="461"/>
    </row>
    <row r="2781" spans="1:18" s="596" customFormat="1" ht="17.25" hidden="1" outlineLevel="3" x14ac:dyDescent="0.3">
      <c r="A2781" s="438"/>
      <c r="B2781" s="226"/>
      <c r="C2781" s="439" t="s">
        <v>2276</v>
      </c>
      <c r="D2781" s="483" t="s">
        <v>2277</v>
      </c>
      <c r="E2781" s="91"/>
      <c r="F2781" s="220"/>
      <c r="G2781" s="220"/>
      <c r="H2781" s="221"/>
      <c r="I2781" s="222"/>
      <c r="J2781" s="223"/>
      <c r="K2781" s="595"/>
      <c r="L2781" s="595"/>
      <c r="M2781" s="595"/>
      <c r="N2781" s="595"/>
      <c r="O2781" s="595"/>
      <c r="P2781" s="595"/>
      <c r="Q2781" s="595"/>
      <c r="R2781" s="595"/>
    </row>
    <row r="2782" spans="1:18" s="462" customFormat="1" ht="17.25" hidden="1" outlineLevel="3" x14ac:dyDescent="0.3">
      <c r="A2782" s="438"/>
      <c r="B2782" s="603"/>
      <c r="C2782" s="439" t="s">
        <v>2278</v>
      </c>
      <c r="D2782" s="483" t="s">
        <v>2279</v>
      </c>
      <c r="E2782" s="91"/>
      <c r="F2782" s="220"/>
      <c r="G2782" s="220"/>
      <c r="H2782" s="461"/>
      <c r="I2782" s="461"/>
      <c r="J2782" s="595"/>
      <c r="K2782" s="595"/>
      <c r="L2782" s="595"/>
      <c r="M2782" s="595"/>
      <c r="N2782" s="595"/>
      <c r="O2782" s="461"/>
      <c r="P2782" s="461"/>
    </row>
    <row r="2783" spans="1:18" s="462" customFormat="1" ht="17.25" hidden="1" outlineLevel="3" x14ac:dyDescent="0.3">
      <c r="A2783" s="438"/>
      <c r="B2783" s="603"/>
      <c r="C2783" s="439" t="s">
        <v>2280</v>
      </c>
      <c r="D2783" s="483" t="s">
        <v>2281</v>
      </c>
      <c r="E2783" s="91"/>
      <c r="F2783" s="220"/>
      <c r="G2783" s="220"/>
      <c r="H2783" s="461"/>
      <c r="I2783" s="461"/>
      <c r="J2783" s="595"/>
      <c r="K2783" s="595"/>
      <c r="L2783" s="595"/>
      <c r="M2783" s="595"/>
      <c r="N2783" s="595"/>
      <c r="O2783" s="461"/>
      <c r="P2783" s="461"/>
    </row>
    <row r="2784" spans="1:18" s="596" customFormat="1" ht="17.25" hidden="1" customHeight="1" outlineLevel="3" x14ac:dyDescent="0.3">
      <c r="A2784" s="444"/>
      <c r="B2784" s="451"/>
      <c r="C2784" s="451"/>
      <c r="D2784" s="451"/>
      <c r="E2784" s="452"/>
      <c r="F2784" s="220"/>
      <c r="G2784" s="220"/>
      <c r="H2784" s="221"/>
      <c r="I2784" s="222"/>
      <c r="J2784" s="223"/>
      <c r="K2784" s="595"/>
      <c r="L2784" s="595"/>
      <c r="M2784" s="595"/>
      <c r="N2784" s="595"/>
      <c r="O2784" s="595"/>
      <c r="P2784" s="595"/>
      <c r="Q2784" s="595"/>
      <c r="R2784" s="595"/>
    </row>
    <row r="2785" spans="1:18" s="462" customFormat="1" ht="17.25" hidden="1" outlineLevel="3" x14ac:dyDescent="0.3">
      <c r="A2785" s="438"/>
      <c r="B2785" s="603"/>
      <c r="C2785" s="439" t="s">
        <v>2367</v>
      </c>
      <c r="D2785" s="440" t="s">
        <v>2368</v>
      </c>
      <c r="E2785" s="91" t="s">
        <v>2284</v>
      </c>
      <c r="F2785" s="220"/>
      <c r="G2785" s="220"/>
      <c r="H2785" s="461"/>
      <c r="I2785" s="461"/>
      <c r="J2785" s="595"/>
      <c r="K2785" s="595"/>
      <c r="L2785" s="595"/>
      <c r="M2785" s="595"/>
      <c r="N2785" s="595"/>
      <c r="O2785" s="461"/>
      <c r="P2785" s="461"/>
    </row>
    <row r="2786" spans="1:18" s="462" customFormat="1" ht="34.5" hidden="1" outlineLevel="3" x14ac:dyDescent="0.3">
      <c r="A2786" s="438"/>
      <c r="B2786" s="603"/>
      <c r="C2786" s="439" t="s">
        <v>2369</v>
      </c>
      <c r="D2786" s="440" t="s">
        <v>2370</v>
      </c>
      <c r="E2786" s="91" t="s">
        <v>2287</v>
      </c>
      <c r="F2786" s="220"/>
      <c r="G2786" s="220"/>
      <c r="H2786" s="461"/>
      <c r="I2786" s="461"/>
      <c r="J2786" s="595"/>
      <c r="K2786" s="595"/>
      <c r="L2786" s="595"/>
      <c r="M2786" s="595"/>
      <c r="N2786" s="595"/>
      <c r="O2786" s="461"/>
      <c r="P2786" s="461"/>
    </row>
    <row r="2787" spans="1:18" s="462" customFormat="1" ht="17.25" hidden="1" outlineLevel="3" x14ac:dyDescent="0.3">
      <c r="A2787" s="438"/>
      <c r="B2787" s="603"/>
      <c r="C2787" s="439" t="s">
        <v>2371</v>
      </c>
      <c r="D2787" s="440" t="s">
        <v>2372</v>
      </c>
      <c r="E2787" s="91"/>
      <c r="F2787" s="220"/>
      <c r="G2787" s="220"/>
      <c r="H2787" s="461"/>
      <c r="I2787" s="461"/>
      <c r="J2787" s="595"/>
      <c r="K2787" s="595"/>
      <c r="L2787" s="595"/>
      <c r="M2787" s="595"/>
      <c r="N2787" s="595"/>
      <c r="O2787" s="461"/>
      <c r="P2787" s="461"/>
    </row>
    <row r="2788" spans="1:18" s="462" customFormat="1" ht="17.25" hidden="1" outlineLevel="3" x14ac:dyDescent="0.3">
      <c r="A2788" s="438"/>
      <c r="B2788" s="603"/>
      <c r="C2788" s="439" t="s">
        <v>2373</v>
      </c>
      <c r="D2788" s="440" t="s">
        <v>2374</v>
      </c>
      <c r="E2788" s="91"/>
      <c r="F2788" s="220"/>
      <c r="G2788" s="220"/>
      <c r="H2788" s="461"/>
      <c r="I2788" s="461"/>
      <c r="J2788" s="595"/>
      <c r="K2788" s="595"/>
      <c r="L2788" s="595"/>
      <c r="M2788" s="595"/>
      <c r="N2788" s="595"/>
      <c r="O2788" s="461"/>
      <c r="P2788" s="461"/>
    </row>
    <row r="2789" spans="1:18" s="462" customFormat="1" ht="17.25" hidden="1" outlineLevel="3" x14ac:dyDescent="0.3">
      <c r="A2789" s="438"/>
      <c r="B2789" s="603"/>
      <c r="C2789" s="439" t="s">
        <v>2375</v>
      </c>
      <c r="D2789" s="440" t="s">
        <v>2376</v>
      </c>
      <c r="E2789" s="91"/>
      <c r="F2789" s="220"/>
      <c r="G2789" s="220"/>
      <c r="H2789" s="461"/>
      <c r="I2789" s="461"/>
      <c r="J2789" s="595"/>
      <c r="K2789" s="595"/>
      <c r="L2789" s="595"/>
      <c r="M2789" s="595"/>
      <c r="N2789" s="595"/>
      <c r="O2789" s="461"/>
      <c r="P2789" s="461"/>
    </row>
    <row r="2790" spans="1:18" s="596" customFormat="1" ht="17.25" hidden="1" customHeight="1" outlineLevel="3" x14ac:dyDescent="0.3">
      <c r="A2790" s="444"/>
      <c r="B2790" s="451"/>
      <c r="C2790" s="451"/>
      <c r="D2790" s="451"/>
      <c r="E2790" s="452"/>
      <c r="F2790" s="220"/>
      <c r="G2790" s="220"/>
      <c r="H2790" s="221"/>
      <c r="I2790" s="222"/>
      <c r="J2790" s="223"/>
      <c r="K2790" s="595"/>
      <c r="L2790" s="595"/>
      <c r="M2790" s="595"/>
      <c r="N2790" s="595"/>
      <c r="O2790" s="595"/>
      <c r="P2790" s="595"/>
      <c r="Q2790" s="595"/>
      <c r="R2790" s="595"/>
    </row>
    <row r="2791" spans="1:18" s="462" customFormat="1" ht="34.5" hidden="1" outlineLevel="3" x14ac:dyDescent="0.3">
      <c r="A2791" s="438"/>
      <c r="B2791" s="603"/>
      <c r="C2791" s="439" t="s">
        <v>2377</v>
      </c>
      <c r="D2791" s="440" t="s">
        <v>2378</v>
      </c>
      <c r="E2791" s="91" t="s">
        <v>2296</v>
      </c>
      <c r="F2791" s="220"/>
      <c r="G2791" s="220"/>
      <c r="H2791" s="461"/>
      <c r="I2791" s="461"/>
      <c r="J2791" s="595"/>
      <c r="K2791" s="595"/>
      <c r="L2791" s="595"/>
      <c r="M2791" s="595"/>
      <c r="N2791" s="595"/>
      <c r="O2791" s="461"/>
      <c r="P2791" s="461"/>
    </row>
    <row r="2792" spans="1:18" s="462" customFormat="1" ht="34.5" hidden="1" outlineLevel="3" x14ac:dyDescent="0.3">
      <c r="A2792" s="438"/>
      <c r="B2792" s="603"/>
      <c r="C2792" s="439" t="s">
        <v>2379</v>
      </c>
      <c r="D2792" s="440" t="s">
        <v>2380</v>
      </c>
      <c r="E2792" s="91"/>
      <c r="F2792" s="220"/>
      <c r="G2792" s="220"/>
      <c r="H2792" s="461"/>
      <c r="I2792" s="461"/>
      <c r="J2792" s="595"/>
      <c r="K2792" s="595"/>
      <c r="L2792" s="595"/>
      <c r="M2792" s="595"/>
      <c r="N2792" s="595"/>
      <c r="O2792" s="461"/>
      <c r="P2792" s="461"/>
    </row>
    <row r="2793" spans="1:18" s="462" customFormat="1" ht="34.5" hidden="1" outlineLevel="3" x14ac:dyDescent="0.3">
      <c r="A2793" s="438"/>
      <c r="B2793" s="603"/>
      <c r="C2793" s="439" t="s">
        <v>2381</v>
      </c>
      <c r="D2793" s="440" t="s">
        <v>2382</v>
      </c>
      <c r="E2793" s="91"/>
      <c r="F2793" s="220"/>
      <c r="G2793" s="220"/>
      <c r="H2793" s="461"/>
      <c r="I2793" s="461"/>
      <c r="J2793" s="595"/>
      <c r="K2793" s="595"/>
      <c r="L2793" s="595"/>
      <c r="M2793" s="595"/>
      <c r="N2793" s="595"/>
      <c r="O2793" s="461"/>
      <c r="P2793" s="461"/>
    </row>
    <row r="2794" spans="1:18" s="462" customFormat="1" ht="34.5" hidden="1" outlineLevel="3" x14ac:dyDescent="0.3">
      <c r="A2794" s="438"/>
      <c r="B2794" s="603"/>
      <c r="C2794" s="439" t="s">
        <v>2383</v>
      </c>
      <c r="D2794" s="440" t="s">
        <v>2384</v>
      </c>
      <c r="E2794" s="91"/>
      <c r="F2794" s="220"/>
      <c r="G2794" s="220"/>
      <c r="H2794" s="461"/>
      <c r="I2794" s="461"/>
      <c r="J2794" s="595"/>
      <c r="K2794" s="595"/>
      <c r="L2794" s="595"/>
      <c r="M2794" s="595"/>
      <c r="N2794" s="595"/>
      <c r="O2794" s="461"/>
      <c r="P2794" s="461"/>
    </row>
    <row r="2795" spans="1:18" s="462" customFormat="1" ht="34.5" hidden="1" outlineLevel="3" x14ac:dyDescent="0.3">
      <c r="A2795" s="438"/>
      <c r="B2795" s="603"/>
      <c r="C2795" s="439" t="s">
        <v>2385</v>
      </c>
      <c r="D2795" s="440" t="s">
        <v>2386</v>
      </c>
      <c r="E2795" s="91"/>
      <c r="F2795" s="220"/>
      <c r="G2795" s="220"/>
      <c r="H2795" s="461"/>
      <c r="I2795" s="461"/>
      <c r="J2795" s="595"/>
      <c r="K2795" s="595"/>
      <c r="L2795" s="595"/>
      <c r="M2795" s="595"/>
      <c r="N2795" s="595"/>
      <c r="O2795" s="461"/>
      <c r="P2795" s="461"/>
    </row>
    <row r="2796" spans="1:18" s="462" customFormat="1" ht="34.5" hidden="1" outlineLevel="3" x14ac:dyDescent="0.3">
      <c r="A2796" s="438"/>
      <c r="B2796" s="603"/>
      <c r="C2796" s="439" t="s">
        <v>2387</v>
      </c>
      <c r="D2796" s="440" t="s">
        <v>2388</v>
      </c>
      <c r="E2796" s="91"/>
      <c r="F2796" s="220"/>
      <c r="G2796" s="220"/>
      <c r="H2796" s="461"/>
      <c r="I2796" s="461"/>
      <c r="J2796" s="595"/>
      <c r="K2796" s="595"/>
      <c r="L2796" s="595"/>
      <c r="M2796" s="595"/>
      <c r="N2796" s="595"/>
      <c r="O2796" s="461"/>
      <c r="P2796" s="461"/>
    </row>
    <row r="2797" spans="1:18" s="596" customFormat="1" ht="17.25" hidden="1" customHeight="1" outlineLevel="3" x14ac:dyDescent="0.3">
      <c r="A2797" s="444"/>
      <c r="B2797" s="451"/>
      <c r="C2797" s="451"/>
      <c r="D2797" s="451"/>
      <c r="E2797" s="452"/>
      <c r="F2797" s="220"/>
      <c r="G2797" s="220"/>
      <c r="H2797" s="221"/>
      <c r="I2797" s="222"/>
      <c r="J2797" s="223"/>
      <c r="K2797" s="595"/>
      <c r="L2797" s="595"/>
      <c r="M2797" s="595"/>
      <c r="N2797" s="595"/>
      <c r="O2797" s="595"/>
      <c r="P2797" s="595"/>
      <c r="Q2797" s="595"/>
      <c r="R2797" s="595"/>
    </row>
    <row r="2798" spans="1:18" s="462" customFormat="1" ht="34.5" hidden="1" outlineLevel="3" x14ac:dyDescent="0.3">
      <c r="A2798" s="438"/>
      <c r="B2798" s="603"/>
      <c r="C2798" s="439" t="s">
        <v>2389</v>
      </c>
      <c r="D2798" s="440" t="s">
        <v>2390</v>
      </c>
      <c r="E2798" s="91" t="s">
        <v>2309</v>
      </c>
      <c r="F2798" s="220"/>
      <c r="G2798" s="220"/>
      <c r="H2798" s="461"/>
      <c r="I2798" s="461"/>
      <c r="J2798" s="595"/>
      <c r="K2798" s="595"/>
      <c r="L2798" s="595"/>
      <c r="M2798" s="595"/>
      <c r="N2798" s="595"/>
      <c r="O2798" s="461"/>
      <c r="P2798" s="461"/>
    </row>
    <row r="2799" spans="1:18" s="596" customFormat="1" ht="17.25" hidden="1" customHeight="1" outlineLevel="3" x14ac:dyDescent="0.3">
      <c r="A2799" s="444"/>
      <c r="B2799" s="451"/>
      <c r="C2799" s="451"/>
      <c r="D2799" s="451"/>
      <c r="E2799" s="452"/>
      <c r="F2799" s="220"/>
      <c r="G2799" s="220"/>
      <c r="H2799" s="221"/>
      <c r="I2799" s="222"/>
      <c r="J2799" s="223"/>
      <c r="K2799" s="595"/>
      <c r="L2799" s="595"/>
      <c r="M2799" s="595"/>
      <c r="N2799" s="595"/>
      <c r="O2799" s="595"/>
      <c r="P2799" s="595"/>
      <c r="Q2799" s="595"/>
      <c r="R2799" s="595"/>
    </row>
    <row r="2800" spans="1:18" s="462" customFormat="1" ht="34.5" hidden="1" outlineLevel="3" x14ac:dyDescent="0.3">
      <c r="A2800" s="438"/>
      <c r="B2800" s="603"/>
      <c r="C2800" s="439" t="s">
        <v>2310</v>
      </c>
      <c r="D2800" s="440" t="s">
        <v>2311</v>
      </c>
      <c r="E2800" s="507" t="s">
        <v>2312</v>
      </c>
      <c r="F2800" s="220"/>
      <c r="G2800" s="220"/>
      <c r="H2800" s="461"/>
      <c r="I2800" s="461"/>
      <c r="J2800" s="595"/>
      <c r="K2800" s="595"/>
      <c r="L2800" s="595"/>
      <c r="M2800" s="595"/>
      <c r="N2800" s="595"/>
      <c r="O2800" s="461"/>
      <c r="P2800" s="461"/>
    </row>
    <row r="2801" spans="1:18" s="462" customFormat="1" ht="17.25" hidden="1" outlineLevel="3" x14ac:dyDescent="0.3">
      <c r="A2801" s="438"/>
      <c r="B2801" s="603"/>
      <c r="C2801" s="439" t="s">
        <v>2313</v>
      </c>
      <c r="D2801" s="440" t="s">
        <v>2314</v>
      </c>
      <c r="E2801" s="91"/>
      <c r="F2801" s="220"/>
      <c r="G2801" s="220"/>
      <c r="H2801" s="461"/>
      <c r="I2801" s="461"/>
      <c r="J2801" s="595"/>
      <c r="K2801" s="595"/>
      <c r="L2801" s="595"/>
      <c r="M2801" s="595"/>
      <c r="N2801" s="595"/>
      <c r="O2801" s="461"/>
      <c r="P2801" s="461"/>
    </row>
    <row r="2802" spans="1:18" s="596" customFormat="1" ht="17.25" hidden="1" customHeight="1" outlineLevel="3" x14ac:dyDescent="0.3">
      <c r="A2802" s="444"/>
      <c r="B2802" s="451"/>
      <c r="C2802" s="451"/>
      <c r="D2802" s="451"/>
      <c r="E2802" s="452"/>
      <c r="F2802" s="220"/>
      <c r="G2802" s="220"/>
      <c r="H2802" s="221"/>
      <c r="I2802" s="222"/>
      <c r="J2802" s="223"/>
      <c r="K2802" s="595"/>
      <c r="L2802" s="595"/>
      <c r="M2802" s="595"/>
      <c r="N2802" s="595"/>
      <c r="O2802" s="595"/>
      <c r="P2802" s="595"/>
      <c r="Q2802" s="595"/>
      <c r="R2802" s="595"/>
    </row>
    <row r="2803" spans="1:18" s="462" customFormat="1" ht="17.25" hidden="1" outlineLevel="3" x14ac:dyDescent="0.3">
      <c r="A2803" s="438"/>
      <c r="B2803" s="603"/>
      <c r="C2803" s="439" t="s">
        <v>2391</v>
      </c>
      <c r="D2803" s="440" t="s">
        <v>2392</v>
      </c>
      <c r="E2803" s="91" t="s">
        <v>2317</v>
      </c>
      <c r="F2803" s="220"/>
      <c r="G2803" s="220"/>
      <c r="H2803" s="461"/>
      <c r="I2803" s="461"/>
      <c r="J2803" s="595"/>
      <c r="K2803" s="595"/>
      <c r="L2803" s="595"/>
      <c r="M2803" s="595"/>
      <c r="N2803" s="595"/>
      <c r="O2803" s="461"/>
      <c r="P2803" s="461"/>
    </row>
    <row r="2804" spans="1:18" s="462" customFormat="1" ht="17.25" hidden="1" outlineLevel="3" x14ac:dyDescent="0.3">
      <c r="A2804" s="438"/>
      <c r="B2804" s="603"/>
      <c r="C2804" s="439" t="s">
        <v>2393</v>
      </c>
      <c r="D2804" s="440" t="s">
        <v>2394</v>
      </c>
      <c r="E2804" s="91"/>
      <c r="F2804" s="220"/>
      <c r="G2804" s="220"/>
      <c r="H2804" s="461"/>
      <c r="I2804" s="461"/>
      <c r="J2804" s="595"/>
      <c r="K2804" s="595"/>
      <c r="L2804" s="595"/>
      <c r="M2804" s="595"/>
      <c r="N2804" s="595"/>
      <c r="O2804" s="461"/>
      <c r="P2804" s="461"/>
    </row>
    <row r="2805" spans="1:18" s="462" customFormat="1" ht="17.25" hidden="1" outlineLevel="3" x14ac:dyDescent="0.3">
      <c r="A2805" s="438"/>
      <c r="B2805" s="603"/>
      <c r="C2805" s="439" t="s">
        <v>2395</v>
      </c>
      <c r="D2805" s="440" t="s">
        <v>2396</v>
      </c>
      <c r="E2805" s="91"/>
      <c r="F2805" s="220"/>
      <c r="G2805" s="220"/>
      <c r="H2805" s="461"/>
      <c r="I2805" s="461"/>
      <c r="J2805" s="595"/>
      <c r="K2805" s="595"/>
      <c r="L2805" s="595"/>
      <c r="M2805" s="595"/>
      <c r="N2805" s="595"/>
      <c r="O2805" s="461"/>
      <c r="P2805" s="461"/>
    </row>
    <row r="2806" spans="1:18" s="462" customFormat="1" ht="17.25" hidden="1" outlineLevel="3" x14ac:dyDescent="0.3">
      <c r="A2806" s="438"/>
      <c r="B2806" s="603"/>
      <c r="C2806" s="439" t="s">
        <v>2397</v>
      </c>
      <c r="D2806" s="440" t="s">
        <v>2398</v>
      </c>
      <c r="E2806" s="91"/>
      <c r="F2806" s="220"/>
      <c r="G2806" s="220"/>
      <c r="H2806" s="461"/>
      <c r="I2806" s="461"/>
      <c r="J2806" s="595"/>
      <c r="K2806" s="595"/>
      <c r="L2806" s="595"/>
      <c r="M2806" s="595"/>
      <c r="N2806" s="595"/>
      <c r="O2806" s="461"/>
      <c r="P2806" s="461"/>
    </row>
    <row r="2807" spans="1:18" s="462" customFormat="1" ht="17.25" hidden="1" outlineLevel="3" x14ac:dyDescent="0.3">
      <c r="A2807" s="438"/>
      <c r="B2807" s="603"/>
      <c r="C2807" s="439" t="s">
        <v>2399</v>
      </c>
      <c r="D2807" s="440" t="s">
        <v>2400</v>
      </c>
      <c r="E2807" s="507"/>
      <c r="F2807" s="220"/>
      <c r="G2807" s="220"/>
      <c r="H2807" s="461"/>
      <c r="I2807" s="461"/>
      <c r="J2807" s="595"/>
      <c r="K2807" s="595"/>
      <c r="L2807" s="595"/>
      <c r="M2807" s="595"/>
      <c r="N2807" s="595"/>
      <c r="O2807" s="461"/>
      <c r="P2807" s="461"/>
    </row>
    <row r="2808" spans="1:18" s="462" customFormat="1" ht="17.25" hidden="1" outlineLevel="3" x14ac:dyDescent="0.3">
      <c r="A2808" s="438"/>
      <c r="B2808" s="603"/>
      <c r="C2808" s="439" t="s">
        <v>2401</v>
      </c>
      <c r="D2808" s="440" t="s">
        <v>2402</v>
      </c>
      <c r="E2808" s="507"/>
      <c r="F2808" s="220"/>
      <c r="G2808" s="220"/>
      <c r="H2808" s="461"/>
      <c r="I2808" s="461"/>
      <c r="J2808" s="595"/>
      <c r="K2808" s="595"/>
      <c r="L2808" s="595"/>
      <c r="M2808" s="595"/>
      <c r="N2808" s="595"/>
      <c r="O2808" s="461"/>
      <c r="P2808" s="461"/>
    </row>
    <row r="2809" spans="1:18" s="462" customFormat="1" ht="17.25" hidden="1" outlineLevel="3" x14ac:dyDescent="0.3">
      <c r="A2809" s="438"/>
      <c r="B2809" s="603"/>
      <c r="C2809" s="439" t="s">
        <v>2403</v>
      </c>
      <c r="D2809" s="440" t="s">
        <v>2404</v>
      </c>
      <c r="E2809" s="507"/>
      <c r="F2809" s="220"/>
      <c r="G2809" s="220"/>
      <c r="H2809" s="461"/>
      <c r="I2809" s="461"/>
      <c r="J2809" s="595"/>
      <c r="K2809" s="595"/>
      <c r="L2809" s="595"/>
      <c r="M2809" s="595"/>
      <c r="N2809" s="595"/>
      <c r="O2809" s="461"/>
      <c r="P2809" s="461"/>
    </row>
    <row r="2810" spans="1:18" s="596" customFormat="1" ht="17.25" hidden="1" customHeight="1" outlineLevel="3" x14ac:dyDescent="0.3">
      <c r="A2810" s="444"/>
      <c r="B2810" s="451"/>
      <c r="C2810" s="451"/>
      <c r="D2810" s="451"/>
      <c r="E2810" s="452"/>
      <c r="F2810" s="220"/>
      <c r="G2810" s="220"/>
      <c r="H2810" s="221"/>
      <c r="I2810" s="222"/>
      <c r="J2810" s="223"/>
      <c r="K2810" s="595"/>
      <c r="L2810" s="595"/>
      <c r="M2810" s="595"/>
      <c r="N2810" s="595"/>
      <c r="O2810" s="595"/>
      <c r="P2810" s="595"/>
      <c r="Q2810" s="595"/>
      <c r="R2810" s="595"/>
    </row>
    <row r="2811" spans="1:18" s="462" customFormat="1" ht="17.25" hidden="1" outlineLevel="3" x14ac:dyDescent="0.3">
      <c r="A2811" s="438"/>
      <c r="B2811" s="603"/>
      <c r="C2811" s="439" t="s">
        <v>2405</v>
      </c>
      <c r="D2811" s="440" t="s">
        <v>2406</v>
      </c>
      <c r="E2811" s="619" t="s">
        <v>2335</v>
      </c>
      <c r="F2811" s="220"/>
      <c r="G2811" s="220"/>
      <c r="H2811" s="461"/>
      <c r="I2811" s="461"/>
      <c r="J2811" s="595"/>
      <c r="K2811" s="595"/>
      <c r="L2811" s="595"/>
      <c r="M2811" s="595"/>
      <c r="N2811" s="595"/>
      <c r="O2811" s="461"/>
      <c r="P2811" s="461"/>
    </row>
    <row r="2812" spans="1:18" s="462" customFormat="1" ht="17.25" hidden="1" outlineLevel="3" x14ac:dyDescent="0.3">
      <c r="A2812" s="438"/>
      <c r="B2812" s="603"/>
      <c r="C2812" s="439" t="s">
        <v>2407</v>
      </c>
      <c r="D2812" s="440" t="s">
        <v>2408</v>
      </c>
      <c r="E2812" s="619" t="s">
        <v>2335</v>
      </c>
      <c r="F2812" s="220"/>
      <c r="G2812" s="220"/>
      <c r="H2812" s="461"/>
      <c r="I2812" s="461"/>
      <c r="J2812" s="595"/>
      <c r="K2812" s="595"/>
      <c r="L2812" s="595"/>
      <c r="M2812" s="595"/>
      <c r="N2812" s="595"/>
      <c r="O2812" s="461"/>
      <c r="P2812" s="461"/>
    </row>
    <row r="2813" spans="1:18" s="462" customFormat="1" ht="17.25" hidden="1" outlineLevel="3" x14ac:dyDescent="0.3">
      <c r="A2813" s="438"/>
      <c r="B2813" s="603"/>
      <c r="C2813" s="439" t="s">
        <v>2409</v>
      </c>
      <c r="D2813" s="440" t="s">
        <v>2410</v>
      </c>
      <c r="E2813" s="619" t="s">
        <v>2335</v>
      </c>
      <c r="F2813" s="220"/>
      <c r="G2813" s="220"/>
      <c r="H2813" s="461"/>
      <c r="I2813" s="461"/>
      <c r="J2813" s="595"/>
      <c r="K2813" s="595"/>
      <c r="L2813" s="595"/>
      <c r="M2813" s="595"/>
      <c r="N2813" s="595"/>
      <c r="O2813" s="461"/>
      <c r="P2813" s="461"/>
    </row>
    <row r="2814" spans="1:18" s="462" customFormat="1" ht="17.25" hidden="1" outlineLevel="3" x14ac:dyDescent="0.3">
      <c r="A2814" s="438"/>
      <c r="B2814" s="603"/>
      <c r="C2814" s="439" t="s">
        <v>81</v>
      </c>
      <c r="D2814" s="440" t="s">
        <v>82</v>
      </c>
      <c r="E2814" s="619" t="s">
        <v>2335</v>
      </c>
      <c r="F2814" s="220"/>
      <c r="G2814" s="220"/>
      <c r="H2814" s="461"/>
      <c r="I2814" s="461"/>
      <c r="J2814" s="595"/>
      <c r="K2814" s="595"/>
      <c r="L2814" s="595"/>
      <c r="M2814" s="595"/>
      <c r="N2814" s="595"/>
      <c r="O2814" s="461"/>
      <c r="P2814" s="461"/>
    </row>
    <row r="2815" spans="1:18" s="596" customFormat="1" ht="17.25" hidden="1" outlineLevel="3" x14ac:dyDescent="0.3">
      <c r="A2815" s="598"/>
      <c r="B2815" s="599"/>
      <c r="C2815" s="633"/>
      <c r="D2815" s="599"/>
      <c r="E2815" s="634"/>
      <c r="F2815" s="220"/>
      <c r="G2815" s="220"/>
      <c r="H2815" s="221"/>
      <c r="I2815" s="222"/>
      <c r="J2815" s="223"/>
      <c r="K2815" s="595"/>
      <c r="L2815" s="595"/>
      <c r="M2815" s="595"/>
      <c r="N2815" s="595"/>
      <c r="O2815" s="595"/>
      <c r="P2815" s="595"/>
      <c r="Q2815" s="595"/>
      <c r="R2815" s="595"/>
    </row>
    <row r="2816" spans="1:18" s="86" customFormat="1" ht="34.5" hidden="1" outlineLevel="3" x14ac:dyDescent="0.3">
      <c r="A2816" s="438"/>
      <c r="B2816" s="614"/>
      <c r="C2816" s="623" t="s">
        <v>658</v>
      </c>
      <c r="D2816" s="439" t="s">
        <v>2067</v>
      </c>
      <c r="E2816" s="507" t="s">
        <v>2014</v>
      </c>
      <c r="F2816" s="460"/>
      <c r="G2816" s="220"/>
      <c r="H2816" s="462"/>
      <c r="I2816" s="462"/>
      <c r="J2816" s="462"/>
      <c r="K2816" s="462"/>
      <c r="L2816" s="462"/>
      <c r="M2816" s="462"/>
      <c r="N2816" s="462"/>
      <c r="O2816" s="462"/>
      <c r="P2816" s="462"/>
      <c r="Q2816" s="462"/>
      <c r="R2816" s="462"/>
    </row>
    <row r="2817" spans="1:18" s="86" customFormat="1" ht="34.5" hidden="1" outlineLevel="3" x14ac:dyDescent="0.3">
      <c r="A2817" s="438"/>
      <c r="B2817" s="614"/>
      <c r="C2817" s="623" t="s">
        <v>659</v>
      </c>
      <c r="D2817" s="439" t="s">
        <v>2068</v>
      </c>
      <c r="E2817" s="507" t="s">
        <v>2014</v>
      </c>
      <c r="F2817" s="460"/>
      <c r="G2817" s="220"/>
      <c r="H2817" s="462"/>
      <c r="I2817" s="462"/>
      <c r="J2817" s="462"/>
      <c r="K2817" s="462"/>
      <c r="L2817" s="462"/>
      <c r="M2817" s="462"/>
      <c r="N2817" s="462"/>
      <c r="O2817" s="462"/>
      <c r="P2817" s="462"/>
      <c r="Q2817" s="462"/>
      <c r="R2817" s="462"/>
    </row>
    <row r="2818" spans="1:18" s="86" customFormat="1" ht="35.25" hidden="1" outlineLevel="3" thickBot="1" x14ac:dyDescent="0.35">
      <c r="A2818" s="438"/>
      <c r="B2818" s="614"/>
      <c r="C2818" s="439" t="s">
        <v>85</v>
      </c>
      <c r="D2818" s="439" t="s">
        <v>2069</v>
      </c>
      <c r="E2818" s="507" t="s">
        <v>2014</v>
      </c>
      <c r="F2818" s="460"/>
      <c r="G2818" s="220"/>
      <c r="H2818" s="462"/>
      <c r="I2818" s="462"/>
      <c r="J2818" s="462"/>
      <c r="K2818" s="462"/>
      <c r="L2818" s="462"/>
      <c r="M2818" s="462"/>
      <c r="N2818" s="462"/>
      <c r="O2818" s="462"/>
      <c r="P2818" s="462"/>
      <c r="Q2818" s="462"/>
      <c r="R2818" s="462"/>
    </row>
    <row r="2819" spans="1:18" s="596" customFormat="1" ht="18" hidden="1" customHeight="1" outlineLevel="1" thickBot="1" x14ac:dyDescent="0.35">
      <c r="A2819" s="635"/>
      <c r="B2819" s="636"/>
      <c r="C2819" s="636"/>
      <c r="D2819" s="636"/>
      <c r="E2819" s="637"/>
      <c r="F2819" s="203"/>
      <c r="G2819" s="203"/>
      <c r="H2819" s="595"/>
      <c r="I2819" s="595"/>
      <c r="J2819" s="595"/>
      <c r="K2819" s="595"/>
      <c r="L2819" s="595"/>
      <c r="M2819" s="595"/>
      <c r="N2819" s="595"/>
      <c r="O2819" s="595"/>
      <c r="P2819" s="595"/>
    </row>
    <row r="2820" spans="1:18" s="462" customFormat="1" ht="18" hidden="1" customHeight="1" outlineLevel="1" thickBot="1" x14ac:dyDescent="0.35">
      <c r="A2820" s="592"/>
      <c r="B2820" s="706">
        <f>SUM(B2821,B2847)</f>
        <v>0</v>
      </c>
      <c r="C2820" s="593" t="s">
        <v>2411</v>
      </c>
      <c r="D2820" s="593"/>
      <c r="E2820" s="594"/>
      <c r="F2820" s="460"/>
      <c r="G2820" s="83"/>
      <c r="H2820" s="461"/>
      <c r="I2820" s="461"/>
      <c r="J2820" s="461"/>
      <c r="K2820" s="461"/>
      <c r="L2820" s="461"/>
      <c r="M2820" s="461"/>
      <c r="N2820" s="461"/>
      <c r="O2820" s="461"/>
      <c r="P2820" s="461"/>
    </row>
    <row r="2821" spans="1:18" s="86" customFormat="1" ht="17.25" hidden="1" outlineLevel="1" x14ac:dyDescent="0.3">
      <c r="A2821" s="102"/>
      <c r="B2821" s="227">
        <f>SUM(B2822:B2846)</f>
        <v>0</v>
      </c>
      <c r="C2821" s="457" t="s">
        <v>2412</v>
      </c>
      <c r="D2821" s="457" t="s">
        <v>2413</v>
      </c>
      <c r="E2821" s="177"/>
      <c r="F2821" s="83"/>
      <c r="G2821" s="84"/>
      <c r="H2821" s="85"/>
      <c r="I2821" s="85"/>
      <c r="J2821" s="85"/>
      <c r="K2821" s="85"/>
      <c r="L2821" s="85"/>
      <c r="M2821" s="85"/>
      <c r="N2821" s="85"/>
      <c r="O2821" s="85"/>
      <c r="P2821" s="85"/>
    </row>
    <row r="2822" spans="1:18" s="596" customFormat="1" ht="17.25" hidden="1" customHeight="1" outlineLevel="2" x14ac:dyDescent="0.3">
      <c r="A2822" s="444"/>
      <c r="B2822" s="451"/>
      <c r="C2822" s="451"/>
      <c r="D2822" s="451"/>
      <c r="E2822" s="452"/>
      <c r="F2822" s="220"/>
      <c r="G2822" s="220"/>
      <c r="H2822" s="221"/>
      <c r="I2822" s="222"/>
      <c r="J2822" s="223"/>
      <c r="K2822" s="595"/>
      <c r="L2822" s="595"/>
      <c r="M2822" s="595"/>
      <c r="N2822" s="595"/>
      <c r="O2822" s="595"/>
      <c r="P2822" s="595"/>
    </row>
    <row r="2823" spans="1:18" s="596" customFormat="1" ht="34.5" hidden="1" outlineLevel="2" x14ac:dyDescent="0.3">
      <c r="A2823" s="438"/>
      <c r="B2823" s="224"/>
      <c r="C2823" s="508" t="s">
        <v>2414</v>
      </c>
      <c r="D2823" s="483" t="s">
        <v>2415</v>
      </c>
      <c r="E2823" s="88" t="s">
        <v>2416</v>
      </c>
      <c r="F2823" s="220"/>
      <c r="G2823" s="220"/>
      <c r="H2823" s="221"/>
      <c r="I2823" s="222"/>
      <c r="J2823" s="223"/>
      <c r="K2823" s="595"/>
      <c r="L2823" s="595"/>
      <c r="M2823" s="595"/>
      <c r="N2823" s="595"/>
      <c r="O2823" s="595"/>
      <c r="P2823" s="595"/>
    </row>
    <row r="2824" spans="1:18" s="596" customFormat="1" ht="34.5" hidden="1" outlineLevel="2" x14ac:dyDescent="0.3">
      <c r="A2824" s="438"/>
      <c r="B2824" s="224"/>
      <c r="C2824" s="508" t="s">
        <v>2417</v>
      </c>
      <c r="D2824" s="483" t="s">
        <v>2418</v>
      </c>
      <c r="E2824" s="88" t="s">
        <v>2416</v>
      </c>
      <c r="F2824" s="220"/>
      <c r="G2824" s="220"/>
      <c r="H2824" s="221"/>
      <c r="I2824" s="222"/>
      <c r="J2824" s="223"/>
      <c r="K2824" s="595"/>
      <c r="L2824" s="595"/>
      <c r="M2824" s="595"/>
      <c r="N2824" s="595"/>
      <c r="O2824" s="595"/>
      <c r="P2824" s="595"/>
    </row>
    <row r="2825" spans="1:18" s="596" customFormat="1" ht="34.5" hidden="1" outlineLevel="2" x14ac:dyDescent="0.3">
      <c r="A2825" s="438"/>
      <c r="B2825" s="224"/>
      <c r="C2825" s="508" t="s">
        <v>2419</v>
      </c>
      <c r="D2825" s="483" t="s">
        <v>2420</v>
      </c>
      <c r="E2825" s="88" t="s">
        <v>2416</v>
      </c>
      <c r="F2825" s="220"/>
      <c r="G2825" s="220"/>
      <c r="H2825" s="221"/>
      <c r="I2825" s="222"/>
      <c r="J2825" s="223"/>
      <c r="K2825" s="595"/>
      <c r="L2825" s="595"/>
      <c r="M2825" s="595"/>
      <c r="N2825" s="595"/>
      <c r="O2825" s="595"/>
      <c r="P2825" s="595"/>
    </row>
    <row r="2826" spans="1:18" s="596" customFormat="1" ht="34.5" hidden="1" outlineLevel="2" x14ac:dyDescent="0.3">
      <c r="A2826" s="438"/>
      <c r="B2826" s="224"/>
      <c r="C2826" s="508" t="s">
        <v>2421</v>
      </c>
      <c r="D2826" s="483" t="s">
        <v>2422</v>
      </c>
      <c r="E2826" s="88" t="s">
        <v>2416</v>
      </c>
      <c r="F2826" s="220"/>
      <c r="G2826" s="220"/>
      <c r="H2826" s="221"/>
      <c r="I2826" s="222"/>
      <c r="J2826" s="223"/>
      <c r="K2826" s="595"/>
      <c r="L2826" s="595"/>
      <c r="M2826" s="595"/>
      <c r="N2826" s="595"/>
      <c r="O2826" s="595"/>
      <c r="P2826" s="595"/>
    </row>
    <row r="2827" spans="1:18" s="596" customFormat="1" ht="34.5" hidden="1" outlineLevel="2" x14ac:dyDescent="0.3">
      <c r="A2827" s="438"/>
      <c r="B2827" s="224"/>
      <c r="C2827" s="439" t="s">
        <v>2423</v>
      </c>
      <c r="D2827" s="440" t="s">
        <v>2424</v>
      </c>
      <c r="E2827" s="88" t="s">
        <v>2425</v>
      </c>
      <c r="F2827" s="220"/>
      <c r="G2827" s="220"/>
      <c r="H2827" s="221"/>
      <c r="I2827" s="222"/>
      <c r="J2827" s="223"/>
      <c r="K2827" s="595"/>
      <c r="L2827" s="595"/>
      <c r="M2827" s="595"/>
      <c r="N2827" s="595"/>
      <c r="O2827" s="595"/>
      <c r="P2827" s="595"/>
    </row>
    <row r="2828" spans="1:18" s="596" customFormat="1" ht="34.5" hidden="1" outlineLevel="2" x14ac:dyDescent="0.3">
      <c r="A2828" s="438"/>
      <c r="B2828" s="224"/>
      <c r="C2828" s="439" t="s">
        <v>2426</v>
      </c>
      <c r="D2828" s="440" t="s">
        <v>2427</v>
      </c>
      <c r="E2828" s="88" t="s">
        <v>2425</v>
      </c>
      <c r="F2828" s="220"/>
      <c r="G2828" s="220"/>
      <c r="H2828" s="221"/>
      <c r="I2828" s="222"/>
      <c r="J2828" s="223"/>
      <c r="K2828" s="595"/>
      <c r="L2828" s="595"/>
      <c r="M2828" s="595"/>
      <c r="N2828" s="595"/>
      <c r="O2828" s="595"/>
      <c r="P2828" s="595"/>
    </row>
    <row r="2829" spans="1:18" s="596" customFormat="1" ht="34.5" hidden="1" outlineLevel="2" x14ac:dyDescent="0.3">
      <c r="A2829" s="438"/>
      <c r="B2829" s="224"/>
      <c r="C2829" s="439" t="s">
        <v>2428</v>
      </c>
      <c r="D2829" s="440" t="s">
        <v>2429</v>
      </c>
      <c r="E2829" s="88" t="s">
        <v>2425</v>
      </c>
      <c r="F2829" s="220"/>
      <c r="G2829" s="220"/>
      <c r="H2829" s="221"/>
      <c r="I2829" s="222"/>
      <c r="J2829" s="223"/>
      <c r="K2829" s="595"/>
      <c r="L2829" s="595"/>
      <c r="M2829" s="595"/>
      <c r="N2829" s="595"/>
      <c r="O2829" s="595"/>
      <c r="P2829" s="595"/>
    </row>
    <row r="2830" spans="1:18" s="596" customFormat="1" ht="34.5" hidden="1" outlineLevel="2" x14ac:dyDescent="0.3">
      <c r="A2830" s="438"/>
      <c r="B2830" s="224"/>
      <c r="C2830" s="439" t="s">
        <v>2430</v>
      </c>
      <c r="D2830" s="440" t="s">
        <v>2431</v>
      </c>
      <c r="E2830" s="88" t="s">
        <v>2425</v>
      </c>
      <c r="F2830" s="220"/>
      <c r="G2830" s="220"/>
      <c r="H2830" s="221"/>
      <c r="I2830" s="222"/>
      <c r="J2830" s="223"/>
      <c r="K2830" s="595"/>
      <c r="L2830" s="595"/>
      <c r="M2830" s="595"/>
      <c r="N2830" s="595"/>
      <c r="O2830" s="595"/>
      <c r="P2830" s="595"/>
    </row>
    <row r="2831" spans="1:18" s="596" customFormat="1" ht="34.5" hidden="1" outlineLevel="2" x14ac:dyDescent="0.3">
      <c r="A2831" s="438"/>
      <c r="B2831" s="224"/>
      <c r="C2831" s="439" t="s">
        <v>2432</v>
      </c>
      <c r="D2831" s="440" t="s">
        <v>2433</v>
      </c>
      <c r="E2831" s="88" t="s">
        <v>2434</v>
      </c>
      <c r="F2831" s="220"/>
      <c r="G2831" s="220"/>
      <c r="H2831" s="221"/>
      <c r="I2831" s="222"/>
      <c r="J2831" s="223"/>
      <c r="K2831" s="595"/>
      <c r="L2831" s="595"/>
      <c r="M2831" s="595"/>
      <c r="N2831" s="595"/>
      <c r="O2831" s="595"/>
      <c r="P2831" s="595"/>
    </row>
    <row r="2832" spans="1:18" s="596" customFormat="1" ht="34.5" hidden="1" outlineLevel="2" x14ac:dyDescent="0.3">
      <c r="A2832" s="438"/>
      <c r="B2832" s="224"/>
      <c r="C2832" s="439" t="s">
        <v>2435</v>
      </c>
      <c r="D2832" s="440" t="s">
        <v>2436</v>
      </c>
      <c r="E2832" s="88" t="s">
        <v>2434</v>
      </c>
      <c r="F2832" s="220"/>
      <c r="G2832" s="220"/>
      <c r="H2832" s="221"/>
      <c r="I2832" s="222"/>
      <c r="J2832" s="223"/>
      <c r="K2832" s="595"/>
      <c r="L2832" s="595"/>
      <c r="M2832" s="595"/>
      <c r="N2832" s="595"/>
      <c r="O2832" s="595"/>
      <c r="P2832" s="595"/>
    </row>
    <row r="2833" spans="1:18" s="596" customFormat="1" ht="34.5" hidden="1" outlineLevel="2" x14ac:dyDescent="0.3">
      <c r="A2833" s="442"/>
      <c r="B2833" s="92"/>
      <c r="C2833" s="707" t="s">
        <v>2437</v>
      </c>
      <c r="D2833" s="443" t="s">
        <v>2438</v>
      </c>
      <c r="E2833" s="443" t="s">
        <v>361</v>
      </c>
      <c r="F2833" s="220"/>
      <c r="G2833" s="220"/>
      <c r="H2833" s="221"/>
      <c r="I2833" s="222"/>
      <c r="J2833" s="223"/>
      <c r="K2833" s="595"/>
      <c r="L2833" s="595"/>
      <c r="M2833" s="595"/>
      <c r="N2833" s="595"/>
      <c r="O2833" s="595"/>
      <c r="P2833" s="595"/>
    </row>
    <row r="2834" spans="1:18" s="596" customFormat="1" ht="34.5" hidden="1" outlineLevel="2" x14ac:dyDescent="0.3">
      <c r="A2834" s="442"/>
      <c r="B2834" s="92"/>
      <c r="C2834" s="707" t="s">
        <v>2439</v>
      </c>
      <c r="D2834" s="443" t="s">
        <v>2440</v>
      </c>
      <c r="E2834" s="443" t="s">
        <v>361</v>
      </c>
      <c r="F2834" s="220"/>
      <c r="G2834" s="220"/>
      <c r="H2834" s="221"/>
      <c r="I2834" s="222"/>
      <c r="J2834" s="223"/>
      <c r="K2834" s="595"/>
      <c r="L2834" s="595"/>
      <c r="M2834" s="595"/>
      <c r="N2834" s="595"/>
      <c r="O2834" s="595"/>
      <c r="P2834" s="595"/>
    </row>
    <row r="2835" spans="1:18" s="596" customFormat="1" ht="17.25" hidden="1" customHeight="1" outlineLevel="2" x14ac:dyDescent="0.3">
      <c r="A2835" s="444"/>
      <c r="B2835" s="451"/>
      <c r="C2835" s="451"/>
      <c r="D2835" s="451"/>
      <c r="E2835" s="452"/>
      <c r="F2835" s="220"/>
      <c r="G2835" s="220"/>
      <c r="H2835" s="221"/>
      <c r="I2835" s="222"/>
      <c r="J2835" s="223"/>
      <c r="K2835" s="595"/>
      <c r="L2835" s="595"/>
      <c r="M2835" s="595"/>
      <c r="N2835" s="595"/>
      <c r="O2835" s="595"/>
      <c r="P2835" s="595"/>
    </row>
    <row r="2836" spans="1:18" s="462" customFormat="1" ht="17.25" hidden="1" outlineLevel="2" x14ac:dyDescent="0.3">
      <c r="A2836" s="438"/>
      <c r="B2836" s="603"/>
      <c r="C2836" s="439" t="s">
        <v>2441</v>
      </c>
      <c r="D2836" s="440" t="s">
        <v>2442</v>
      </c>
      <c r="E2836" s="619" t="s">
        <v>2335</v>
      </c>
      <c r="F2836" s="220"/>
      <c r="G2836" s="220"/>
      <c r="H2836" s="461"/>
      <c r="I2836" s="461"/>
      <c r="J2836" s="595"/>
      <c r="K2836" s="595"/>
      <c r="L2836" s="595"/>
      <c r="M2836" s="595"/>
      <c r="N2836" s="595"/>
      <c r="O2836" s="461"/>
      <c r="P2836" s="461"/>
    </row>
    <row r="2837" spans="1:18" s="462" customFormat="1" ht="17.25" hidden="1" outlineLevel="2" x14ac:dyDescent="0.3">
      <c r="A2837" s="438"/>
      <c r="B2837" s="603"/>
      <c r="C2837" s="439" t="s">
        <v>2443</v>
      </c>
      <c r="D2837" s="440" t="s">
        <v>2444</v>
      </c>
      <c r="E2837" s="619" t="s">
        <v>2335</v>
      </c>
      <c r="F2837" s="220"/>
      <c r="G2837" s="220"/>
      <c r="H2837" s="461"/>
      <c r="I2837" s="461"/>
      <c r="J2837" s="595"/>
      <c r="K2837" s="595"/>
      <c r="L2837" s="595"/>
      <c r="M2837" s="595"/>
      <c r="N2837" s="595"/>
      <c r="O2837" s="461"/>
      <c r="P2837" s="461"/>
    </row>
    <row r="2838" spans="1:18" s="462" customFormat="1" ht="17.25" hidden="1" outlineLevel="2" x14ac:dyDescent="0.3">
      <c r="A2838" s="438"/>
      <c r="B2838" s="603"/>
      <c r="C2838" s="439" t="s">
        <v>2445</v>
      </c>
      <c r="D2838" s="440" t="s">
        <v>2446</v>
      </c>
      <c r="E2838" s="619" t="s">
        <v>2335</v>
      </c>
      <c r="F2838" s="220"/>
      <c r="G2838" s="220"/>
      <c r="H2838" s="461"/>
      <c r="I2838" s="461"/>
      <c r="J2838" s="595"/>
      <c r="K2838" s="595"/>
      <c r="L2838" s="595"/>
      <c r="M2838" s="595"/>
      <c r="N2838" s="595"/>
      <c r="O2838" s="461"/>
      <c r="P2838" s="461"/>
    </row>
    <row r="2839" spans="1:18" s="462" customFormat="1" ht="17.25" hidden="1" outlineLevel="2" x14ac:dyDescent="0.3">
      <c r="A2839" s="438"/>
      <c r="B2839" s="603"/>
      <c r="C2839" s="439" t="s">
        <v>2447</v>
      </c>
      <c r="D2839" s="440" t="s">
        <v>2448</v>
      </c>
      <c r="E2839" s="619" t="s">
        <v>2335</v>
      </c>
      <c r="F2839" s="220"/>
      <c r="G2839" s="220"/>
      <c r="H2839" s="461"/>
      <c r="I2839" s="461"/>
      <c r="J2839" s="595"/>
      <c r="K2839" s="595"/>
      <c r="L2839" s="595"/>
      <c r="M2839" s="595"/>
      <c r="N2839" s="595"/>
      <c r="O2839" s="461"/>
      <c r="P2839" s="461"/>
    </row>
    <row r="2840" spans="1:18" s="462" customFormat="1" ht="17.25" hidden="1" outlineLevel="2" x14ac:dyDescent="0.3">
      <c r="A2840" s="438"/>
      <c r="B2840" s="603"/>
      <c r="C2840" s="439" t="s">
        <v>2449</v>
      </c>
      <c r="D2840" s="440" t="s">
        <v>2450</v>
      </c>
      <c r="E2840" s="619" t="s">
        <v>2335</v>
      </c>
      <c r="F2840" s="220"/>
      <c r="G2840" s="220"/>
      <c r="H2840" s="461"/>
      <c r="I2840" s="461"/>
      <c r="J2840" s="595"/>
      <c r="K2840" s="595"/>
      <c r="L2840" s="595"/>
      <c r="M2840" s="595"/>
      <c r="N2840" s="595"/>
      <c r="O2840" s="461"/>
      <c r="P2840" s="461"/>
    </row>
    <row r="2841" spans="1:18" s="462" customFormat="1" ht="17.25" hidden="1" outlineLevel="2" x14ac:dyDescent="0.3">
      <c r="A2841" s="438"/>
      <c r="B2841" s="603"/>
      <c r="C2841" s="439" t="s">
        <v>2451</v>
      </c>
      <c r="D2841" s="440" t="s">
        <v>2452</v>
      </c>
      <c r="E2841" s="619" t="s">
        <v>2335</v>
      </c>
      <c r="F2841" s="220"/>
      <c r="G2841" s="220"/>
      <c r="H2841" s="461"/>
      <c r="I2841" s="461"/>
      <c r="J2841" s="595"/>
      <c r="K2841" s="595"/>
      <c r="L2841" s="595"/>
      <c r="M2841" s="595"/>
      <c r="N2841" s="595"/>
      <c r="O2841" s="461"/>
      <c r="P2841" s="461"/>
    </row>
    <row r="2842" spans="1:18" s="462" customFormat="1" ht="17.25" hidden="1" outlineLevel="2" x14ac:dyDescent="0.3">
      <c r="A2842" s="438"/>
      <c r="B2842" s="603"/>
      <c r="C2842" s="439" t="s">
        <v>2453</v>
      </c>
      <c r="D2842" s="440" t="s">
        <v>2454</v>
      </c>
      <c r="E2842" s="619" t="s">
        <v>2335</v>
      </c>
      <c r="F2842" s="231" t="s">
        <v>2455</v>
      </c>
      <c r="G2842" s="220"/>
      <c r="H2842" s="461"/>
      <c r="I2842" s="461"/>
      <c r="J2842" s="595"/>
      <c r="K2842" s="595"/>
      <c r="L2842" s="595"/>
      <c r="M2842" s="595"/>
      <c r="N2842" s="595"/>
      <c r="O2842" s="461"/>
      <c r="P2842" s="461"/>
    </row>
    <row r="2843" spans="1:18" s="462" customFormat="1" ht="20.25" hidden="1" customHeight="1" outlineLevel="2" x14ac:dyDescent="0.3">
      <c r="A2843" s="438"/>
      <c r="B2843" s="603"/>
      <c r="C2843" s="439" t="s">
        <v>2456</v>
      </c>
      <c r="D2843" s="440" t="s">
        <v>2457</v>
      </c>
      <c r="E2843" s="619" t="s">
        <v>2335</v>
      </c>
      <c r="F2843" s="231" t="s">
        <v>2458</v>
      </c>
      <c r="G2843" s="220"/>
      <c r="H2843" s="461"/>
      <c r="I2843" s="461"/>
      <c r="J2843" s="595"/>
      <c r="K2843" s="595"/>
      <c r="L2843" s="595"/>
      <c r="M2843" s="595"/>
      <c r="N2843" s="595"/>
      <c r="O2843" s="461"/>
      <c r="P2843" s="461"/>
    </row>
    <row r="2844" spans="1:18" s="596" customFormat="1" ht="17.25" hidden="1" customHeight="1" outlineLevel="2" x14ac:dyDescent="0.3">
      <c r="A2844" s="444"/>
      <c r="B2844" s="451"/>
      <c r="C2844" s="451"/>
      <c r="D2844" s="451"/>
      <c r="E2844" s="452"/>
      <c r="F2844" s="220"/>
      <c r="G2844" s="220"/>
      <c r="H2844" s="221"/>
      <c r="I2844" s="222"/>
      <c r="J2844" s="223"/>
      <c r="K2844" s="595"/>
      <c r="L2844" s="595"/>
      <c r="M2844" s="595"/>
      <c r="N2844" s="595"/>
      <c r="O2844" s="595"/>
      <c r="P2844" s="595"/>
    </row>
    <row r="2845" spans="1:18" s="86" customFormat="1" ht="34.5" hidden="1" outlineLevel="2" x14ac:dyDescent="0.3">
      <c r="A2845" s="438"/>
      <c r="B2845" s="614"/>
      <c r="C2845" s="439" t="s">
        <v>2017</v>
      </c>
      <c r="D2845" s="439" t="s">
        <v>2018</v>
      </c>
      <c r="E2845" s="507" t="s">
        <v>2014</v>
      </c>
      <c r="F2845" s="460"/>
      <c r="G2845" s="220"/>
      <c r="H2845" s="462"/>
      <c r="I2845" s="462"/>
      <c r="J2845" s="462"/>
      <c r="K2845" s="462"/>
      <c r="L2845" s="462"/>
      <c r="M2845" s="462"/>
      <c r="N2845" s="462"/>
      <c r="O2845" s="462"/>
      <c r="P2845" s="462"/>
      <c r="Q2845" s="462"/>
      <c r="R2845" s="462"/>
    </row>
    <row r="2846" spans="1:18" s="596" customFormat="1" ht="17.25" hidden="1" customHeight="1" outlineLevel="1" x14ac:dyDescent="0.3">
      <c r="A2846" s="444"/>
      <c r="B2846" s="451"/>
      <c r="C2846" s="451"/>
      <c r="D2846" s="451"/>
      <c r="E2846" s="452"/>
      <c r="F2846" s="203"/>
      <c r="G2846" s="203"/>
      <c r="H2846" s="595"/>
      <c r="I2846" s="595"/>
      <c r="J2846" s="595"/>
      <c r="K2846" s="595"/>
      <c r="L2846" s="595"/>
      <c r="M2846" s="595"/>
      <c r="N2846" s="595"/>
      <c r="O2846" s="595"/>
      <c r="P2846" s="595"/>
    </row>
    <row r="2847" spans="1:18" s="86" customFormat="1" ht="17.25" hidden="1" outlineLevel="1" x14ac:dyDescent="0.3">
      <c r="A2847" s="102"/>
      <c r="B2847" s="227">
        <f>SUM(B2848:B2872)</f>
        <v>0</v>
      </c>
      <c r="C2847" s="457" t="s">
        <v>2412</v>
      </c>
      <c r="D2847" s="457" t="s">
        <v>2413</v>
      </c>
      <c r="E2847" s="177"/>
      <c r="F2847" s="83"/>
      <c r="G2847" s="84"/>
      <c r="H2847" s="85"/>
      <c r="I2847" s="85"/>
      <c r="J2847" s="85"/>
      <c r="K2847" s="85"/>
      <c r="L2847" s="85"/>
      <c r="M2847" s="85"/>
      <c r="N2847" s="85"/>
      <c r="O2847" s="85"/>
      <c r="P2847" s="85"/>
    </row>
    <row r="2848" spans="1:18" s="596" customFormat="1" ht="17.25" hidden="1" customHeight="1" outlineLevel="2" x14ac:dyDescent="0.3">
      <c r="A2848" s="444"/>
      <c r="B2848" s="451"/>
      <c r="C2848" s="451"/>
      <c r="D2848" s="451"/>
      <c r="E2848" s="452"/>
      <c r="F2848" s="220"/>
      <c r="G2848" s="220"/>
      <c r="H2848" s="221"/>
      <c r="I2848" s="222"/>
      <c r="J2848" s="223"/>
      <c r="K2848" s="595"/>
      <c r="L2848" s="595"/>
      <c r="M2848" s="595"/>
      <c r="N2848" s="595"/>
      <c r="O2848" s="595"/>
      <c r="P2848" s="595"/>
    </row>
    <row r="2849" spans="1:16" s="596" customFormat="1" ht="34.5" hidden="1" outlineLevel="2" x14ac:dyDescent="0.3">
      <c r="A2849" s="438"/>
      <c r="B2849" s="224"/>
      <c r="C2849" s="508" t="s">
        <v>2414</v>
      </c>
      <c r="D2849" s="483" t="s">
        <v>2415</v>
      </c>
      <c r="E2849" s="88" t="s">
        <v>2416</v>
      </c>
      <c r="F2849" s="220"/>
      <c r="G2849" s="220"/>
      <c r="H2849" s="221"/>
      <c r="I2849" s="222"/>
      <c r="J2849" s="223"/>
      <c r="K2849" s="595"/>
      <c r="L2849" s="595"/>
      <c r="M2849" s="595"/>
      <c r="N2849" s="595"/>
      <c r="O2849" s="595"/>
      <c r="P2849" s="595"/>
    </row>
    <row r="2850" spans="1:16" s="596" customFormat="1" ht="34.5" hidden="1" outlineLevel="2" x14ac:dyDescent="0.3">
      <c r="A2850" s="438"/>
      <c r="B2850" s="224"/>
      <c r="C2850" s="508" t="s">
        <v>2417</v>
      </c>
      <c r="D2850" s="483" t="s">
        <v>2418</v>
      </c>
      <c r="E2850" s="88" t="s">
        <v>2416</v>
      </c>
      <c r="F2850" s="220"/>
      <c r="G2850" s="220"/>
      <c r="H2850" s="221"/>
      <c r="I2850" s="222"/>
      <c r="J2850" s="223"/>
      <c r="K2850" s="595"/>
      <c r="L2850" s="595"/>
      <c r="M2850" s="595"/>
      <c r="N2850" s="595"/>
      <c r="O2850" s="595"/>
      <c r="P2850" s="595"/>
    </row>
    <row r="2851" spans="1:16" s="596" customFormat="1" ht="34.5" hidden="1" outlineLevel="2" x14ac:dyDescent="0.3">
      <c r="A2851" s="438"/>
      <c r="B2851" s="224"/>
      <c r="C2851" s="508" t="s">
        <v>2419</v>
      </c>
      <c r="D2851" s="483" t="s">
        <v>2420</v>
      </c>
      <c r="E2851" s="88" t="s">
        <v>2416</v>
      </c>
      <c r="F2851" s="220"/>
      <c r="G2851" s="220"/>
      <c r="H2851" s="221"/>
      <c r="I2851" s="222"/>
      <c r="J2851" s="223"/>
      <c r="K2851" s="595"/>
      <c r="L2851" s="595"/>
      <c r="M2851" s="595"/>
      <c r="N2851" s="595"/>
      <c r="O2851" s="595"/>
      <c r="P2851" s="595"/>
    </row>
    <row r="2852" spans="1:16" s="596" customFormat="1" ht="34.5" hidden="1" outlineLevel="2" x14ac:dyDescent="0.3">
      <c r="A2852" s="438"/>
      <c r="B2852" s="224"/>
      <c r="C2852" s="508" t="s">
        <v>2421</v>
      </c>
      <c r="D2852" s="483" t="s">
        <v>2422</v>
      </c>
      <c r="E2852" s="88" t="s">
        <v>2416</v>
      </c>
      <c r="F2852" s="220"/>
      <c r="G2852" s="220"/>
      <c r="H2852" s="221"/>
      <c r="I2852" s="222"/>
      <c r="J2852" s="223"/>
      <c r="K2852" s="595"/>
      <c r="L2852" s="595"/>
      <c r="M2852" s="595"/>
      <c r="N2852" s="595"/>
      <c r="O2852" s="595"/>
      <c r="P2852" s="595"/>
    </row>
    <row r="2853" spans="1:16" s="596" customFormat="1" ht="34.5" hidden="1" outlineLevel="2" x14ac:dyDescent="0.3">
      <c r="A2853" s="438"/>
      <c r="B2853" s="224"/>
      <c r="C2853" s="439" t="s">
        <v>2423</v>
      </c>
      <c r="D2853" s="440" t="s">
        <v>2424</v>
      </c>
      <c r="E2853" s="88" t="s">
        <v>2425</v>
      </c>
      <c r="F2853" s="220"/>
      <c r="G2853" s="220"/>
      <c r="H2853" s="221"/>
      <c r="I2853" s="222"/>
      <c r="J2853" s="223"/>
      <c r="K2853" s="595"/>
      <c r="L2853" s="595"/>
      <c r="M2853" s="595"/>
      <c r="N2853" s="595"/>
      <c r="O2853" s="595"/>
      <c r="P2853" s="595"/>
    </row>
    <row r="2854" spans="1:16" s="596" customFormat="1" ht="34.5" hidden="1" outlineLevel="2" x14ac:dyDescent="0.3">
      <c r="A2854" s="438"/>
      <c r="B2854" s="224"/>
      <c r="C2854" s="439" t="s">
        <v>2426</v>
      </c>
      <c r="D2854" s="440" t="s">
        <v>2427</v>
      </c>
      <c r="E2854" s="88" t="s">
        <v>2425</v>
      </c>
      <c r="F2854" s="220"/>
      <c r="G2854" s="220"/>
      <c r="H2854" s="221"/>
      <c r="I2854" s="222"/>
      <c r="J2854" s="223"/>
      <c r="K2854" s="595"/>
      <c r="L2854" s="595"/>
      <c r="M2854" s="595"/>
      <c r="N2854" s="595"/>
      <c r="O2854" s="595"/>
      <c r="P2854" s="595"/>
    </row>
    <row r="2855" spans="1:16" s="596" customFormat="1" ht="34.5" hidden="1" outlineLevel="2" x14ac:dyDescent="0.3">
      <c r="A2855" s="438"/>
      <c r="B2855" s="224"/>
      <c r="C2855" s="439" t="s">
        <v>2428</v>
      </c>
      <c r="D2855" s="440" t="s">
        <v>2429</v>
      </c>
      <c r="E2855" s="88" t="s">
        <v>2425</v>
      </c>
      <c r="F2855" s="220"/>
      <c r="G2855" s="220"/>
      <c r="H2855" s="221"/>
      <c r="I2855" s="222"/>
      <c r="J2855" s="223"/>
      <c r="K2855" s="595"/>
      <c r="L2855" s="595"/>
      <c r="M2855" s="595"/>
      <c r="N2855" s="595"/>
      <c r="O2855" s="595"/>
      <c r="P2855" s="595"/>
    </row>
    <row r="2856" spans="1:16" s="596" customFormat="1" ht="34.5" hidden="1" outlineLevel="2" x14ac:dyDescent="0.3">
      <c r="A2856" s="438"/>
      <c r="B2856" s="224"/>
      <c r="C2856" s="439" t="s">
        <v>2430</v>
      </c>
      <c r="D2856" s="440" t="s">
        <v>2431</v>
      </c>
      <c r="E2856" s="88" t="s">
        <v>2425</v>
      </c>
      <c r="F2856" s="220"/>
      <c r="G2856" s="220"/>
      <c r="H2856" s="221"/>
      <c r="I2856" s="222"/>
      <c r="J2856" s="223"/>
      <c r="K2856" s="595"/>
      <c r="L2856" s="595"/>
      <c r="M2856" s="595"/>
      <c r="N2856" s="595"/>
      <c r="O2856" s="595"/>
      <c r="P2856" s="595"/>
    </row>
    <row r="2857" spans="1:16" s="596" customFormat="1" ht="34.5" hidden="1" outlineLevel="2" x14ac:dyDescent="0.3">
      <c r="A2857" s="438"/>
      <c r="B2857" s="224"/>
      <c r="C2857" s="439" t="s">
        <v>2432</v>
      </c>
      <c r="D2857" s="440" t="s">
        <v>2433</v>
      </c>
      <c r="E2857" s="88" t="s">
        <v>2434</v>
      </c>
      <c r="F2857" s="220"/>
      <c r="G2857" s="220"/>
      <c r="H2857" s="221"/>
      <c r="I2857" s="222"/>
      <c r="J2857" s="223"/>
      <c r="K2857" s="595"/>
      <c r="L2857" s="595"/>
      <c r="M2857" s="595"/>
      <c r="N2857" s="595"/>
      <c r="O2857" s="595"/>
      <c r="P2857" s="595"/>
    </row>
    <row r="2858" spans="1:16" s="596" customFormat="1" ht="34.5" hidden="1" outlineLevel="2" x14ac:dyDescent="0.3">
      <c r="A2858" s="438"/>
      <c r="B2858" s="224"/>
      <c r="C2858" s="439" t="s">
        <v>2435</v>
      </c>
      <c r="D2858" s="440" t="s">
        <v>2436</v>
      </c>
      <c r="E2858" s="88" t="s">
        <v>2434</v>
      </c>
      <c r="F2858" s="220"/>
      <c r="G2858" s="220"/>
      <c r="H2858" s="221"/>
      <c r="I2858" s="222"/>
      <c r="J2858" s="223"/>
      <c r="K2858" s="595"/>
      <c r="L2858" s="595"/>
      <c r="M2858" s="595"/>
      <c r="N2858" s="595"/>
      <c r="O2858" s="595"/>
      <c r="P2858" s="595"/>
    </row>
    <row r="2859" spans="1:16" s="596" customFormat="1" ht="34.5" hidden="1" outlineLevel="2" x14ac:dyDescent="0.3">
      <c r="A2859" s="442"/>
      <c r="B2859" s="92"/>
      <c r="C2859" s="707" t="s">
        <v>2437</v>
      </c>
      <c r="D2859" s="443" t="s">
        <v>2438</v>
      </c>
      <c r="E2859" s="443" t="s">
        <v>361</v>
      </c>
      <c r="F2859" s="220"/>
      <c r="G2859" s="220"/>
      <c r="H2859" s="221"/>
      <c r="I2859" s="222"/>
      <c r="J2859" s="223"/>
      <c r="K2859" s="595"/>
      <c r="L2859" s="595"/>
      <c r="M2859" s="595"/>
      <c r="N2859" s="595"/>
      <c r="O2859" s="595"/>
      <c r="P2859" s="595"/>
    </row>
    <row r="2860" spans="1:16" s="596" customFormat="1" ht="34.5" hidden="1" outlineLevel="2" x14ac:dyDescent="0.3">
      <c r="A2860" s="442"/>
      <c r="B2860" s="92"/>
      <c r="C2860" s="707" t="s">
        <v>2439</v>
      </c>
      <c r="D2860" s="443" t="s">
        <v>2440</v>
      </c>
      <c r="E2860" s="443" t="s">
        <v>361</v>
      </c>
      <c r="F2860" s="220"/>
      <c r="G2860" s="220"/>
      <c r="H2860" s="221"/>
      <c r="I2860" s="222"/>
      <c r="J2860" s="223"/>
      <c r="K2860" s="595"/>
      <c r="L2860" s="595"/>
      <c r="M2860" s="595"/>
      <c r="N2860" s="595"/>
      <c r="O2860" s="595"/>
      <c r="P2860" s="595"/>
    </row>
    <row r="2861" spans="1:16" s="596" customFormat="1" ht="17.25" hidden="1" customHeight="1" outlineLevel="2" x14ac:dyDescent="0.3">
      <c r="A2861" s="444"/>
      <c r="B2861" s="451"/>
      <c r="C2861" s="451"/>
      <c r="D2861" s="451"/>
      <c r="E2861" s="452"/>
      <c r="F2861" s="220"/>
      <c r="G2861" s="220"/>
      <c r="H2861" s="221"/>
      <c r="I2861" s="222"/>
      <c r="J2861" s="223"/>
      <c r="K2861" s="595"/>
      <c r="L2861" s="595"/>
      <c r="M2861" s="595"/>
      <c r="N2861" s="595"/>
      <c r="O2861" s="595"/>
      <c r="P2861" s="595"/>
    </row>
    <row r="2862" spans="1:16" s="462" customFormat="1" ht="17.25" hidden="1" outlineLevel="2" x14ac:dyDescent="0.3">
      <c r="A2862" s="438"/>
      <c r="B2862" s="603"/>
      <c r="C2862" s="439" t="s">
        <v>2441</v>
      </c>
      <c r="D2862" s="440" t="s">
        <v>2442</v>
      </c>
      <c r="E2862" s="619" t="s">
        <v>2335</v>
      </c>
      <c r="F2862" s="220"/>
      <c r="G2862" s="220"/>
      <c r="H2862" s="461"/>
      <c r="I2862" s="461"/>
      <c r="J2862" s="595"/>
      <c r="K2862" s="595"/>
      <c r="L2862" s="595"/>
      <c r="M2862" s="595"/>
      <c r="N2862" s="595"/>
      <c r="O2862" s="461"/>
      <c r="P2862" s="461"/>
    </row>
    <row r="2863" spans="1:16" s="462" customFormat="1" ht="17.25" hidden="1" outlineLevel="2" x14ac:dyDescent="0.3">
      <c r="A2863" s="438"/>
      <c r="B2863" s="603"/>
      <c r="C2863" s="439" t="s">
        <v>2443</v>
      </c>
      <c r="D2863" s="440" t="s">
        <v>2444</v>
      </c>
      <c r="E2863" s="619" t="s">
        <v>2335</v>
      </c>
      <c r="F2863" s="220"/>
      <c r="G2863" s="220"/>
      <c r="H2863" s="461"/>
      <c r="I2863" s="461"/>
      <c r="J2863" s="595"/>
      <c r="K2863" s="595"/>
      <c r="L2863" s="595"/>
      <c r="M2863" s="595"/>
      <c r="N2863" s="595"/>
      <c r="O2863" s="461"/>
      <c r="P2863" s="461"/>
    </row>
    <row r="2864" spans="1:16" s="462" customFormat="1" ht="17.25" hidden="1" outlineLevel="2" x14ac:dyDescent="0.3">
      <c r="A2864" s="438"/>
      <c r="B2864" s="603"/>
      <c r="C2864" s="439" t="s">
        <v>2445</v>
      </c>
      <c r="D2864" s="440" t="s">
        <v>2446</v>
      </c>
      <c r="E2864" s="619" t="s">
        <v>2335</v>
      </c>
      <c r="F2864" s="220"/>
      <c r="G2864" s="220"/>
      <c r="H2864" s="461"/>
      <c r="I2864" s="461"/>
      <c r="J2864" s="595"/>
      <c r="K2864" s="595"/>
      <c r="L2864" s="595"/>
      <c r="M2864" s="595"/>
      <c r="N2864" s="595"/>
      <c r="O2864" s="461"/>
      <c r="P2864" s="461"/>
    </row>
    <row r="2865" spans="1:18" s="462" customFormat="1" ht="17.25" hidden="1" outlineLevel="2" x14ac:dyDescent="0.3">
      <c r="A2865" s="438"/>
      <c r="B2865" s="603"/>
      <c r="C2865" s="439" t="s">
        <v>2447</v>
      </c>
      <c r="D2865" s="440" t="s">
        <v>2448</v>
      </c>
      <c r="E2865" s="619" t="s">
        <v>2335</v>
      </c>
      <c r="F2865" s="220"/>
      <c r="G2865" s="220"/>
      <c r="H2865" s="461"/>
      <c r="I2865" s="461"/>
      <c r="J2865" s="595"/>
      <c r="K2865" s="595"/>
      <c r="L2865" s="595"/>
      <c r="M2865" s="595"/>
      <c r="N2865" s="595"/>
      <c r="O2865" s="461"/>
      <c r="P2865" s="461"/>
    </row>
    <row r="2866" spans="1:18" s="462" customFormat="1" ht="17.25" hidden="1" outlineLevel="2" x14ac:dyDescent="0.3">
      <c r="A2866" s="438"/>
      <c r="B2866" s="603"/>
      <c r="C2866" s="439" t="s">
        <v>2449</v>
      </c>
      <c r="D2866" s="440" t="s">
        <v>2450</v>
      </c>
      <c r="E2866" s="619" t="s">
        <v>2335</v>
      </c>
      <c r="F2866" s="220"/>
      <c r="G2866" s="220"/>
      <c r="H2866" s="461"/>
      <c r="I2866" s="461"/>
      <c r="J2866" s="595"/>
      <c r="K2866" s="595"/>
      <c r="L2866" s="595"/>
      <c r="M2866" s="595"/>
      <c r="N2866" s="595"/>
      <c r="O2866" s="461"/>
      <c r="P2866" s="461"/>
    </row>
    <row r="2867" spans="1:18" s="462" customFormat="1" ht="17.25" hidden="1" outlineLevel="2" x14ac:dyDescent="0.3">
      <c r="A2867" s="438"/>
      <c r="B2867" s="603"/>
      <c r="C2867" s="439" t="s">
        <v>2451</v>
      </c>
      <c r="D2867" s="440" t="s">
        <v>2452</v>
      </c>
      <c r="E2867" s="619" t="s">
        <v>2335</v>
      </c>
      <c r="F2867" s="220"/>
      <c r="G2867" s="220"/>
      <c r="H2867" s="461"/>
      <c r="I2867" s="461"/>
      <c r="J2867" s="595"/>
      <c r="K2867" s="595"/>
      <c r="L2867" s="595"/>
      <c r="M2867" s="595"/>
      <c r="N2867" s="595"/>
      <c r="O2867" s="461"/>
      <c r="P2867" s="461"/>
    </row>
    <row r="2868" spans="1:18" s="462" customFormat="1" ht="17.25" hidden="1" outlineLevel="2" x14ac:dyDescent="0.3">
      <c r="A2868" s="438"/>
      <c r="B2868" s="603"/>
      <c r="C2868" s="439" t="s">
        <v>2453</v>
      </c>
      <c r="D2868" s="440" t="s">
        <v>2454</v>
      </c>
      <c r="E2868" s="619" t="s">
        <v>2335</v>
      </c>
      <c r="F2868" s="220"/>
      <c r="G2868" s="220"/>
      <c r="H2868" s="461"/>
      <c r="I2868" s="461"/>
      <c r="J2868" s="595"/>
      <c r="K2868" s="595"/>
      <c r="L2868" s="595"/>
      <c r="M2868" s="595"/>
      <c r="N2868" s="595"/>
      <c r="O2868" s="461"/>
      <c r="P2868" s="461"/>
    </row>
    <row r="2869" spans="1:18" s="462" customFormat="1" ht="17.25" hidden="1" customHeight="1" outlineLevel="2" x14ac:dyDescent="0.3">
      <c r="A2869" s="438"/>
      <c r="B2869" s="603"/>
      <c r="C2869" s="439" t="s">
        <v>2456</v>
      </c>
      <c r="D2869" s="440" t="s">
        <v>2457</v>
      </c>
      <c r="E2869" s="619" t="s">
        <v>2335</v>
      </c>
      <c r="F2869" s="220"/>
      <c r="G2869" s="220"/>
      <c r="H2869" s="461"/>
      <c r="I2869" s="461"/>
      <c r="J2869" s="595"/>
      <c r="K2869" s="595"/>
      <c r="L2869" s="595"/>
      <c r="M2869" s="595"/>
      <c r="N2869" s="595"/>
      <c r="O2869" s="461"/>
      <c r="P2869" s="461"/>
    </row>
    <row r="2870" spans="1:18" s="596" customFormat="1" ht="17.25" hidden="1" customHeight="1" outlineLevel="2" x14ac:dyDescent="0.3">
      <c r="A2870" s="444"/>
      <c r="B2870" s="451"/>
      <c r="C2870" s="451"/>
      <c r="D2870" s="451"/>
      <c r="E2870" s="452"/>
      <c r="F2870" s="220"/>
      <c r="G2870" s="220"/>
      <c r="H2870" s="221"/>
      <c r="I2870" s="222"/>
      <c r="J2870" s="223"/>
      <c r="K2870" s="595"/>
      <c r="L2870" s="595"/>
      <c r="M2870" s="595"/>
      <c r="N2870" s="595"/>
      <c r="O2870" s="595"/>
      <c r="P2870" s="595"/>
    </row>
    <row r="2871" spans="1:18" s="86" customFormat="1" ht="35.25" hidden="1" outlineLevel="2" thickBot="1" x14ac:dyDescent="0.35">
      <c r="A2871" s="438"/>
      <c r="B2871" s="614"/>
      <c r="C2871" s="439" t="s">
        <v>2017</v>
      </c>
      <c r="D2871" s="439" t="s">
        <v>2018</v>
      </c>
      <c r="E2871" s="507" t="s">
        <v>2014</v>
      </c>
      <c r="F2871" s="460"/>
      <c r="G2871" s="220"/>
      <c r="H2871" s="462"/>
      <c r="I2871" s="462"/>
      <c r="J2871" s="462"/>
      <c r="K2871" s="462"/>
      <c r="L2871" s="462"/>
      <c r="M2871" s="462"/>
      <c r="N2871" s="462"/>
      <c r="O2871" s="462"/>
      <c r="P2871" s="462"/>
      <c r="Q2871" s="462"/>
      <c r="R2871" s="462"/>
    </row>
    <row r="2872" spans="1:18" s="86" customFormat="1" ht="18" hidden="1" customHeight="1" outlineLevel="1" thickBot="1" x14ac:dyDescent="0.35">
      <c r="A2872" s="635"/>
      <c r="B2872" s="636"/>
      <c r="C2872" s="636"/>
      <c r="D2872" s="636"/>
      <c r="E2872" s="637"/>
      <c r="F2872" s="460"/>
      <c r="G2872" s="220"/>
      <c r="H2872" s="462"/>
      <c r="I2872" s="462"/>
      <c r="J2872" s="462"/>
      <c r="K2872" s="462"/>
      <c r="L2872" s="462"/>
      <c r="M2872" s="462"/>
      <c r="N2872" s="462"/>
      <c r="O2872" s="462"/>
      <c r="P2872" s="462"/>
      <c r="Q2872" s="462"/>
      <c r="R2872" s="462"/>
    </row>
    <row r="2873" spans="1:18" s="596" customFormat="1" ht="18" hidden="1" thickBot="1" x14ac:dyDescent="0.35">
      <c r="A2873" s="638"/>
      <c r="B2873" s="489"/>
      <c r="C2873" s="490"/>
      <c r="D2873" s="489"/>
      <c r="E2873" s="491"/>
      <c r="F2873" s="203"/>
      <c r="G2873" s="203"/>
      <c r="H2873" s="595"/>
      <c r="I2873" s="595"/>
      <c r="J2873" s="595"/>
      <c r="K2873" s="595"/>
      <c r="L2873" s="595"/>
      <c r="M2873" s="595"/>
      <c r="N2873" s="595"/>
      <c r="O2873" s="595"/>
      <c r="P2873" s="595"/>
    </row>
    <row r="2874" spans="1:18" s="86" customFormat="1" ht="60.75" x14ac:dyDescent="0.3">
      <c r="A2874" s="232"/>
      <c r="B2874" s="233">
        <f>SUM(B2875:B2920)</f>
        <v>3</v>
      </c>
      <c r="C2874" s="639" t="s">
        <v>2459</v>
      </c>
      <c r="D2874" s="640"/>
      <c r="E2874" s="641" t="s">
        <v>2460</v>
      </c>
      <c r="F2874" s="550"/>
      <c r="G2874" s="84"/>
      <c r="H2874" s="85"/>
      <c r="I2874" s="85"/>
      <c r="J2874" s="85"/>
      <c r="K2874" s="85"/>
      <c r="L2874" s="85"/>
      <c r="M2874" s="85"/>
      <c r="N2874" s="85"/>
      <c r="O2874" s="85"/>
      <c r="P2874" s="85"/>
    </row>
    <row r="2875" spans="1:18" s="98" customFormat="1" ht="17.25" hidden="1" outlineLevel="1" x14ac:dyDescent="0.3">
      <c r="A2875" s="438"/>
      <c r="B2875" s="126"/>
      <c r="C2875" s="506" t="s">
        <v>2461</v>
      </c>
      <c r="D2875" s="506" t="s">
        <v>2462</v>
      </c>
      <c r="E2875" s="91"/>
      <c r="F2875" s="95"/>
      <c r="G2875" s="96"/>
      <c r="H2875" s="97"/>
      <c r="I2875" s="97"/>
      <c r="J2875" s="97"/>
      <c r="K2875" s="97"/>
      <c r="L2875" s="97"/>
      <c r="M2875" s="97"/>
      <c r="N2875" s="97"/>
      <c r="O2875" s="97"/>
      <c r="P2875" s="97"/>
    </row>
    <row r="2876" spans="1:18" s="98" customFormat="1" ht="34.5" hidden="1" outlineLevel="1" x14ac:dyDescent="0.3">
      <c r="A2876" s="438"/>
      <c r="B2876" s="126"/>
      <c r="C2876" s="506" t="s">
        <v>1925</v>
      </c>
      <c r="D2876" s="506" t="s">
        <v>2463</v>
      </c>
      <c r="E2876" s="91"/>
      <c r="F2876" s="95"/>
      <c r="G2876" s="96"/>
      <c r="H2876" s="97"/>
      <c r="I2876" s="97"/>
      <c r="J2876" s="97"/>
      <c r="K2876" s="97"/>
      <c r="L2876" s="97"/>
      <c r="M2876" s="97"/>
      <c r="N2876" s="97"/>
      <c r="O2876" s="97"/>
      <c r="P2876" s="97"/>
    </row>
    <row r="2877" spans="1:18" s="98" customFormat="1" ht="34.5" hidden="1" outlineLevel="1" x14ac:dyDescent="0.3">
      <c r="A2877" s="438"/>
      <c r="B2877" s="126"/>
      <c r="C2877" s="506" t="s">
        <v>2464</v>
      </c>
      <c r="D2877" s="506" t="s">
        <v>2465</v>
      </c>
      <c r="E2877" s="91" t="s">
        <v>2466</v>
      </c>
      <c r="F2877" s="95"/>
      <c r="G2877" s="96"/>
      <c r="H2877" s="97"/>
      <c r="I2877" s="97"/>
      <c r="J2877" s="97"/>
      <c r="K2877" s="97"/>
      <c r="L2877" s="97"/>
      <c r="M2877" s="97"/>
      <c r="N2877" s="97"/>
      <c r="O2877" s="97"/>
      <c r="P2877" s="97"/>
    </row>
    <row r="2878" spans="1:18" s="98" customFormat="1" ht="17.25" hidden="1" outlineLevel="1" x14ac:dyDescent="0.3">
      <c r="A2878" s="438"/>
      <c r="B2878" s="126"/>
      <c r="C2878" s="506" t="s">
        <v>2464</v>
      </c>
      <c r="D2878" s="508" t="s">
        <v>2467</v>
      </c>
      <c r="E2878" s="91" t="s">
        <v>2466</v>
      </c>
      <c r="F2878" s="95"/>
      <c r="G2878" s="96"/>
      <c r="H2878" s="97"/>
      <c r="I2878" s="97"/>
      <c r="J2878" s="97"/>
      <c r="K2878" s="97"/>
      <c r="L2878" s="97"/>
      <c r="M2878" s="97"/>
      <c r="N2878" s="97"/>
      <c r="O2878" s="97"/>
      <c r="P2878" s="97"/>
    </row>
    <row r="2879" spans="1:18" s="98" customFormat="1" ht="34.5" hidden="1" outlineLevel="1" x14ac:dyDescent="0.3">
      <c r="A2879" s="438"/>
      <c r="B2879" s="126"/>
      <c r="C2879" s="508" t="s">
        <v>2468</v>
      </c>
      <c r="D2879" s="508" t="s">
        <v>2469</v>
      </c>
      <c r="E2879" s="91" t="s">
        <v>2466</v>
      </c>
      <c r="F2879" s="95"/>
      <c r="G2879" s="96"/>
      <c r="H2879" s="97"/>
      <c r="I2879" s="97"/>
      <c r="J2879" s="97"/>
      <c r="K2879" s="97"/>
      <c r="L2879" s="97"/>
      <c r="M2879" s="97"/>
      <c r="N2879" s="97"/>
      <c r="O2879" s="97"/>
      <c r="P2879" s="97"/>
    </row>
    <row r="2880" spans="1:18" s="98" customFormat="1" ht="17.25" hidden="1" outlineLevel="1" x14ac:dyDescent="0.3">
      <c r="A2880" s="438"/>
      <c r="B2880" s="126"/>
      <c r="C2880" s="508" t="s">
        <v>2468</v>
      </c>
      <c r="D2880" s="508" t="s">
        <v>2470</v>
      </c>
      <c r="E2880" s="91" t="s">
        <v>2466</v>
      </c>
      <c r="F2880" s="95"/>
      <c r="G2880" s="96"/>
      <c r="H2880" s="97"/>
      <c r="I2880" s="97"/>
      <c r="J2880" s="97"/>
      <c r="K2880" s="97"/>
      <c r="L2880" s="97"/>
      <c r="M2880" s="97"/>
      <c r="N2880" s="97"/>
      <c r="O2880" s="97"/>
      <c r="P2880" s="97"/>
    </row>
    <row r="2881" spans="1:16" s="98" customFormat="1" ht="34.5" hidden="1" outlineLevel="1" x14ac:dyDescent="0.3">
      <c r="A2881" s="438"/>
      <c r="B2881" s="126"/>
      <c r="C2881" s="508" t="s">
        <v>2471</v>
      </c>
      <c r="D2881" s="508" t="s">
        <v>2472</v>
      </c>
      <c r="E2881" s="91" t="s">
        <v>2466</v>
      </c>
      <c r="F2881" s="95"/>
      <c r="G2881" s="96"/>
      <c r="H2881" s="97"/>
      <c r="I2881" s="97"/>
      <c r="J2881" s="97"/>
      <c r="K2881" s="97"/>
      <c r="L2881" s="97"/>
      <c r="M2881" s="97"/>
      <c r="N2881" s="97"/>
      <c r="O2881" s="97"/>
      <c r="P2881" s="97"/>
    </row>
    <row r="2882" spans="1:16" s="98" customFormat="1" ht="17.25" hidden="1" outlineLevel="1" x14ac:dyDescent="0.3">
      <c r="A2882" s="438"/>
      <c r="B2882" s="126"/>
      <c r="C2882" s="508" t="s">
        <v>2471</v>
      </c>
      <c r="D2882" s="508" t="s">
        <v>2473</v>
      </c>
      <c r="E2882" s="91" t="s">
        <v>2466</v>
      </c>
      <c r="F2882" s="95"/>
      <c r="G2882" s="96"/>
      <c r="H2882" s="97"/>
      <c r="I2882" s="97"/>
      <c r="J2882" s="97"/>
      <c r="K2882" s="97"/>
      <c r="L2882" s="97"/>
      <c r="M2882" s="97"/>
      <c r="N2882" s="97"/>
      <c r="O2882" s="97"/>
      <c r="P2882" s="97"/>
    </row>
    <row r="2883" spans="1:16" s="98" customFormat="1" ht="17.25" hidden="1" outlineLevel="1" x14ac:dyDescent="0.3">
      <c r="A2883" s="438"/>
      <c r="B2883" s="126"/>
      <c r="C2883" s="508" t="s">
        <v>2474</v>
      </c>
      <c r="D2883" s="508" t="s">
        <v>2475</v>
      </c>
      <c r="E2883" s="91" t="s">
        <v>2466</v>
      </c>
      <c r="F2883" s="95"/>
      <c r="G2883" s="96"/>
      <c r="H2883" s="97"/>
      <c r="I2883" s="97"/>
      <c r="J2883" s="97"/>
      <c r="K2883" s="97"/>
      <c r="L2883" s="97"/>
      <c r="M2883" s="97"/>
      <c r="N2883" s="97"/>
      <c r="O2883" s="97"/>
      <c r="P2883" s="97"/>
    </row>
    <row r="2884" spans="1:16" s="98" customFormat="1" ht="17.25" hidden="1" outlineLevel="1" x14ac:dyDescent="0.3">
      <c r="A2884" s="438"/>
      <c r="B2884" s="126"/>
      <c r="C2884" s="508" t="s">
        <v>2476</v>
      </c>
      <c r="D2884" s="508" t="s">
        <v>2477</v>
      </c>
      <c r="E2884" s="91" t="s">
        <v>2478</v>
      </c>
      <c r="F2884" s="95"/>
      <c r="G2884" s="96"/>
      <c r="H2884" s="97"/>
      <c r="I2884" s="97"/>
      <c r="J2884" s="97"/>
      <c r="K2884" s="97"/>
      <c r="L2884" s="97"/>
      <c r="M2884" s="97"/>
      <c r="N2884" s="97"/>
      <c r="O2884" s="97"/>
      <c r="P2884" s="97"/>
    </row>
    <row r="2885" spans="1:16" s="98" customFormat="1" ht="17.25" hidden="1" outlineLevel="1" x14ac:dyDescent="0.3">
      <c r="A2885" s="438"/>
      <c r="B2885" s="126"/>
      <c r="C2885" s="508" t="s">
        <v>2479</v>
      </c>
      <c r="D2885" s="508" t="s">
        <v>2480</v>
      </c>
      <c r="E2885" s="91" t="s">
        <v>2481</v>
      </c>
      <c r="F2885" s="95"/>
      <c r="G2885" s="96"/>
      <c r="H2885" s="97"/>
      <c r="I2885" s="97"/>
      <c r="J2885" s="97"/>
      <c r="K2885" s="97"/>
      <c r="L2885" s="97"/>
      <c r="M2885" s="97"/>
      <c r="N2885" s="97"/>
      <c r="O2885" s="97"/>
      <c r="P2885" s="97"/>
    </row>
    <row r="2886" spans="1:16" s="98" customFormat="1" ht="34.5" hidden="1" outlineLevel="1" x14ac:dyDescent="0.3">
      <c r="A2886" s="438"/>
      <c r="B2886" s="126"/>
      <c r="C2886" s="508" t="s">
        <v>2482</v>
      </c>
      <c r="D2886" s="508" t="s">
        <v>2483</v>
      </c>
      <c r="E2886" s="91" t="s">
        <v>2484</v>
      </c>
      <c r="F2886" s="95"/>
      <c r="G2886" s="96"/>
      <c r="H2886" s="97"/>
      <c r="I2886" s="97"/>
      <c r="J2886" s="97"/>
      <c r="K2886" s="97"/>
      <c r="L2886" s="97"/>
      <c r="M2886" s="97"/>
      <c r="N2886" s="97"/>
      <c r="O2886" s="97"/>
      <c r="P2886" s="97"/>
    </row>
    <row r="2887" spans="1:16" s="98" customFormat="1" ht="17.25" outlineLevel="1" x14ac:dyDescent="0.3">
      <c r="A2887" s="438"/>
      <c r="B2887" s="126">
        <v>1</v>
      </c>
      <c r="C2887" s="508" t="s">
        <v>2485</v>
      </c>
      <c r="D2887" s="508" t="s">
        <v>2486</v>
      </c>
      <c r="E2887" s="91" t="s">
        <v>2487</v>
      </c>
      <c r="F2887" s="95"/>
      <c r="G2887" s="96"/>
      <c r="H2887" s="97"/>
      <c r="I2887" s="97"/>
      <c r="J2887" s="97"/>
      <c r="K2887" s="97"/>
      <c r="L2887" s="97"/>
      <c r="M2887" s="97"/>
      <c r="N2887" s="97"/>
      <c r="O2887" s="97"/>
      <c r="P2887" s="97"/>
    </row>
    <row r="2888" spans="1:16" s="98" customFormat="1" ht="17.25" hidden="1" outlineLevel="1" x14ac:dyDescent="0.3">
      <c r="A2888" s="438"/>
      <c r="B2888" s="126"/>
      <c r="C2888" s="508" t="s">
        <v>2488</v>
      </c>
      <c r="D2888" s="508" t="s">
        <v>2489</v>
      </c>
      <c r="E2888" s="91" t="s">
        <v>2490</v>
      </c>
      <c r="F2888" s="95"/>
      <c r="G2888" s="96"/>
      <c r="H2888" s="97"/>
      <c r="I2888" s="97"/>
      <c r="J2888" s="97"/>
      <c r="K2888" s="97"/>
      <c r="L2888" s="97"/>
      <c r="M2888" s="97"/>
      <c r="N2888" s="97"/>
      <c r="O2888" s="97"/>
      <c r="P2888" s="97"/>
    </row>
    <row r="2889" spans="1:16" s="98" customFormat="1" ht="17.25" hidden="1" outlineLevel="1" x14ac:dyDescent="0.3">
      <c r="A2889" s="442"/>
      <c r="B2889" s="92"/>
      <c r="C2889" s="707" t="s">
        <v>2491</v>
      </c>
      <c r="D2889" s="443" t="s">
        <v>2492</v>
      </c>
      <c r="E2889" s="443" t="s">
        <v>2493</v>
      </c>
      <c r="F2889" s="95"/>
      <c r="G2889" s="96"/>
      <c r="H2889" s="97"/>
      <c r="I2889" s="97"/>
      <c r="J2889" s="97"/>
      <c r="K2889" s="97"/>
      <c r="L2889" s="97"/>
      <c r="M2889" s="97"/>
      <c r="N2889" s="97"/>
      <c r="O2889" s="97"/>
      <c r="P2889" s="97"/>
    </row>
    <row r="2890" spans="1:16" s="98" customFormat="1" ht="17.25" hidden="1" outlineLevel="1" x14ac:dyDescent="0.3">
      <c r="A2890" s="438"/>
      <c r="B2890" s="126"/>
      <c r="C2890" s="508" t="s">
        <v>2494</v>
      </c>
      <c r="D2890" s="508" t="s">
        <v>2495</v>
      </c>
      <c r="E2890" s="91" t="s">
        <v>2496</v>
      </c>
      <c r="F2890" s="95"/>
      <c r="G2890" s="96"/>
      <c r="H2890" s="97"/>
      <c r="I2890" s="97"/>
      <c r="J2890" s="97"/>
      <c r="K2890" s="97"/>
      <c r="L2890" s="97"/>
      <c r="M2890" s="97"/>
      <c r="N2890" s="97"/>
      <c r="O2890" s="97"/>
      <c r="P2890" s="97"/>
    </row>
    <row r="2891" spans="1:16" s="98" customFormat="1" ht="17.25" hidden="1" outlineLevel="1" x14ac:dyDescent="0.3">
      <c r="A2891" s="438"/>
      <c r="B2891" s="126"/>
      <c r="C2891" s="508" t="s">
        <v>2497</v>
      </c>
      <c r="D2891" s="508" t="s">
        <v>2498</v>
      </c>
      <c r="E2891" s="91" t="s">
        <v>2499</v>
      </c>
      <c r="F2891" s="95"/>
      <c r="G2891" s="96"/>
      <c r="H2891" s="97"/>
      <c r="I2891" s="97"/>
      <c r="J2891" s="97"/>
      <c r="K2891" s="97"/>
      <c r="L2891" s="97"/>
      <c r="M2891" s="97"/>
      <c r="N2891" s="97"/>
      <c r="O2891" s="97"/>
      <c r="P2891" s="97"/>
    </row>
    <row r="2892" spans="1:16" s="98" customFormat="1" ht="34.5" hidden="1" outlineLevel="1" x14ac:dyDescent="0.3">
      <c r="A2892" s="442"/>
      <c r="B2892" s="92"/>
      <c r="C2892" s="707" t="s">
        <v>2500</v>
      </c>
      <c r="D2892" s="443" t="s">
        <v>2501</v>
      </c>
      <c r="E2892" s="443" t="s">
        <v>2502</v>
      </c>
      <c r="F2892" s="95"/>
      <c r="G2892" s="96"/>
      <c r="H2892" s="97"/>
      <c r="I2892" s="97"/>
      <c r="J2892" s="97"/>
      <c r="K2892" s="97"/>
      <c r="L2892" s="97"/>
      <c r="M2892" s="97"/>
      <c r="N2892" s="97"/>
      <c r="O2892" s="97"/>
      <c r="P2892" s="97"/>
    </row>
    <row r="2893" spans="1:16" s="98" customFormat="1" ht="17.25" hidden="1" outlineLevel="1" x14ac:dyDescent="0.3">
      <c r="A2893" s="438"/>
      <c r="B2893" s="126"/>
      <c r="C2893" s="508" t="s">
        <v>2503</v>
      </c>
      <c r="D2893" s="508" t="s">
        <v>2504</v>
      </c>
      <c r="E2893" s="91" t="s">
        <v>2505</v>
      </c>
      <c r="F2893" s="95"/>
      <c r="G2893" s="96"/>
      <c r="H2893" s="97"/>
      <c r="I2893" s="97"/>
      <c r="J2893" s="97"/>
      <c r="K2893" s="97"/>
      <c r="L2893" s="97"/>
      <c r="M2893" s="97"/>
      <c r="N2893" s="97"/>
      <c r="O2893" s="97"/>
      <c r="P2893" s="97"/>
    </row>
    <row r="2894" spans="1:16" s="98" customFormat="1" ht="17.25" hidden="1" outlineLevel="1" x14ac:dyDescent="0.3">
      <c r="A2894" s="438"/>
      <c r="B2894" s="126"/>
      <c r="C2894" s="508" t="s">
        <v>2506</v>
      </c>
      <c r="D2894" s="508" t="s">
        <v>2507</v>
      </c>
      <c r="E2894" s="91" t="s">
        <v>2508</v>
      </c>
      <c r="F2894" s="95"/>
      <c r="G2894" s="96"/>
      <c r="H2894" s="97"/>
      <c r="I2894" s="97"/>
      <c r="J2894" s="97"/>
      <c r="K2894" s="97"/>
      <c r="L2894" s="97"/>
      <c r="M2894" s="97"/>
      <c r="N2894" s="97"/>
      <c r="O2894" s="97"/>
      <c r="P2894" s="97"/>
    </row>
    <row r="2895" spans="1:16" s="98" customFormat="1" ht="17.25" hidden="1" outlineLevel="1" x14ac:dyDescent="0.3">
      <c r="A2895" s="438"/>
      <c r="B2895" s="126"/>
      <c r="C2895" s="508" t="s">
        <v>2509</v>
      </c>
      <c r="D2895" s="508" t="s">
        <v>2507</v>
      </c>
      <c r="E2895" s="91" t="s">
        <v>2510</v>
      </c>
      <c r="F2895" s="95"/>
      <c r="G2895" s="96"/>
      <c r="H2895" s="97"/>
      <c r="I2895" s="97"/>
      <c r="J2895" s="97"/>
      <c r="K2895" s="97"/>
      <c r="L2895" s="97"/>
      <c r="M2895" s="97"/>
      <c r="N2895" s="97"/>
      <c r="O2895" s="97"/>
      <c r="P2895" s="97"/>
    </row>
    <row r="2896" spans="1:16" s="98" customFormat="1" ht="69" hidden="1" outlineLevel="1" x14ac:dyDescent="0.3">
      <c r="A2896" s="438"/>
      <c r="B2896" s="126"/>
      <c r="C2896" s="508" t="s">
        <v>2511</v>
      </c>
      <c r="D2896" s="508" t="s">
        <v>2512</v>
      </c>
      <c r="E2896" s="91" t="s">
        <v>2513</v>
      </c>
      <c r="F2896" s="95"/>
      <c r="G2896" s="96"/>
      <c r="H2896" s="97"/>
      <c r="I2896" s="97"/>
      <c r="J2896" s="97"/>
      <c r="K2896" s="97"/>
      <c r="L2896" s="97"/>
      <c r="M2896" s="97"/>
      <c r="N2896" s="97"/>
      <c r="O2896" s="97"/>
      <c r="P2896" s="97"/>
    </row>
    <row r="2897" spans="1:16" s="98" customFormat="1" ht="69" hidden="1" outlineLevel="1" x14ac:dyDescent="0.3">
      <c r="A2897" s="438"/>
      <c r="B2897" s="126"/>
      <c r="C2897" s="508" t="s">
        <v>2514</v>
      </c>
      <c r="D2897" s="508" t="s">
        <v>2515</v>
      </c>
      <c r="E2897" s="91" t="s">
        <v>2516</v>
      </c>
      <c r="F2897" s="95"/>
      <c r="G2897" s="96"/>
      <c r="H2897" s="97"/>
      <c r="I2897" s="97"/>
      <c r="J2897" s="97"/>
      <c r="K2897" s="97"/>
      <c r="L2897" s="97"/>
      <c r="M2897" s="97"/>
      <c r="N2897" s="97"/>
      <c r="O2897" s="97"/>
      <c r="P2897" s="97"/>
    </row>
    <row r="2898" spans="1:16" s="98" customFormat="1" ht="34.5" hidden="1" outlineLevel="1" x14ac:dyDescent="0.3">
      <c r="A2898" s="642"/>
      <c r="B2898" s="234"/>
      <c r="C2898" s="663" t="s">
        <v>2517</v>
      </c>
      <c r="D2898" s="643" t="s">
        <v>2518</v>
      </c>
      <c r="E2898" s="643" t="s">
        <v>2519</v>
      </c>
      <c r="F2898" s="95"/>
      <c r="G2898" s="96"/>
      <c r="H2898" s="97"/>
      <c r="I2898" s="97"/>
      <c r="J2898" s="97"/>
      <c r="K2898" s="97"/>
      <c r="L2898" s="97"/>
      <c r="M2898" s="97"/>
      <c r="N2898" s="97"/>
      <c r="O2898" s="97"/>
      <c r="P2898" s="97"/>
    </row>
    <row r="2899" spans="1:16" s="98" customFormat="1" ht="51.75" hidden="1" outlineLevel="1" x14ac:dyDescent="0.3">
      <c r="A2899" s="438"/>
      <c r="B2899" s="126"/>
      <c r="C2899" s="508" t="s">
        <v>2520</v>
      </c>
      <c r="D2899" s="508" t="s">
        <v>2521</v>
      </c>
      <c r="E2899" s="91" t="s">
        <v>2522</v>
      </c>
      <c r="F2899" s="95"/>
      <c r="G2899" s="96"/>
      <c r="H2899" s="97"/>
      <c r="I2899" s="97"/>
      <c r="J2899" s="97"/>
      <c r="K2899" s="97"/>
      <c r="L2899" s="97"/>
      <c r="M2899" s="97"/>
      <c r="N2899" s="97"/>
      <c r="O2899" s="97"/>
      <c r="P2899" s="97"/>
    </row>
    <row r="2900" spans="1:16" s="98" customFormat="1" ht="51.75" hidden="1" outlineLevel="1" x14ac:dyDescent="0.3">
      <c r="A2900" s="438"/>
      <c r="B2900" s="126"/>
      <c r="C2900" s="508" t="s">
        <v>2523</v>
      </c>
      <c r="D2900" s="508" t="s">
        <v>2524</v>
      </c>
      <c r="E2900" s="91" t="s">
        <v>2525</v>
      </c>
      <c r="F2900" s="95"/>
      <c r="G2900" s="96"/>
      <c r="H2900" s="97"/>
      <c r="I2900" s="97"/>
      <c r="J2900" s="97"/>
      <c r="K2900" s="97"/>
      <c r="L2900" s="97"/>
      <c r="M2900" s="97"/>
      <c r="N2900" s="97"/>
      <c r="O2900" s="97"/>
      <c r="P2900" s="97"/>
    </row>
    <row r="2901" spans="1:16" s="98" customFormat="1" ht="51.75" hidden="1" outlineLevel="1" x14ac:dyDescent="0.3">
      <c r="A2901" s="438"/>
      <c r="B2901" s="126"/>
      <c r="C2901" s="508" t="s">
        <v>2526</v>
      </c>
      <c r="D2901" s="508" t="s">
        <v>2527</v>
      </c>
      <c r="E2901" s="91" t="s">
        <v>2528</v>
      </c>
      <c r="F2901" s="95"/>
      <c r="G2901" s="96"/>
      <c r="H2901" s="97"/>
      <c r="I2901" s="97"/>
      <c r="J2901" s="97"/>
      <c r="K2901" s="97"/>
      <c r="L2901" s="97"/>
      <c r="M2901" s="97"/>
      <c r="N2901" s="97"/>
      <c r="O2901" s="97"/>
      <c r="P2901" s="97"/>
    </row>
    <row r="2902" spans="1:16" s="98" customFormat="1" ht="51.75" hidden="1" outlineLevel="1" x14ac:dyDescent="0.3">
      <c r="A2902" s="438"/>
      <c r="B2902" s="126"/>
      <c r="C2902" s="508" t="s">
        <v>2529</v>
      </c>
      <c r="D2902" s="508" t="s">
        <v>2530</v>
      </c>
      <c r="E2902" s="91" t="s">
        <v>2531</v>
      </c>
      <c r="F2902" s="95"/>
      <c r="G2902" s="96"/>
      <c r="H2902" s="97"/>
      <c r="I2902" s="97"/>
      <c r="J2902" s="97"/>
      <c r="K2902" s="97"/>
      <c r="L2902" s="97"/>
      <c r="M2902" s="97"/>
      <c r="N2902" s="97"/>
      <c r="O2902" s="97"/>
      <c r="P2902" s="97"/>
    </row>
    <row r="2903" spans="1:16" s="98" customFormat="1" ht="51.75" hidden="1" outlineLevel="1" x14ac:dyDescent="0.3">
      <c r="A2903" s="438"/>
      <c r="B2903" s="126"/>
      <c r="C2903" s="508" t="s">
        <v>1491</v>
      </c>
      <c r="D2903" s="508" t="s">
        <v>1492</v>
      </c>
      <c r="E2903" s="91" t="s">
        <v>2532</v>
      </c>
      <c r="F2903" s="95"/>
      <c r="G2903" s="96"/>
      <c r="H2903" s="97"/>
      <c r="I2903" s="97"/>
      <c r="J2903" s="97"/>
      <c r="K2903" s="97"/>
      <c r="L2903" s="97"/>
      <c r="M2903" s="97"/>
      <c r="N2903" s="97"/>
      <c r="O2903" s="97"/>
      <c r="P2903" s="97"/>
    </row>
    <row r="2904" spans="1:16" s="98" customFormat="1" ht="51.75" hidden="1" outlineLevel="1" x14ac:dyDescent="0.3">
      <c r="A2904" s="438"/>
      <c r="B2904" s="126"/>
      <c r="C2904" s="508" t="s">
        <v>1494</v>
      </c>
      <c r="D2904" s="508" t="s">
        <v>1495</v>
      </c>
      <c r="E2904" s="91" t="s">
        <v>2533</v>
      </c>
      <c r="F2904" s="95"/>
      <c r="G2904" s="96"/>
      <c r="H2904" s="97"/>
      <c r="I2904" s="97"/>
      <c r="J2904" s="97"/>
      <c r="K2904" s="97"/>
      <c r="L2904" s="97"/>
      <c r="M2904" s="97"/>
      <c r="N2904" s="97"/>
      <c r="O2904" s="97"/>
      <c r="P2904" s="97"/>
    </row>
    <row r="2905" spans="1:16" s="98" customFormat="1" ht="51.75" hidden="1" outlineLevel="1" x14ac:dyDescent="0.3">
      <c r="A2905" s="438"/>
      <c r="B2905" s="126"/>
      <c r="C2905" s="508" t="s">
        <v>1496</v>
      </c>
      <c r="D2905" s="508" t="s">
        <v>1497</v>
      </c>
      <c r="E2905" s="91" t="s">
        <v>2534</v>
      </c>
      <c r="F2905" s="95"/>
      <c r="G2905" s="96"/>
      <c r="H2905" s="97"/>
      <c r="I2905" s="97"/>
      <c r="J2905" s="97"/>
      <c r="K2905" s="97"/>
      <c r="L2905" s="97"/>
      <c r="M2905" s="97"/>
      <c r="N2905" s="97"/>
      <c r="O2905" s="97"/>
      <c r="P2905" s="97"/>
    </row>
    <row r="2906" spans="1:16" s="98" customFormat="1" ht="51.75" hidden="1" outlineLevel="1" x14ac:dyDescent="0.3">
      <c r="A2906" s="438"/>
      <c r="B2906" s="126"/>
      <c r="C2906" s="508" t="s">
        <v>2535</v>
      </c>
      <c r="D2906" s="508" t="s">
        <v>2536</v>
      </c>
      <c r="E2906" s="91" t="s">
        <v>2534</v>
      </c>
      <c r="F2906" s="95"/>
      <c r="G2906" s="96"/>
      <c r="H2906" s="97"/>
      <c r="I2906" s="97"/>
      <c r="J2906" s="97"/>
      <c r="K2906" s="97"/>
      <c r="L2906" s="97"/>
      <c r="M2906" s="97"/>
      <c r="N2906" s="97"/>
      <c r="O2906" s="97"/>
      <c r="P2906" s="97"/>
    </row>
    <row r="2907" spans="1:16" s="98" customFormat="1" ht="17.25" hidden="1" customHeight="1" outlineLevel="1" x14ac:dyDescent="0.3">
      <c r="A2907" s="644"/>
      <c r="B2907" s="645"/>
      <c r="C2907" s="645"/>
      <c r="D2907" s="645"/>
      <c r="E2907" s="646"/>
      <c r="F2907" s="95"/>
      <c r="G2907" s="96"/>
      <c r="H2907" s="97"/>
      <c r="I2907" s="97"/>
      <c r="J2907" s="97"/>
      <c r="K2907" s="97"/>
      <c r="L2907" s="97"/>
      <c r="M2907" s="97"/>
      <c r="N2907" s="97"/>
      <c r="O2907" s="97"/>
      <c r="P2907" s="97"/>
    </row>
    <row r="2908" spans="1:16" s="98" customFormat="1" ht="17.25" outlineLevel="1" x14ac:dyDescent="0.3">
      <c r="A2908" s="438"/>
      <c r="B2908" s="126">
        <v>1</v>
      </c>
      <c r="C2908" s="529" t="s">
        <v>2537</v>
      </c>
      <c r="D2908" s="529" t="s">
        <v>2538</v>
      </c>
      <c r="E2908" s="91"/>
      <c r="F2908" s="95"/>
      <c r="G2908" s="96"/>
      <c r="H2908" s="97"/>
      <c r="I2908" s="97"/>
      <c r="J2908" s="97"/>
      <c r="K2908" s="97"/>
      <c r="L2908" s="97"/>
      <c r="M2908" s="97"/>
      <c r="N2908" s="97"/>
      <c r="O2908" s="97"/>
      <c r="P2908" s="97"/>
    </row>
    <row r="2909" spans="1:16" s="98" customFormat="1" ht="17.25" hidden="1" outlineLevel="1" x14ac:dyDescent="0.3">
      <c r="A2909" s="438"/>
      <c r="B2909" s="126"/>
      <c r="C2909" s="529" t="s">
        <v>2539</v>
      </c>
      <c r="D2909" s="529" t="s">
        <v>2540</v>
      </c>
      <c r="E2909" s="91"/>
      <c r="F2909" s="95"/>
      <c r="G2909" s="96"/>
      <c r="H2909" s="97"/>
      <c r="I2909" s="97"/>
      <c r="J2909" s="97"/>
      <c r="K2909" s="97"/>
      <c r="L2909" s="97"/>
      <c r="M2909" s="97"/>
      <c r="N2909" s="97"/>
      <c r="O2909" s="97"/>
      <c r="P2909" s="97"/>
    </row>
    <row r="2910" spans="1:16" s="98" customFormat="1" ht="17.25" hidden="1" outlineLevel="1" x14ac:dyDescent="0.3">
      <c r="A2910" s="438"/>
      <c r="B2910" s="126"/>
      <c r="C2910" s="529" t="s">
        <v>2539</v>
      </c>
      <c r="D2910" s="529" t="s">
        <v>2541</v>
      </c>
      <c r="E2910" s="91"/>
      <c r="F2910" s="95"/>
      <c r="G2910" s="96"/>
      <c r="H2910" s="97"/>
      <c r="I2910" s="97"/>
      <c r="J2910" s="97"/>
      <c r="K2910" s="97"/>
      <c r="L2910" s="97"/>
      <c r="M2910" s="97"/>
      <c r="N2910" s="97"/>
      <c r="O2910" s="97"/>
      <c r="P2910" s="97"/>
    </row>
    <row r="2911" spans="1:16" s="98" customFormat="1" ht="17.25" hidden="1" outlineLevel="1" x14ac:dyDescent="0.3">
      <c r="A2911" s="438"/>
      <c r="B2911" s="126"/>
      <c r="C2911" s="529" t="s">
        <v>2539</v>
      </c>
      <c r="D2911" s="529" t="s">
        <v>2542</v>
      </c>
      <c r="E2911" s="91"/>
      <c r="F2911" s="95"/>
      <c r="G2911" s="96"/>
      <c r="H2911" s="97"/>
      <c r="I2911" s="97"/>
      <c r="J2911" s="97"/>
      <c r="K2911" s="97"/>
      <c r="L2911" s="97"/>
      <c r="M2911" s="97"/>
      <c r="N2911" s="97"/>
      <c r="O2911" s="97"/>
      <c r="P2911" s="97"/>
    </row>
    <row r="2912" spans="1:16" s="98" customFormat="1" ht="17.25" hidden="1" outlineLevel="1" x14ac:dyDescent="0.3">
      <c r="A2912" s="438"/>
      <c r="B2912" s="126"/>
      <c r="C2912" s="529" t="s">
        <v>2539</v>
      </c>
      <c r="D2912" s="529" t="s">
        <v>2543</v>
      </c>
      <c r="E2912" s="91"/>
      <c r="F2912" s="95"/>
      <c r="G2912" s="96"/>
      <c r="H2912" s="97"/>
      <c r="I2912" s="97"/>
      <c r="J2912" s="97"/>
      <c r="K2912" s="97"/>
      <c r="L2912" s="97"/>
      <c r="M2912" s="97"/>
      <c r="N2912" s="97"/>
      <c r="O2912" s="97"/>
      <c r="P2912" s="97"/>
    </row>
    <row r="2913" spans="1:18" s="98" customFormat="1" ht="17.25" hidden="1" outlineLevel="1" x14ac:dyDescent="0.3">
      <c r="A2913" s="438"/>
      <c r="B2913" s="126"/>
      <c r="C2913" s="529" t="s">
        <v>2539</v>
      </c>
      <c r="D2913" s="529" t="s">
        <v>2544</v>
      </c>
      <c r="E2913" s="91"/>
      <c r="F2913" s="95"/>
      <c r="G2913" s="96"/>
      <c r="H2913" s="97"/>
      <c r="I2913" s="97"/>
      <c r="J2913" s="97"/>
      <c r="K2913" s="97"/>
      <c r="L2913" s="97"/>
      <c r="M2913" s="97"/>
      <c r="N2913" s="97"/>
      <c r="O2913" s="97"/>
      <c r="P2913" s="97"/>
    </row>
    <row r="2914" spans="1:18" s="98" customFormat="1" ht="17.25" hidden="1" outlineLevel="1" x14ac:dyDescent="0.3">
      <c r="A2914" s="438"/>
      <c r="B2914" s="126"/>
      <c r="C2914" s="529" t="s">
        <v>2539</v>
      </c>
      <c r="D2914" s="529" t="s">
        <v>2545</v>
      </c>
      <c r="E2914" s="91"/>
      <c r="F2914" s="95"/>
      <c r="G2914" s="96"/>
      <c r="H2914" s="97"/>
      <c r="I2914" s="97"/>
      <c r="J2914" s="97"/>
      <c r="K2914" s="97"/>
      <c r="L2914" s="97"/>
      <c r="M2914" s="97"/>
      <c r="N2914" s="97"/>
      <c r="O2914" s="97"/>
      <c r="P2914" s="97"/>
    </row>
    <row r="2915" spans="1:18" s="98" customFormat="1" ht="17.25" hidden="1" outlineLevel="1" x14ac:dyDescent="0.3">
      <c r="A2915" s="438"/>
      <c r="B2915" s="126"/>
      <c r="C2915" s="647"/>
      <c r="D2915" s="647"/>
      <c r="E2915" s="91"/>
      <c r="F2915" s="95"/>
      <c r="G2915" s="96"/>
      <c r="H2915" s="97"/>
      <c r="I2915" s="97"/>
      <c r="J2915" s="97"/>
      <c r="K2915" s="97"/>
      <c r="L2915" s="97"/>
      <c r="M2915" s="97"/>
      <c r="N2915" s="97"/>
      <c r="O2915" s="97"/>
      <c r="P2915" s="97"/>
    </row>
    <row r="2916" spans="1:18" s="98" customFormat="1" ht="18" outlineLevel="1" thickBot="1" x14ac:dyDescent="0.35">
      <c r="A2916" s="438"/>
      <c r="B2916" s="126">
        <v>1</v>
      </c>
      <c r="C2916" s="647" t="s">
        <v>2546</v>
      </c>
      <c r="D2916" s="647" t="s">
        <v>2547</v>
      </c>
      <c r="E2916" s="91"/>
      <c r="F2916" s="95"/>
      <c r="G2916" s="96"/>
      <c r="H2916" s="97"/>
      <c r="I2916" s="97"/>
      <c r="J2916" s="97"/>
      <c r="K2916" s="97"/>
      <c r="L2916" s="97"/>
      <c r="M2916" s="97"/>
      <c r="N2916" s="97"/>
      <c r="O2916" s="97"/>
      <c r="P2916" s="97"/>
    </row>
    <row r="2917" spans="1:18" s="98" customFormat="1" ht="17.25" hidden="1" outlineLevel="1" x14ac:dyDescent="0.3">
      <c r="A2917" s="438"/>
      <c r="B2917" s="126"/>
      <c r="C2917" s="647"/>
      <c r="D2917" s="647"/>
      <c r="E2917" s="91"/>
      <c r="F2917" s="95"/>
      <c r="G2917" s="96"/>
      <c r="H2917" s="97"/>
      <c r="I2917" s="97"/>
      <c r="J2917" s="97"/>
      <c r="K2917" s="97"/>
      <c r="L2917" s="97"/>
      <c r="M2917" s="97"/>
      <c r="N2917" s="97"/>
      <c r="O2917" s="97"/>
      <c r="P2917" s="97"/>
    </row>
    <row r="2918" spans="1:18" s="98" customFormat="1" ht="17.25" hidden="1" outlineLevel="1" x14ac:dyDescent="0.3">
      <c r="A2918" s="438"/>
      <c r="B2918" s="126"/>
      <c r="C2918" s="647"/>
      <c r="D2918" s="647"/>
      <c r="E2918" s="91"/>
      <c r="F2918" s="95"/>
      <c r="G2918" s="96"/>
      <c r="H2918" s="97"/>
      <c r="I2918" s="97"/>
      <c r="J2918" s="97"/>
      <c r="K2918" s="97"/>
      <c r="L2918" s="97"/>
      <c r="M2918" s="97"/>
      <c r="N2918" s="97"/>
      <c r="O2918" s="97"/>
      <c r="P2918" s="97"/>
    </row>
    <row r="2919" spans="1:18" s="98" customFormat="1" ht="18" hidden="1" outlineLevel="1" thickBot="1" x14ac:dyDescent="0.35">
      <c r="A2919" s="438"/>
      <c r="B2919" s="126"/>
      <c r="C2919" s="197"/>
      <c r="D2919" s="235"/>
      <c r="E2919" s="91"/>
      <c r="F2919" s="95"/>
      <c r="G2919" s="96"/>
      <c r="H2919" s="97"/>
      <c r="I2919" s="97"/>
      <c r="J2919" s="97"/>
      <c r="K2919" s="97"/>
      <c r="L2919" s="97"/>
      <c r="M2919" s="97"/>
      <c r="N2919" s="97"/>
      <c r="O2919" s="97"/>
      <c r="P2919" s="97"/>
    </row>
    <row r="2920" spans="1:18" s="596" customFormat="1" ht="18" hidden="1" outlineLevel="1" collapsed="1" thickBot="1" x14ac:dyDescent="0.35">
      <c r="A2920" s="648"/>
      <c r="B2920" s="649"/>
      <c r="C2920" s="650"/>
      <c r="D2920" s="649"/>
      <c r="E2920" s="651"/>
      <c r="F2920" s="203"/>
      <c r="G2920" s="203"/>
      <c r="H2920" s="595"/>
      <c r="I2920" s="595"/>
      <c r="J2920" s="595"/>
      <c r="K2920" s="595"/>
      <c r="L2920" s="595"/>
      <c r="M2920" s="595"/>
      <c r="N2920" s="595"/>
      <c r="O2920" s="595"/>
      <c r="P2920" s="595"/>
    </row>
    <row r="2921" spans="1:18" s="462" customFormat="1" ht="18" hidden="1" thickBot="1" x14ac:dyDescent="0.35">
      <c r="A2921" s="638"/>
      <c r="B2921" s="489"/>
      <c r="C2921" s="490"/>
      <c r="D2921" s="489"/>
      <c r="E2921" s="491"/>
      <c r="F2921" s="460"/>
      <c r="G2921" s="83"/>
      <c r="H2921" s="461"/>
      <c r="I2921" s="461"/>
      <c r="J2921" s="461"/>
      <c r="K2921" s="461"/>
      <c r="L2921" s="461"/>
      <c r="M2921" s="461"/>
      <c r="N2921" s="461"/>
      <c r="O2921" s="461"/>
      <c r="P2921" s="461"/>
    </row>
    <row r="2922" spans="1:18" s="591" customFormat="1" ht="18" hidden="1" customHeight="1" thickBot="1" x14ac:dyDescent="0.35">
      <c r="A2922" s="652"/>
      <c r="B2922" s="653">
        <f xml:space="preserve"> SUM(B2923,B2966, B2973, B3040, B25105, B3189,B3107)</f>
        <v>0</v>
      </c>
      <c r="C2922" s="587" t="s">
        <v>2548</v>
      </c>
      <c r="D2922" s="587"/>
      <c r="E2922" s="588"/>
      <c r="F2922" s="589"/>
      <c r="G2922" s="219"/>
      <c r="H2922" s="590"/>
      <c r="I2922" s="590"/>
      <c r="J2922" s="590"/>
      <c r="K2922" s="590"/>
      <c r="L2922" s="590"/>
      <c r="M2922" s="590"/>
      <c r="N2922" s="590"/>
      <c r="O2922" s="590"/>
      <c r="P2922" s="590"/>
    </row>
    <row r="2923" spans="1:18" s="86" customFormat="1" ht="34.5" hidden="1" outlineLevel="1" x14ac:dyDescent="0.3">
      <c r="A2923" s="79"/>
      <c r="B2923" s="715">
        <f>SUM(B2924:B2964)</f>
        <v>0</v>
      </c>
      <c r="C2923" s="437" t="s">
        <v>426</v>
      </c>
      <c r="D2923" s="501" t="s">
        <v>427</v>
      </c>
      <c r="E2923" s="485" t="s">
        <v>2549</v>
      </c>
      <c r="F2923" s="83"/>
      <c r="G2923" s="83"/>
      <c r="H2923" s="101"/>
      <c r="I2923" s="83"/>
      <c r="J2923" s="85"/>
      <c r="K2923" s="85"/>
      <c r="L2923" s="85"/>
      <c r="M2923" s="85"/>
      <c r="N2923" s="85"/>
      <c r="O2923" s="85"/>
      <c r="P2923" s="85"/>
      <c r="Q2923" s="85"/>
      <c r="R2923" s="85"/>
    </row>
    <row r="2924" spans="1:18" s="462" customFormat="1" ht="51.75" hidden="1" outlineLevel="2" x14ac:dyDescent="0.3">
      <c r="A2924" s="548"/>
      <c r="B2924" s="654"/>
      <c r="C2924" s="716" t="s">
        <v>2550</v>
      </c>
      <c r="D2924" s="655" t="s">
        <v>430</v>
      </c>
      <c r="E2924" s="656" t="s">
        <v>2551</v>
      </c>
      <c r="F2924" s="460"/>
      <c r="G2924" s="83"/>
      <c r="H2924" s="461"/>
      <c r="I2924" s="461"/>
      <c r="J2924" s="461"/>
      <c r="K2924" s="461"/>
      <c r="L2924" s="461"/>
      <c r="M2924" s="461"/>
      <c r="N2924" s="461"/>
      <c r="O2924" s="461"/>
      <c r="P2924" s="461"/>
    </row>
    <row r="2925" spans="1:18" s="462" customFormat="1" ht="51.75" hidden="1" outlineLevel="2" x14ac:dyDescent="0.3">
      <c r="A2925" s="548"/>
      <c r="B2925" s="654"/>
      <c r="C2925" s="716" t="s">
        <v>2552</v>
      </c>
      <c r="D2925" s="655" t="s">
        <v>433</v>
      </c>
      <c r="E2925" s="656" t="s">
        <v>2551</v>
      </c>
      <c r="F2925" s="460"/>
      <c r="G2925" s="83"/>
      <c r="H2925" s="461"/>
      <c r="I2925" s="461"/>
      <c r="J2925" s="461"/>
      <c r="K2925" s="461"/>
      <c r="L2925" s="461"/>
      <c r="M2925" s="461"/>
      <c r="N2925" s="461"/>
      <c r="O2925" s="461"/>
      <c r="P2925" s="461"/>
    </row>
    <row r="2926" spans="1:18" s="462" customFormat="1" ht="51.75" hidden="1" outlineLevel="2" x14ac:dyDescent="0.3">
      <c r="A2926" s="548"/>
      <c r="B2926" s="654"/>
      <c r="C2926" s="716" t="s">
        <v>2553</v>
      </c>
      <c r="D2926" s="655" t="s">
        <v>436</v>
      </c>
      <c r="E2926" s="656" t="s">
        <v>2551</v>
      </c>
      <c r="F2926" s="460"/>
      <c r="G2926" s="83"/>
      <c r="H2926" s="461"/>
      <c r="I2926" s="461"/>
      <c r="J2926" s="461"/>
      <c r="K2926" s="461"/>
      <c r="L2926" s="461"/>
      <c r="M2926" s="461"/>
      <c r="N2926" s="461"/>
      <c r="O2926" s="461"/>
      <c r="P2926" s="461"/>
    </row>
    <row r="2927" spans="1:18" s="462" customFormat="1" ht="51.75" hidden="1" outlineLevel="2" x14ac:dyDescent="0.3">
      <c r="A2927" s="548"/>
      <c r="B2927" s="654"/>
      <c r="C2927" s="716" t="s">
        <v>2554</v>
      </c>
      <c r="D2927" s="655" t="s">
        <v>2555</v>
      </c>
      <c r="E2927" s="656" t="s">
        <v>2556</v>
      </c>
      <c r="F2927" s="460"/>
      <c r="G2927" s="83"/>
      <c r="H2927" s="461"/>
      <c r="I2927" s="461"/>
      <c r="J2927" s="461"/>
      <c r="K2927" s="461"/>
      <c r="L2927" s="461"/>
      <c r="M2927" s="461"/>
      <c r="N2927" s="461"/>
      <c r="O2927" s="461"/>
      <c r="P2927" s="461"/>
    </row>
    <row r="2928" spans="1:18" s="462" customFormat="1" ht="51.75" hidden="1" outlineLevel="2" x14ac:dyDescent="0.3">
      <c r="A2928" s="548"/>
      <c r="B2928" s="654"/>
      <c r="C2928" s="716" t="s">
        <v>2557</v>
      </c>
      <c r="D2928" s="655" t="s">
        <v>2558</v>
      </c>
      <c r="E2928" s="656" t="s">
        <v>2556</v>
      </c>
      <c r="F2928" s="460"/>
      <c r="G2928" s="83"/>
      <c r="H2928" s="461"/>
      <c r="I2928" s="461"/>
      <c r="J2928" s="461"/>
      <c r="K2928" s="461"/>
      <c r="L2928" s="461"/>
      <c r="M2928" s="461"/>
      <c r="N2928" s="461"/>
      <c r="O2928" s="461"/>
      <c r="P2928" s="461"/>
    </row>
    <row r="2929" spans="1:16" s="462" customFormat="1" ht="51.75" hidden="1" outlineLevel="2" x14ac:dyDescent="0.3">
      <c r="A2929" s="548"/>
      <c r="B2929" s="654"/>
      <c r="C2929" s="717" t="s">
        <v>2559</v>
      </c>
      <c r="D2929" s="657" t="s">
        <v>430</v>
      </c>
      <c r="E2929" s="656" t="s">
        <v>2560</v>
      </c>
      <c r="F2929" s="460"/>
      <c r="G2929" s="83"/>
      <c r="H2929" s="461"/>
      <c r="I2929" s="461"/>
      <c r="J2929" s="461"/>
      <c r="K2929" s="461"/>
      <c r="L2929" s="461"/>
      <c r="M2929" s="461"/>
      <c r="N2929" s="461"/>
      <c r="O2929" s="461"/>
      <c r="P2929" s="461"/>
    </row>
    <row r="2930" spans="1:16" s="462" customFormat="1" ht="51.75" hidden="1" outlineLevel="2" x14ac:dyDescent="0.3">
      <c r="A2930" s="548"/>
      <c r="B2930" s="654"/>
      <c r="C2930" s="716" t="s">
        <v>2561</v>
      </c>
      <c r="D2930" s="655" t="s">
        <v>433</v>
      </c>
      <c r="E2930" s="656" t="s">
        <v>2560</v>
      </c>
      <c r="F2930" s="460"/>
      <c r="G2930" s="83"/>
      <c r="H2930" s="461"/>
      <c r="I2930" s="461"/>
      <c r="J2930" s="461"/>
      <c r="K2930" s="461"/>
      <c r="L2930" s="461"/>
      <c r="M2930" s="461"/>
      <c r="N2930" s="461"/>
      <c r="O2930" s="461"/>
      <c r="P2930" s="461"/>
    </row>
    <row r="2931" spans="1:16" s="462" customFormat="1" ht="51.75" hidden="1" outlineLevel="2" x14ac:dyDescent="0.3">
      <c r="A2931" s="548"/>
      <c r="B2931" s="654"/>
      <c r="C2931" s="716" t="s">
        <v>2562</v>
      </c>
      <c r="D2931" s="655" t="s">
        <v>436</v>
      </c>
      <c r="E2931" s="656" t="s">
        <v>2560</v>
      </c>
      <c r="F2931" s="460"/>
      <c r="G2931" s="83"/>
      <c r="H2931" s="461"/>
      <c r="I2931" s="461"/>
      <c r="J2931" s="461"/>
      <c r="K2931" s="461"/>
      <c r="L2931" s="461"/>
      <c r="M2931" s="461"/>
      <c r="N2931" s="461"/>
      <c r="O2931" s="461"/>
      <c r="P2931" s="461"/>
    </row>
    <row r="2932" spans="1:16" s="462" customFormat="1" ht="51.75" hidden="1" outlineLevel="2" x14ac:dyDescent="0.3">
      <c r="A2932" s="548"/>
      <c r="B2932" s="654"/>
      <c r="C2932" s="716" t="s">
        <v>2563</v>
      </c>
      <c r="D2932" s="655" t="s">
        <v>499</v>
      </c>
      <c r="E2932" s="656" t="s">
        <v>2564</v>
      </c>
      <c r="F2932" s="460"/>
      <c r="G2932" s="83"/>
      <c r="H2932" s="461"/>
      <c r="I2932" s="461"/>
      <c r="J2932" s="461"/>
      <c r="K2932" s="461"/>
      <c r="L2932" s="461"/>
      <c r="M2932" s="461"/>
      <c r="N2932" s="461"/>
      <c r="O2932" s="461"/>
      <c r="P2932" s="461"/>
    </row>
    <row r="2933" spans="1:16" s="462" customFormat="1" ht="51.75" hidden="1" outlineLevel="2" x14ac:dyDescent="0.3">
      <c r="A2933" s="548"/>
      <c r="B2933" s="654"/>
      <c r="C2933" s="716" t="s">
        <v>2565</v>
      </c>
      <c r="D2933" s="655" t="s">
        <v>502</v>
      </c>
      <c r="E2933" s="656" t="s">
        <v>2564</v>
      </c>
      <c r="F2933" s="460"/>
      <c r="G2933" s="83"/>
      <c r="H2933" s="461"/>
      <c r="I2933" s="461"/>
      <c r="J2933" s="461"/>
      <c r="K2933" s="461"/>
      <c r="L2933" s="461"/>
      <c r="M2933" s="461"/>
      <c r="N2933" s="461"/>
      <c r="O2933" s="461"/>
      <c r="P2933" s="461"/>
    </row>
    <row r="2934" spans="1:16" s="462" customFormat="1" ht="17.25" hidden="1" outlineLevel="2" x14ac:dyDescent="0.3">
      <c r="A2934" s="438"/>
      <c r="B2934" s="470"/>
      <c r="C2934" s="449" t="s">
        <v>2566</v>
      </c>
      <c r="D2934" s="440" t="s">
        <v>2567</v>
      </c>
      <c r="E2934" s="465"/>
      <c r="F2934" s="460"/>
      <c r="G2934" s="83"/>
      <c r="H2934" s="461"/>
      <c r="I2934" s="461"/>
      <c r="J2934" s="461"/>
      <c r="K2934" s="461"/>
      <c r="L2934" s="461"/>
      <c r="M2934" s="461"/>
      <c r="N2934" s="461"/>
      <c r="O2934" s="461"/>
      <c r="P2934" s="461"/>
    </row>
    <row r="2935" spans="1:16" s="462" customFormat="1" ht="17.25" hidden="1" outlineLevel="2" x14ac:dyDescent="0.3">
      <c r="A2935" s="438"/>
      <c r="B2935" s="470"/>
      <c r="C2935" s="236" t="s">
        <v>2568</v>
      </c>
      <c r="D2935" s="440" t="s">
        <v>2569</v>
      </c>
      <c r="E2935" s="465"/>
      <c r="F2935" s="460"/>
      <c r="G2935" s="83"/>
      <c r="H2935" s="461"/>
      <c r="I2935" s="461"/>
      <c r="J2935" s="461"/>
      <c r="K2935" s="461"/>
      <c r="L2935" s="461"/>
      <c r="M2935" s="461"/>
      <c r="N2935" s="461"/>
      <c r="O2935" s="461"/>
      <c r="P2935" s="461"/>
    </row>
    <row r="2936" spans="1:16" s="462" customFormat="1" ht="17.25" hidden="1" outlineLevel="2" x14ac:dyDescent="0.3">
      <c r="A2936" s="438"/>
      <c r="B2936" s="470"/>
      <c r="C2936" s="236" t="s">
        <v>2570</v>
      </c>
      <c r="D2936" s="440" t="s">
        <v>2571</v>
      </c>
      <c r="E2936" s="465"/>
      <c r="F2936" s="460"/>
      <c r="G2936" s="83"/>
      <c r="H2936" s="461"/>
      <c r="I2936" s="461"/>
      <c r="J2936" s="461"/>
      <c r="K2936" s="461"/>
      <c r="L2936" s="461"/>
      <c r="M2936" s="461"/>
      <c r="N2936" s="461"/>
      <c r="O2936" s="461"/>
      <c r="P2936" s="461"/>
    </row>
    <row r="2937" spans="1:16" s="462" customFormat="1" ht="34.5" hidden="1" outlineLevel="2" x14ac:dyDescent="0.3">
      <c r="A2937" s="438"/>
      <c r="B2937" s="470"/>
      <c r="C2937" s="236" t="s">
        <v>2572</v>
      </c>
      <c r="D2937" s="440" t="s">
        <v>543</v>
      </c>
      <c r="E2937" s="465"/>
      <c r="F2937" s="460"/>
      <c r="G2937" s="83"/>
      <c r="H2937" s="461"/>
      <c r="I2937" s="461"/>
      <c r="J2937" s="461"/>
      <c r="K2937" s="461"/>
      <c r="L2937" s="461"/>
      <c r="M2937" s="461"/>
      <c r="N2937" s="461"/>
      <c r="O2937" s="461"/>
      <c r="P2937" s="461"/>
    </row>
    <row r="2938" spans="1:16" s="462" customFormat="1" ht="34.5" hidden="1" outlineLevel="2" x14ac:dyDescent="0.3">
      <c r="A2938" s="438"/>
      <c r="B2938" s="470"/>
      <c r="C2938" s="449" t="s">
        <v>2573</v>
      </c>
      <c r="D2938" s="440" t="s">
        <v>2574</v>
      </c>
      <c r="E2938" s="658"/>
      <c r="F2938" s="460"/>
      <c r="G2938" s="83"/>
      <c r="H2938" s="461"/>
      <c r="I2938" s="461"/>
      <c r="J2938" s="461"/>
      <c r="K2938" s="461"/>
      <c r="L2938" s="461"/>
      <c r="M2938" s="461"/>
      <c r="N2938" s="461"/>
      <c r="O2938" s="461"/>
      <c r="P2938" s="461"/>
    </row>
    <row r="2939" spans="1:16" s="462" customFormat="1" ht="34.5" hidden="1" outlineLevel="2" x14ac:dyDescent="0.3">
      <c r="A2939" s="438"/>
      <c r="B2939" s="470"/>
      <c r="C2939" s="449" t="s">
        <v>2575</v>
      </c>
      <c r="D2939" s="440" t="s">
        <v>2576</v>
      </c>
      <c r="E2939" s="465"/>
      <c r="F2939" s="460"/>
      <c r="G2939" s="83"/>
      <c r="H2939" s="461"/>
      <c r="I2939" s="461"/>
      <c r="J2939" s="461"/>
      <c r="K2939" s="461"/>
      <c r="L2939" s="461"/>
      <c r="M2939" s="461"/>
      <c r="N2939" s="461"/>
      <c r="O2939" s="461"/>
      <c r="P2939" s="461"/>
    </row>
    <row r="2940" spans="1:16" s="462" customFormat="1" ht="34.5" hidden="1" outlineLevel="2" x14ac:dyDescent="0.3">
      <c r="A2940" s="438"/>
      <c r="B2940" s="470"/>
      <c r="C2940" s="449" t="s">
        <v>2577</v>
      </c>
      <c r="D2940" s="440" t="s">
        <v>2578</v>
      </c>
      <c r="E2940" s="465"/>
      <c r="F2940" s="460"/>
      <c r="G2940" s="83"/>
      <c r="H2940" s="461"/>
      <c r="I2940" s="461"/>
      <c r="J2940" s="461"/>
      <c r="K2940" s="461"/>
      <c r="L2940" s="461"/>
      <c r="M2940" s="461"/>
      <c r="N2940" s="461"/>
      <c r="O2940" s="461"/>
      <c r="P2940" s="461"/>
    </row>
    <row r="2941" spans="1:16" s="462" customFormat="1" ht="17.25" hidden="1" outlineLevel="2" x14ac:dyDescent="0.3">
      <c r="A2941" s="438"/>
      <c r="B2941" s="470"/>
      <c r="C2941" s="449" t="s">
        <v>2579</v>
      </c>
      <c r="D2941" s="440" t="s">
        <v>2580</v>
      </c>
      <c r="E2941" s="465" t="s">
        <v>2581</v>
      </c>
      <c r="F2941" s="460"/>
      <c r="G2941" s="83"/>
      <c r="H2941" s="461"/>
      <c r="I2941" s="461"/>
      <c r="J2941" s="461"/>
      <c r="K2941" s="461"/>
      <c r="L2941" s="461"/>
      <c r="M2941" s="461"/>
      <c r="N2941" s="461"/>
      <c r="O2941" s="461"/>
      <c r="P2941" s="461"/>
    </row>
    <row r="2942" spans="1:16" s="462" customFormat="1" ht="17.25" hidden="1" outlineLevel="2" x14ac:dyDescent="0.3">
      <c r="A2942" s="438"/>
      <c r="B2942" s="473"/>
      <c r="C2942" s="468" t="s">
        <v>2582</v>
      </c>
      <c r="D2942" s="469" t="s">
        <v>2583</v>
      </c>
      <c r="E2942" s="465"/>
      <c r="F2942" s="460"/>
      <c r="G2942" s="83"/>
      <c r="H2942" s="461"/>
      <c r="I2942" s="461"/>
      <c r="J2942" s="461"/>
      <c r="K2942" s="461"/>
      <c r="L2942" s="461"/>
      <c r="M2942" s="461"/>
      <c r="N2942" s="461"/>
      <c r="O2942" s="461"/>
      <c r="P2942" s="461"/>
    </row>
    <row r="2943" spans="1:16" s="462" customFormat="1" ht="17.25" hidden="1" outlineLevel="2" x14ac:dyDescent="0.3">
      <c r="A2943" s="438"/>
      <c r="B2943" s="473"/>
      <c r="C2943" s="465" t="s">
        <v>2584</v>
      </c>
      <c r="D2943" s="440" t="s">
        <v>541</v>
      </c>
      <c r="E2943" s="465" t="s">
        <v>2585</v>
      </c>
      <c r="F2943" s="460"/>
      <c r="G2943" s="83"/>
      <c r="H2943" s="461"/>
      <c r="I2943" s="461"/>
      <c r="J2943" s="461"/>
      <c r="K2943" s="461"/>
      <c r="L2943" s="461"/>
      <c r="M2943" s="461"/>
      <c r="N2943" s="461"/>
      <c r="O2943" s="461"/>
      <c r="P2943" s="461"/>
    </row>
    <row r="2944" spans="1:16" s="462" customFormat="1" ht="17.25" hidden="1" outlineLevel="2" x14ac:dyDescent="0.3">
      <c r="A2944" s="438"/>
      <c r="B2944" s="473"/>
      <c r="C2944" s="659" t="s">
        <v>2586</v>
      </c>
      <c r="D2944" s="567" t="s">
        <v>2587</v>
      </c>
      <c r="E2944" s="660" t="s">
        <v>2588</v>
      </c>
      <c r="F2944" s="460"/>
      <c r="G2944" s="83"/>
      <c r="H2944" s="461"/>
      <c r="I2944" s="461"/>
      <c r="J2944" s="461"/>
      <c r="K2944" s="461"/>
      <c r="L2944" s="461"/>
      <c r="M2944" s="461"/>
      <c r="N2944" s="461"/>
      <c r="O2944" s="461"/>
      <c r="P2944" s="461"/>
    </row>
    <row r="2945" spans="1:16" s="462" customFormat="1" ht="34.5" hidden="1" outlineLevel="2" x14ac:dyDescent="0.3">
      <c r="A2945" s="438"/>
      <c r="B2945" s="473"/>
      <c r="C2945" s="659" t="s">
        <v>2589</v>
      </c>
      <c r="D2945" s="567" t="s">
        <v>2590</v>
      </c>
      <c r="E2945" s="660" t="s">
        <v>2591</v>
      </c>
      <c r="F2945" s="460"/>
      <c r="G2945" s="83"/>
      <c r="H2945" s="461"/>
      <c r="I2945" s="461"/>
      <c r="J2945" s="461"/>
      <c r="K2945" s="461"/>
      <c r="L2945" s="461"/>
      <c r="M2945" s="461"/>
      <c r="N2945" s="461"/>
      <c r="O2945" s="461"/>
      <c r="P2945" s="461"/>
    </row>
    <row r="2946" spans="1:16" s="462" customFormat="1" ht="17.25" hidden="1" outlineLevel="2" x14ac:dyDescent="0.3">
      <c r="A2946" s="438"/>
      <c r="B2946" s="473"/>
      <c r="C2946" s="661" t="s">
        <v>2592</v>
      </c>
      <c r="D2946" s="662" t="s">
        <v>2593</v>
      </c>
      <c r="E2946" s="663" t="s">
        <v>2594</v>
      </c>
      <c r="F2946" s="664"/>
      <c r="G2946" s="95"/>
      <c r="H2946" s="665"/>
      <c r="I2946" s="461"/>
      <c r="J2946" s="461"/>
      <c r="K2946" s="461"/>
      <c r="L2946" s="461"/>
      <c r="M2946" s="461"/>
      <c r="N2946" s="461"/>
      <c r="O2946" s="461"/>
      <c r="P2946" s="461"/>
    </row>
    <row r="2947" spans="1:16" s="462" customFormat="1" ht="17.25" hidden="1" outlineLevel="2" x14ac:dyDescent="0.3">
      <c r="A2947" s="438"/>
      <c r="B2947" s="473"/>
      <c r="C2947" s="660" t="s">
        <v>2595</v>
      </c>
      <c r="D2947" s="507" t="s">
        <v>430</v>
      </c>
      <c r="E2947" s="508" t="s">
        <v>2596</v>
      </c>
      <c r="F2947" s="460"/>
      <c r="G2947" s="83"/>
      <c r="H2947" s="461"/>
      <c r="I2947" s="461"/>
      <c r="J2947" s="461"/>
      <c r="K2947" s="461"/>
      <c r="L2947" s="461"/>
      <c r="M2947" s="461"/>
      <c r="N2947" s="461"/>
      <c r="O2947" s="461"/>
      <c r="P2947" s="461"/>
    </row>
    <row r="2948" spans="1:16" s="462" customFormat="1" ht="17.25" hidden="1" outlineLevel="2" x14ac:dyDescent="0.3">
      <c r="A2948" s="438"/>
      <c r="B2948" s="473"/>
      <c r="C2948" s="659" t="s">
        <v>2597</v>
      </c>
      <c r="D2948" s="567" t="s">
        <v>2587</v>
      </c>
      <c r="E2948" s="660" t="s">
        <v>2598</v>
      </c>
      <c r="F2948" s="460"/>
      <c r="G2948" s="83"/>
      <c r="H2948" s="461"/>
      <c r="I2948" s="461"/>
      <c r="J2948" s="461"/>
      <c r="K2948" s="461"/>
      <c r="L2948" s="461"/>
      <c r="M2948" s="461"/>
      <c r="N2948" s="461"/>
      <c r="O2948" s="461"/>
      <c r="P2948" s="461"/>
    </row>
    <row r="2949" spans="1:16" s="462" customFormat="1" ht="34.5" hidden="1" outlineLevel="2" x14ac:dyDescent="0.3">
      <c r="A2949" s="438"/>
      <c r="B2949" s="473"/>
      <c r="C2949" s="659" t="s">
        <v>2599</v>
      </c>
      <c r="D2949" s="567" t="s">
        <v>2590</v>
      </c>
      <c r="E2949" s="660" t="s">
        <v>2600</v>
      </c>
      <c r="F2949" s="460"/>
      <c r="G2949" s="83"/>
      <c r="H2949" s="461"/>
      <c r="I2949" s="461"/>
      <c r="J2949" s="461"/>
      <c r="K2949" s="461"/>
      <c r="L2949" s="461"/>
      <c r="M2949" s="461"/>
      <c r="N2949" s="461"/>
      <c r="O2949" s="461"/>
      <c r="P2949" s="461"/>
    </row>
    <row r="2950" spans="1:16" s="462" customFormat="1" ht="17.25" hidden="1" outlineLevel="2" x14ac:dyDescent="0.3">
      <c r="A2950" s="438"/>
      <c r="B2950" s="473"/>
      <c r="C2950" s="465" t="s">
        <v>2601</v>
      </c>
      <c r="D2950" s="440" t="s">
        <v>530</v>
      </c>
      <c r="E2950" s="439" t="s">
        <v>2602</v>
      </c>
      <c r="F2950" s="460"/>
      <c r="G2950" s="83"/>
      <c r="H2950" s="461"/>
      <c r="I2950" s="461"/>
      <c r="J2950" s="461"/>
      <c r="K2950" s="461"/>
      <c r="L2950" s="461"/>
      <c r="M2950" s="461"/>
      <c r="N2950" s="461"/>
      <c r="O2950" s="461"/>
      <c r="P2950" s="461"/>
    </row>
    <row r="2951" spans="1:16" s="670" customFormat="1" ht="17.25" hidden="1" outlineLevel="2" x14ac:dyDescent="0.3">
      <c r="A2951" s="547"/>
      <c r="B2951" s="666"/>
      <c r="C2951" s="465" t="s">
        <v>2603</v>
      </c>
      <c r="D2951" s="667" t="s">
        <v>2604</v>
      </c>
      <c r="E2951" s="439" t="s">
        <v>2605</v>
      </c>
      <c r="F2951" s="668"/>
      <c r="G2951" s="188"/>
      <c r="H2951" s="669"/>
      <c r="I2951" s="669"/>
      <c r="J2951" s="669"/>
      <c r="K2951" s="669"/>
      <c r="L2951" s="669"/>
      <c r="M2951" s="669"/>
      <c r="N2951" s="669"/>
      <c r="O2951" s="669"/>
      <c r="P2951" s="669"/>
    </row>
    <row r="2952" spans="1:16" s="670" customFormat="1" ht="17.25" hidden="1" outlineLevel="2" x14ac:dyDescent="0.3">
      <c r="A2952" s="547"/>
      <c r="B2952" s="666"/>
      <c r="C2952" s="465" t="s">
        <v>2606</v>
      </c>
      <c r="D2952" s="667" t="s">
        <v>2607</v>
      </c>
      <c r="E2952" s="439" t="s">
        <v>2605</v>
      </c>
      <c r="F2952" s="668"/>
      <c r="G2952" s="188"/>
      <c r="H2952" s="669"/>
      <c r="I2952" s="669"/>
      <c r="J2952" s="669"/>
      <c r="K2952" s="669"/>
      <c r="L2952" s="669"/>
      <c r="M2952" s="669"/>
      <c r="N2952" s="669"/>
      <c r="O2952" s="669"/>
      <c r="P2952" s="669"/>
    </row>
    <row r="2953" spans="1:16" s="670" customFormat="1" ht="17.25" hidden="1" outlineLevel="2" x14ac:dyDescent="0.3">
      <c r="A2953" s="547"/>
      <c r="B2953" s="666"/>
      <c r="C2953" s="468" t="s">
        <v>2608</v>
      </c>
      <c r="D2953" s="671" t="s">
        <v>2604</v>
      </c>
      <c r="E2953" s="439" t="s">
        <v>2605</v>
      </c>
      <c r="F2953" s="668"/>
      <c r="G2953" s="188"/>
      <c r="H2953" s="669"/>
      <c r="I2953" s="669"/>
      <c r="J2953" s="669"/>
      <c r="K2953" s="669"/>
      <c r="L2953" s="669"/>
      <c r="M2953" s="669"/>
      <c r="N2953" s="669"/>
      <c r="O2953" s="669"/>
      <c r="P2953" s="669"/>
    </row>
    <row r="2954" spans="1:16" s="670" customFormat="1" ht="17.25" hidden="1" outlineLevel="2" x14ac:dyDescent="0.3">
      <c r="A2954" s="547"/>
      <c r="B2954" s="666"/>
      <c r="C2954" s="468" t="s">
        <v>2609</v>
      </c>
      <c r="D2954" s="667" t="s">
        <v>2607</v>
      </c>
      <c r="E2954" s="439" t="s">
        <v>2605</v>
      </c>
      <c r="F2954" s="668"/>
      <c r="G2954" s="188"/>
      <c r="H2954" s="669"/>
      <c r="I2954" s="669"/>
      <c r="J2954" s="669"/>
      <c r="K2954" s="669"/>
      <c r="L2954" s="669"/>
      <c r="M2954" s="669"/>
      <c r="N2954" s="669"/>
      <c r="O2954" s="669"/>
      <c r="P2954" s="669"/>
    </row>
    <row r="2955" spans="1:16" s="462" customFormat="1" ht="17.25" hidden="1" outlineLevel="2" x14ac:dyDescent="0.3">
      <c r="A2955" s="438"/>
      <c r="B2955" s="473"/>
      <c r="C2955" s="465" t="s">
        <v>2610</v>
      </c>
      <c r="D2955" s="667" t="s">
        <v>2604</v>
      </c>
      <c r="E2955" s="439" t="s">
        <v>2605</v>
      </c>
      <c r="F2955" s="460"/>
      <c r="G2955" s="83"/>
      <c r="H2955" s="461"/>
      <c r="I2955" s="461"/>
      <c r="J2955" s="461"/>
      <c r="K2955" s="461"/>
      <c r="L2955" s="461"/>
      <c r="M2955" s="461"/>
      <c r="N2955" s="461"/>
      <c r="O2955" s="461"/>
      <c r="P2955" s="461"/>
    </row>
    <row r="2956" spans="1:16" s="462" customFormat="1" ht="17.25" hidden="1" outlineLevel="2" x14ac:dyDescent="0.3">
      <c r="A2956" s="438"/>
      <c r="B2956" s="473"/>
      <c r="C2956" s="465" t="s">
        <v>2611</v>
      </c>
      <c r="D2956" s="667" t="s">
        <v>2607</v>
      </c>
      <c r="E2956" s="439" t="s">
        <v>2605</v>
      </c>
      <c r="F2956" s="460"/>
      <c r="G2956" s="83"/>
      <c r="H2956" s="461"/>
      <c r="I2956" s="461"/>
      <c r="J2956" s="461"/>
      <c r="K2956" s="461"/>
      <c r="L2956" s="461"/>
      <c r="M2956" s="461"/>
      <c r="N2956" s="461"/>
      <c r="O2956" s="461"/>
      <c r="P2956" s="461"/>
    </row>
    <row r="2957" spans="1:16" s="670" customFormat="1" ht="17.25" hidden="1" outlineLevel="2" x14ac:dyDescent="0.3">
      <c r="A2957" s="547"/>
      <c r="B2957" s="666"/>
      <c r="C2957" s="465" t="s">
        <v>2612</v>
      </c>
      <c r="D2957" s="667" t="s">
        <v>2604</v>
      </c>
      <c r="E2957" s="439" t="s">
        <v>2605</v>
      </c>
      <c r="F2957" s="668"/>
      <c r="G2957" s="188"/>
      <c r="H2957" s="669"/>
      <c r="I2957" s="669"/>
      <c r="J2957" s="669"/>
      <c r="K2957" s="669"/>
      <c r="L2957" s="669"/>
      <c r="M2957" s="669"/>
      <c r="N2957" s="669"/>
      <c r="O2957" s="669"/>
      <c r="P2957" s="669"/>
    </row>
    <row r="2958" spans="1:16" s="670" customFormat="1" ht="17.25" hidden="1" outlineLevel="2" x14ac:dyDescent="0.3">
      <c r="A2958" s="547"/>
      <c r="B2958" s="666"/>
      <c r="C2958" s="465" t="s">
        <v>2613</v>
      </c>
      <c r="D2958" s="667" t="s">
        <v>2607</v>
      </c>
      <c r="E2958" s="439" t="s">
        <v>2605</v>
      </c>
      <c r="F2958" s="668"/>
      <c r="G2958" s="188"/>
      <c r="H2958" s="669"/>
      <c r="I2958" s="669"/>
      <c r="J2958" s="669"/>
      <c r="K2958" s="669"/>
      <c r="L2958" s="669"/>
      <c r="M2958" s="669"/>
      <c r="N2958" s="669"/>
      <c r="O2958" s="669"/>
      <c r="P2958" s="669"/>
    </row>
    <row r="2959" spans="1:16" s="670" customFormat="1" ht="17.25" hidden="1" outlineLevel="2" x14ac:dyDescent="0.3">
      <c r="A2959" s="547"/>
      <c r="B2959" s="666"/>
      <c r="C2959" s="465" t="s">
        <v>728</v>
      </c>
      <c r="D2959" s="667" t="s">
        <v>729</v>
      </c>
      <c r="E2959" s="439" t="s">
        <v>2614</v>
      </c>
      <c r="F2959" s="668"/>
      <c r="G2959" s="188"/>
      <c r="H2959" s="669"/>
      <c r="I2959" s="669"/>
      <c r="J2959" s="669"/>
      <c r="K2959" s="669"/>
      <c r="L2959" s="669"/>
      <c r="M2959" s="669"/>
      <c r="N2959" s="669"/>
      <c r="O2959" s="669"/>
      <c r="P2959" s="669"/>
    </row>
    <row r="2960" spans="1:16" s="670" customFormat="1" ht="17.25" hidden="1" outlineLevel="2" x14ac:dyDescent="0.3">
      <c r="A2960" s="547"/>
      <c r="B2960" s="666"/>
      <c r="C2960" s="465" t="s">
        <v>730</v>
      </c>
      <c r="D2960" s="667" t="s">
        <v>731</v>
      </c>
      <c r="E2960" s="439" t="s">
        <v>2614</v>
      </c>
      <c r="F2960" s="668"/>
      <c r="G2960" s="188"/>
      <c r="H2960" s="669"/>
      <c r="I2960" s="669"/>
      <c r="J2960" s="669"/>
      <c r="K2960" s="669"/>
      <c r="L2960" s="669"/>
      <c r="M2960" s="669"/>
      <c r="N2960" s="669"/>
      <c r="O2960" s="669"/>
      <c r="P2960" s="669"/>
    </row>
    <row r="2961" spans="1:18" s="670" customFormat="1" ht="51.75" hidden="1" outlineLevel="2" x14ac:dyDescent="0.3">
      <c r="A2961" s="547"/>
      <c r="B2961" s="666"/>
      <c r="C2961" s="465" t="s">
        <v>894</v>
      </c>
      <c r="D2961" s="667" t="s">
        <v>2604</v>
      </c>
      <c r="E2961" s="439" t="s">
        <v>2615</v>
      </c>
      <c r="F2961" s="668"/>
      <c r="G2961" s="188"/>
      <c r="H2961" s="669"/>
      <c r="I2961" s="669"/>
      <c r="J2961" s="669"/>
      <c r="K2961" s="669"/>
      <c r="L2961" s="669"/>
      <c r="M2961" s="669"/>
      <c r="N2961" s="669"/>
      <c r="O2961" s="669"/>
      <c r="P2961" s="669"/>
    </row>
    <row r="2962" spans="1:18" s="670" customFormat="1" ht="51.75" hidden="1" outlineLevel="2" x14ac:dyDescent="0.3">
      <c r="A2962" s="672"/>
      <c r="B2962" s="673"/>
      <c r="C2962" s="439" t="s">
        <v>895</v>
      </c>
      <c r="D2962" s="667" t="s">
        <v>2607</v>
      </c>
      <c r="E2962" s="439" t="s">
        <v>2615</v>
      </c>
      <c r="F2962" s="668"/>
      <c r="G2962" s="188"/>
      <c r="H2962" s="669"/>
      <c r="I2962" s="669"/>
      <c r="J2962" s="669"/>
      <c r="K2962" s="669"/>
      <c r="L2962" s="669"/>
      <c r="M2962" s="669"/>
      <c r="N2962" s="669"/>
      <c r="O2962" s="669"/>
      <c r="P2962" s="669"/>
    </row>
    <row r="2963" spans="1:18" s="670" customFormat="1" ht="34.5" hidden="1" outlineLevel="2" x14ac:dyDescent="0.3">
      <c r="A2963" s="672"/>
      <c r="B2963" s="673"/>
      <c r="C2963" s="468" t="s">
        <v>545</v>
      </c>
      <c r="D2963" s="671" t="s">
        <v>546</v>
      </c>
      <c r="E2963" s="439" t="s">
        <v>657</v>
      </c>
      <c r="F2963" s="668"/>
      <c r="G2963" s="188"/>
      <c r="H2963" s="669"/>
      <c r="I2963" s="669"/>
      <c r="J2963" s="669"/>
      <c r="K2963" s="669"/>
      <c r="L2963" s="669"/>
      <c r="M2963" s="669"/>
      <c r="N2963" s="669"/>
      <c r="O2963" s="669"/>
      <c r="P2963" s="669"/>
    </row>
    <row r="2964" spans="1:18" s="670" customFormat="1" ht="34.5" hidden="1" outlineLevel="2" x14ac:dyDescent="0.3">
      <c r="A2964" s="672"/>
      <c r="B2964" s="673"/>
      <c r="C2964" s="468" t="s">
        <v>547</v>
      </c>
      <c r="D2964" s="667" t="s">
        <v>548</v>
      </c>
      <c r="E2964" s="439" t="s">
        <v>657</v>
      </c>
      <c r="F2964" s="668"/>
      <c r="G2964" s="188"/>
      <c r="H2964" s="669"/>
      <c r="I2964" s="669"/>
      <c r="J2964" s="669"/>
      <c r="K2964" s="669"/>
      <c r="L2964" s="669"/>
      <c r="M2964" s="669"/>
      <c r="N2964" s="669"/>
      <c r="O2964" s="669"/>
      <c r="P2964" s="669"/>
    </row>
    <row r="2965" spans="1:18" s="674" customFormat="1" ht="17.25" hidden="1" customHeight="1" outlineLevel="1" x14ac:dyDescent="0.3">
      <c r="A2965" s="444"/>
      <c r="B2965" s="451"/>
      <c r="C2965" s="451"/>
      <c r="D2965" s="451"/>
      <c r="E2965" s="452"/>
      <c r="F2965" s="664"/>
      <c r="G2965" s="95"/>
      <c r="H2965" s="665"/>
      <c r="I2965" s="665"/>
      <c r="J2965" s="665"/>
      <c r="K2965" s="665"/>
      <c r="L2965" s="665"/>
      <c r="M2965" s="665"/>
      <c r="N2965" s="665"/>
      <c r="O2965" s="665"/>
      <c r="P2965" s="665"/>
    </row>
    <row r="2966" spans="1:18" s="86" customFormat="1" ht="17.25" hidden="1" outlineLevel="1" x14ac:dyDescent="0.3">
      <c r="A2966" s="79"/>
      <c r="B2966" s="80">
        <f>SUM(B2967:B2971)</f>
        <v>0</v>
      </c>
      <c r="C2966" s="437" t="s">
        <v>2616</v>
      </c>
      <c r="D2966" s="81" t="s">
        <v>2617</v>
      </c>
      <c r="E2966" s="105"/>
      <c r="F2966" s="83"/>
      <c r="G2966" s="84"/>
      <c r="H2966" s="85"/>
      <c r="I2966" s="85"/>
      <c r="J2966" s="85"/>
      <c r="K2966" s="85"/>
      <c r="L2966" s="85"/>
      <c r="M2966" s="85"/>
      <c r="N2966" s="85"/>
      <c r="O2966" s="85"/>
      <c r="P2966" s="85"/>
    </row>
    <row r="2967" spans="1:18" s="98" customFormat="1" ht="17.25" hidden="1" outlineLevel="2" x14ac:dyDescent="0.3">
      <c r="A2967" s="438"/>
      <c r="B2967" s="126"/>
      <c r="C2967" s="675" t="s">
        <v>2618</v>
      </c>
      <c r="D2967" s="676" t="s">
        <v>2619</v>
      </c>
      <c r="E2967" s="91" t="s">
        <v>2620</v>
      </c>
      <c r="F2967" s="95"/>
      <c r="G2967" s="96"/>
      <c r="H2967" s="97"/>
      <c r="I2967" s="97"/>
      <c r="J2967" s="97"/>
      <c r="K2967" s="97"/>
      <c r="L2967" s="97"/>
      <c r="M2967" s="97"/>
      <c r="N2967" s="97"/>
      <c r="O2967" s="97"/>
      <c r="P2967" s="97"/>
    </row>
    <row r="2968" spans="1:18" s="98" customFormat="1" ht="17.25" hidden="1" outlineLevel="2" x14ac:dyDescent="0.3">
      <c r="A2968" s="438"/>
      <c r="B2968" s="126"/>
      <c r="C2968" s="675" t="s">
        <v>2621</v>
      </c>
      <c r="D2968" s="676" t="s">
        <v>2622</v>
      </c>
      <c r="E2968" s="91" t="s">
        <v>2620</v>
      </c>
      <c r="F2968" s="95"/>
      <c r="G2968" s="96"/>
      <c r="H2968" s="97"/>
      <c r="I2968" s="97"/>
      <c r="J2968" s="97"/>
      <c r="K2968" s="97"/>
      <c r="L2968" s="97"/>
      <c r="M2968" s="97"/>
      <c r="N2968" s="97"/>
      <c r="O2968" s="97"/>
      <c r="P2968" s="97"/>
    </row>
    <row r="2969" spans="1:18" s="98" customFormat="1" ht="34.5" hidden="1" outlineLevel="2" x14ac:dyDescent="0.3">
      <c r="A2969" s="438"/>
      <c r="B2969" s="126"/>
      <c r="C2969" s="675" t="s">
        <v>2623</v>
      </c>
      <c r="D2969" s="676" t="s">
        <v>2624</v>
      </c>
      <c r="E2969" s="91" t="s">
        <v>2620</v>
      </c>
      <c r="F2969" s="95"/>
      <c r="G2969" s="96"/>
      <c r="H2969" s="97"/>
      <c r="I2969" s="97"/>
      <c r="J2969" s="97"/>
      <c r="K2969" s="97"/>
      <c r="L2969" s="97"/>
      <c r="M2969" s="97"/>
      <c r="N2969" s="97"/>
      <c r="O2969" s="97"/>
      <c r="P2969" s="97"/>
    </row>
    <row r="2970" spans="1:18" s="98" customFormat="1" ht="34.5" hidden="1" outlineLevel="2" x14ac:dyDescent="0.3">
      <c r="A2970" s="438"/>
      <c r="B2970" s="126"/>
      <c r="C2970" s="677" t="s">
        <v>2625</v>
      </c>
      <c r="D2970" s="678" t="s">
        <v>2626</v>
      </c>
      <c r="E2970" s="91" t="s">
        <v>2620</v>
      </c>
      <c r="F2970" s="95"/>
      <c r="G2970" s="96"/>
      <c r="H2970" s="97"/>
      <c r="I2970" s="97"/>
      <c r="J2970" s="97"/>
      <c r="K2970" s="97"/>
      <c r="L2970" s="97"/>
      <c r="M2970" s="97"/>
      <c r="N2970" s="97"/>
      <c r="O2970" s="97"/>
      <c r="P2970" s="97"/>
    </row>
    <row r="2971" spans="1:18" s="98" customFormat="1" ht="17.25" hidden="1" outlineLevel="2" x14ac:dyDescent="0.3">
      <c r="A2971" s="448"/>
      <c r="B2971" s="138"/>
      <c r="C2971" s="449" t="s">
        <v>2627</v>
      </c>
      <c r="D2971" s="495" t="s">
        <v>2628</v>
      </c>
      <c r="E2971" s="237"/>
      <c r="F2971" s="95"/>
      <c r="G2971" s="96"/>
      <c r="H2971" s="97"/>
      <c r="I2971" s="97"/>
      <c r="J2971" s="97"/>
      <c r="K2971" s="97"/>
      <c r="L2971" s="97"/>
      <c r="M2971" s="97"/>
      <c r="N2971" s="97"/>
      <c r="O2971" s="97"/>
      <c r="P2971" s="97"/>
    </row>
    <row r="2972" spans="1:18" s="596" customFormat="1" ht="17.25" hidden="1" customHeight="1" outlineLevel="1" x14ac:dyDescent="0.3">
      <c r="A2972" s="444"/>
      <c r="B2972" s="451"/>
      <c r="C2972" s="451"/>
      <c r="D2972" s="451"/>
      <c r="E2972" s="452"/>
      <c r="F2972" s="203"/>
      <c r="G2972" s="203"/>
      <c r="H2972" s="595"/>
      <c r="I2972" s="595"/>
      <c r="J2972" s="595"/>
      <c r="K2972" s="595"/>
      <c r="L2972" s="595"/>
      <c r="M2972" s="595"/>
      <c r="N2972" s="595"/>
      <c r="O2972" s="595"/>
      <c r="P2972" s="595"/>
    </row>
    <row r="2973" spans="1:18" s="86" customFormat="1" ht="17.25" hidden="1" outlineLevel="1" x14ac:dyDescent="0.3">
      <c r="A2973" s="102"/>
      <c r="B2973" s="227">
        <f>SUM(B2974:B3038)</f>
        <v>0</v>
      </c>
      <c r="C2973" s="632" t="s">
        <v>2629</v>
      </c>
      <c r="D2973" s="228" t="s">
        <v>2630</v>
      </c>
      <c r="E2973" s="229" t="s">
        <v>2631</v>
      </c>
      <c r="F2973" s="83"/>
      <c r="G2973" s="84"/>
      <c r="H2973" s="85"/>
      <c r="I2973" s="85"/>
      <c r="J2973" s="85"/>
      <c r="K2973" s="85"/>
      <c r="L2973" s="85"/>
      <c r="M2973" s="85"/>
      <c r="N2973" s="85"/>
      <c r="O2973" s="85"/>
      <c r="P2973" s="85"/>
    </row>
    <row r="2974" spans="1:18" s="596" customFormat="1" ht="34.5" hidden="1" outlineLevel="2" x14ac:dyDescent="0.3">
      <c r="A2974" s="438"/>
      <c r="B2974" s="226"/>
      <c r="C2974" s="439" t="s">
        <v>2632</v>
      </c>
      <c r="D2974" s="531" t="s">
        <v>2633</v>
      </c>
      <c r="E2974" s="91" t="s">
        <v>2215</v>
      </c>
      <c r="F2974" s="220"/>
      <c r="G2974" s="220"/>
      <c r="H2974" s="221"/>
      <c r="I2974" s="222"/>
      <c r="J2974" s="223"/>
      <c r="K2974" s="595"/>
      <c r="L2974" s="595"/>
      <c r="M2974" s="595"/>
      <c r="N2974" s="595"/>
      <c r="O2974" s="595"/>
      <c r="P2974" s="595"/>
      <c r="Q2974" s="595"/>
      <c r="R2974" s="595"/>
    </row>
    <row r="2975" spans="1:18" s="596" customFormat="1" ht="17.25" hidden="1" outlineLevel="2" x14ac:dyDescent="0.3">
      <c r="A2975" s="438"/>
      <c r="B2975" s="226"/>
      <c r="C2975" s="439" t="s">
        <v>2634</v>
      </c>
      <c r="D2975" s="531" t="s">
        <v>2635</v>
      </c>
      <c r="E2975" s="91"/>
      <c r="F2975" s="220"/>
      <c r="G2975" s="220"/>
      <c r="H2975" s="221"/>
      <c r="I2975" s="222"/>
      <c r="J2975" s="223"/>
      <c r="K2975" s="595"/>
      <c r="L2975" s="595"/>
      <c r="M2975" s="595"/>
      <c r="N2975" s="595"/>
      <c r="O2975" s="595"/>
      <c r="P2975" s="595"/>
      <c r="Q2975" s="595"/>
      <c r="R2975" s="595"/>
    </row>
    <row r="2976" spans="1:18" s="596" customFormat="1" ht="17.25" hidden="1" outlineLevel="2" x14ac:dyDescent="0.3">
      <c r="A2976" s="438"/>
      <c r="B2976" s="226"/>
      <c r="C2976" s="439" t="s">
        <v>2636</v>
      </c>
      <c r="D2976" s="531" t="s">
        <v>2637</v>
      </c>
      <c r="E2976" s="91"/>
      <c r="F2976" s="220"/>
      <c r="G2976" s="220"/>
      <c r="H2976" s="221"/>
      <c r="I2976" s="222"/>
      <c r="J2976" s="223"/>
      <c r="K2976" s="595"/>
      <c r="L2976" s="595"/>
      <c r="M2976" s="595"/>
      <c r="N2976" s="595"/>
      <c r="O2976" s="595"/>
      <c r="P2976" s="595"/>
      <c r="Q2976" s="595"/>
      <c r="R2976" s="595"/>
    </row>
    <row r="2977" spans="1:18" s="596" customFormat="1" ht="17.25" hidden="1" customHeight="1" outlineLevel="2" x14ac:dyDescent="0.3">
      <c r="A2977" s="444"/>
      <c r="B2977" s="451"/>
      <c r="C2977" s="451"/>
      <c r="D2977" s="451"/>
      <c r="E2977" s="452"/>
      <c r="F2977" s="220"/>
      <c r="G2977" s="220"/>
      <c r="H2977" s="221"/>
      <c r="I2977" s="222"/>
      <c r="J2977" s="223"/>
      <c r="K2977" s="595"/>
      <c r="L2977" s="595"/>
      <c r="M2977" s="595"/>
      <c r="N2977" s="595"/>
      <c r="O2977" s="595"/>
      <c r="P2977" s="595"/>
      <c r="Q2977" s="595"/>
      <c r="R2977" s="595"/>
    </row>
    <row r="2978" spans="1:18" s="596" customFormat="1" ht="34.5" hidden="1" outlineLevel="2" x14ac:dyDescent="0.3">
      <c r="A2978" s="438"/>
      <c r="B2978" s="224"/>
      <c r="C2978" s="439" t="s">
        <v>2638</v>
      </c>
      <c r="D2978" s="440" t="s">
        <v>2639</v>
      </c>
      <c r="E2978" s="91" t="s">
        <v>2228</v>
      </c>
      <c r="F2978" s="220"/>
      <c r="G2978" s="220"/>
      <c r="H2978" s="221"/>
      <c r="I2978" s="222"/>
      <c r="J2978" s="223"/>
      <c r="K2978" s="595"/>
      <c r="L2978" s="595"/>
      <c r="M2978" s="595"/>
      <c r="N2978" s="595"/>
      <c r="O2978" s="595"/>
      <c r="P2978" s="595"/>
      <c r="Q2978" s="595"/>
      <c r="R2978" s="595"/>
    </row>
    <row r="2979" spans="1:18" s="596" customFormat="1" ht="17.25" hidden="1" outlineLevel="2" x14ac:dyDescent="0.3">
      <c r="A2979" s="438"/>
      <c r="B2979" s="224"/>
      <c r="C2979" s="439" t="s">
        <v>2640</v>
      </c>
      <c r="D2979" s="440" t="s">
        <v>2641</v>
      </c>
      <c r="E2979" s="91"/>
      <c r="F2979" s="220"/>
      <c r="G2979" s="220"/>
      <c r="H2979" s="221"/>
      <c r="I2979" s="222"/>
      <c r="J2979" s="223"/>
      <c r="K2979" s="595"/>
      <c r="L2979" s="595"/>
      <c r="M2979" s="595"/>
      <c r="N2979" s="595"/>
      <c r="O2979" s="595"/>
      <c r="P2979" s="595"/>
      <c r="Q2979" s="595"/>
      <c r="R2979" s="595"/>
    </row>
    <row r="2980" spans="1:18" s="596" customFormat="1" ht="17.25" hidden="1" outlineLevel="2" x14ac:dyDescent="0.3">
      <c r="A2980" s="438"/>
      <c r="B2980" s="224"/>
      <c r="C2980" s="439" t="s">
        <v>2642</v>
      </c>
      <c r="D2980" s="440" t="s">
        <v>2643</v>
      </c>
      <c r="E2980" s="91"/>
      <c r="F2980" s="220"/>
      <c r="G2980" s="220"/>
      <c r="H2980" s="221"/>
      <c r="I2980" s="222"/>
      <c r="J2980" s="223"/>
      <c r="K2980" s="595"/>
      <c r="L2980" s="595"/>
      <c r="M2980" s="595"/>
      <c r="N2980" s="595"/>
      <c r="O2980" s="595"/>
      <c r="P2980" s="595"/>
      <c r="Q2980" s="595"/>
      <c r="R2980" s="595"/>
    </row>
    <row r="2981" spans="1:18" s="596" customFormat="1" ht="17.25" hidden="1" outlineLevel="2" x14ac:dyDescent="0.3">
      <c r="A2981" s="438"/>
      <c r="B2981" s="224"/>
      <c r="C2981" s="439" t="s">
        <v>2644</v>
      </c>
      <c r="D2981" s="440" t="s">
        <v>2645</v>
      </c>
      <c r="E2981" s="91"/>
      <c r="F2981" s="220"/>
      <c r="G2981" s="220"/>
      <c r="H2981" s="221"/>
      <c r="I2981" s="222"/>
      <c r="J2981" s="223"/>
      <c r="K2981" s="595"/>
      <c r="L2981" s="595"/>
      <c r="M2981" s="595"/>
      <c r="N2981" s="595"/>
      <c r="O2981" s="595"/>
      <c r="P2981" s="595"/>
      <c r="Q2981" s="595"/>
      <c r="R2981" s="595"/>
    </row>
    <row r="2982" spans="1:18" s="596" customFormat="1" ht="17.25" hidden="1" outlineLevel="2" x14ac:dyDescent="0.3">
      <c r="A2982" s="438"/>
      <c r="B2982" s="226"/>
      <c r="C2982" s="439" t="s">
        <v>2646</v>
      </c>
      <c r="D2982" s="440" t="s">
        <v>2647</v>
      </c>
      <c r="E2982" s="91"/>
      <c r="F2982" s="220"/>
      <c r="G2982" s="220"/>
      <c r="H2982" s="221"/>
      <c r="I2982" s="222"/>
      <c r="J2982" s="223"/>
      <c r="K2982" s="595"/>
      <c r="L2982" s="595"/>
      <c r="M2982" s="595"/>
      <c r="N2982" s="595"/>
      <c r="O2982" s="595"/>
      <c r="P2982" s="595"/>
      <c r="Q2982" s="595"/>
      <c r="R2982" s="595"/>
    </row>
    <row r="2983" spans="1:18" s="596" customFormat="1" ht="17.25" hidden="1" customHeight="1" outlineLevel="2" x14ac:dyDescent="0.3">
      <c r="A2983" s="444"/>
      <c r="B2983" s="451"/>
      <c r="C2983" s="451"/>
      <c r="D2983" s="451"/>
      <c r="E2983" s="452"/>
      <c r="F2983" s="220"/>
      <c r="G2983" s="220"/>
      <c r="H2983" s="221"/>
      <c r="I2983" s="222"/>
      <c r="J2983" s="223"/>
      <c r="K2983" s="595"/>
      <c r="L2983" s="595"/>
      <c r="M2983" s="595"/>
      <c r="N2983" s="595"/>
      <c r="O2983" s="595"/>
      <c r="P2983" s="595"/>
      <c r="Q2983" s="595"/>
      <c r="R2983" s="595"/>
    </row>
    <row r="2984" spans="1:18" s="596" customFormat="1" ht="34.5" hidden="1" outlineLevel="2" x14ac:dyDescent="0.3">
      <c r="A2984" s="438"/>
      <c r="B2984" s="226"/>
      <c r="C2984" s="439" t="s">
        <v>2648</v>
      </c>
      <c r="D2984" s="440" t="s">
        <v>2649</v>
      </c>
      <c r="E2984" s="507" t="s">
        <v>2239</v>
      </c>
      <c r="F2984" s="220"/>
      <c r="G2984" s="220"/>
      <c r="H2984" s="221"/>
      <c r="I2984" s="222"/>
      <c r="J2984" s="223"/>
      <c r="K2984" s="595"/>
      <c r="L2984" s="595"/>
      <c r="M2984" s="595"/>
      <c r="N2984" s="595"/>
      <c r="O2984" s="595"/>
      <c r="P2984" s="595"/>
      <c r="Q2984" s="595"/>
      <c r="R2984" s="595"/>
    </row>
    <row r="2985" spans="1:18" s="596" customFormat="1" ht="17.25" hidden="1" outlineLevel="2" x14ac:dyDescent="0.3">
      <c r="A2985" s="438"/>
      <c r="B2985" s="224"/>
      <c r="C2985" s="439" t="s">
        <v>2650</v>
      </c>
      <c r="D2985" s="440" t="s">
        <v>2651</v>
      </c>
      <c r="E2985" s="91" t="s">
        <v>2242</v>
      </c>
      <c r="F2985" s="220"/>
      <c r="G2985" s="220"/>
      <c r="H2985" s="221"/>
      <c r="I2985" s="222"/>
      <c r="J2985" s="223"/>
      <c r="K2985" s="595"/>
      <c r="L2985" s="595"/>
      <c r="M2985" s="595"/>
      <c r="N2985" s="595"/>
      <c r="O2985" s="595"/>
      <c r="P2985" s="595"/>
    </row>
    <row r="2986" spans="1:18" s="596" customFormat="1" ht="17.25" hidden="1" customHeight="1" outlineLevel="2" x14ac:dyDescent="0.3">
      <c r="A2986" s="444"/>
      <c r="B2986" s="451"/>
      <c r="C2986" s="451"/>
      <c r="D2986" s="451"/>
      <c r="E2986" s="452"/>
      <c r="F2986" s="220"/>
      <c r="G2986" s="220"/>
      <c r="H2986" s="221"/>
      <c r="I2986" s="222"/>
      <c r="J2986" s="223"/>
      <c r="K2986" s="595"/>
      <c r="L2986" s="595"/>
      <c r="M2986" s="595"/>
      <c r="N2986" s="595"/>
      <c r="O2986" s="595"/>
      <c r="P2986" s="595"/>
      <c r="Q2986" s="595"/>
      <c r="R2986" s="595"/>
    </row>
    <row r="2987" spans="1:18" s="596" customFormat="1" ht="17.25" hidden="1" outlineLevel="2" x14ac:dyDescent="0.3">
      <c r="A2987" s="438"/>
      <c r="B2987" s="224"/>
      <c r="C2987" s="439" t="s">
        <v>2652</v>
      </c>
      <c r="D2987" s="440" t="s">
        <v>2653</v>
      </c>
      <c r="E2987" s="91" t="s">
        <v>2245</v>
      </c>
      <c r="F2987" s="220"/>
      <c r="G2987" s="220"/>
      <c r="H2987" s="221"/>
      <c r="I2987" s="222"/>
      <c r="J2987" s="223"/>
      <c r="K2987" s="595"/>
      <c r="L2987" s="595"/>
      <c r="M2987" s="595"/>
      <c r="N2987" s="595"/>
      <c r="O2987" s="595"/>
      <c r="P2987" s="595"/>
    </row>
    <row r="2988" spans="1:18" s="596" customFormat="1" ht="17.25" hidden="1" outlineLevel="2" x14ac:dyDescent="0.3">
      <c r="A2988" s="438"/>
      <c r="B2988" s="226"/>
      <c r="C2988" s="439" t="s">
        <v>2654</v>
      </c>
      <c r="D2988" s="440" t="s">
        <v>2655</v>
      </c>
      <c r="E2988" s="91"/>
      <c r="F2988" s="220"/>
      <c r="G2988" s="220"/>
      <c r="H2988" s="221"/>
      <c r="I2988" s="222"/>
      <c r="J2988" s="223"/>
      <c r="K2988" s="595"/>
      <c r="L2988" s="595"/>
      <c r="M2988" s="595"/>
      <c r="N2988" s="595"/>
      <c r="O2988" s="595"/>
      <c r="P2988" s="595"/>
    </row>
    <row r="2989" spans="1:18" s="596" customFormat="1" ht="17.25" hidden="1" outlineLevel="2" x14ac:dyDescent="0.3">
      <c r="A2989" s="438"/>
      <c r="B2989" s="226"/>
      <c r="C2989" s="439" t="s">
        <v>2656</v>
      </c>
      <c r="D2989" s="440" t="s">
        <v>2657</v>
      </c>
      <c r="E2989" s="91"/>
      <c r="F2989" s="220"/>
      <c r="G2989" s="220"/>
      <c r="H2989" s="221"/>
      <c r="I2989" s="222"/>
      <c r="J2989" s="223"/>
      <c r="K2989" s="595"/>
      <c r="L2989" s="595"/>
      <c r="M2989" s="595"/>
      <c r="N2989" s="595"/>
      <c r="O2989" s="595"/>
      <c r="P2989" s="595"/>
    </row>
    <row r="2990" spans="1:18" s="596" customFormat="1" ht="17.25" hidden="1" outlineLevel="2" x14ac:dyDescent="0.3">
      <c r="A2990" s="438"/>
      <c r="B2990" s="226"/>
      <c r="C2990" s="439" t="s">
        <v>2658</v>
      </c>
      <c r="D2990" s="440" t="s">
        <v>2659</v>
      </c>
      <c r="E2990" s="91"/>
      <c r="F2990" s="220"/>
      <c r="G2990" s="220"/>
      <c r="H2990" s="221"/>
      <c r="I2990" s="222"/>
      <c r="J2990" s="223"/>
      <c r="K2990" s="595"/>
      <c r="L2990" s="595"/>
      <c r="M2990" s="595"/>
      <c r="N2990" s="595"/>
      <c r="O2990" s="595"/>
      <c r="P2990" s="595"/>
    </row>
    <row r="2991" spans="1:18" s="596" customFormat="1" ht="17.25" hidden="1" outlineLevel="2" x14ac:dyDescent="0.3">
      <c r="A2991" s="438"/>
      <c r="B2991" s="226"/>
      <c r="C2991" s="439" t="s">
        <v>2660</v>
      </c>
      <c r="D2991" s="440" t="s">
        <v>2661</v>
      </c>
      <c r="E2991" s="91"/>
      <c r="F2991" s="220"/>
      <c r="G2991" s="220"/>
      <c r="H2991" s="221"/>
      <c r="I2991" s="222"/>
      <c r="J2991" s="223"/>
      <c r="K2991" s="595"/>
      <c r="L2991" s="595"/>
      <c r="M2991" s="595"/>
      <c r="N2991" s="595"/>
      <c r="O2991" s="595"/>
      <c r="P2991" s="595"/>
    </row>
    <row r="2992" spans="1:18" s="462" customFormat="1" ht="17.25" hidden="1" outlineLevel="2" x14ac:dyDescent="0.3">
      <c r="A2992" s="438"/>
      <c r="B2992" s="603"/>
      <c r="C2992" s="439" t="s">
        <v>2662</v>
      </c>
      <c r="D2992" s="440" t="s">
        <v>2663</v>
      </c>
      <c r="E2992" s="91"/>
      <c r="F2992" s="220"/>
      <c r="G2992" s="220"/>
      <c r="H2992" s="461"/>
      <c r="I2992" s="461"/>
      <c r="J2992" s="595"/>
      <c r="K2992" s="595"/>
      <c r="L2992" s="595"/>
      <c r="M2992" s="595"/>
      <c r="N2992" s="595"/>
      <c r="O2992" s="461"/>
      <c r="P2992" s="461"/>
    </row>
    <row r="2993" spans="1:18" s="462" customFormat="1" ht="17.25" hidden="1" outlineLevel="2" x14ac:dyDescent="0.3">
      <c r="A2993" s="438"/>
      <c r="B2993" s="603"/>
      <c r="C2993" s="439" t="s">
        <v>2664</v>
      </c>
      <c r="D2993" s="440" t="s">
        <v>2665</v>
      </c>
      <c r="E2993" s="91"/>
      <c r="F2993" s="220"/>
      <c r="G2993" s="220"/>
      <c r="H2993" s="461"/>
      <c r="I2993" s="461"/>
      <c r="J2993" s="595"/>
      <c r="K2993" s="595"/>
      <c r="L2993" s="595"/>
      <c r="M2993" s="595"/>
      <c r="N2993" s="595"/>
      <c r="O2993" s="461"/>
      <c r="P2993" s="461"/>
    </row>
    <row r="2994" spans="1:18" s="462" customFormat="1" ht="17.25" hidden="1" outlineLevel="2" x14ac:dyDescent="0.3">
      <c r="A2994" s="438"/>
      <c r="B2994" s="603"/>
      <c r="C2994" s="439" t="s">
        <v>2666</v>
      </c>
      <c r="D2994" s="440" t="s">
        <v>2667</v>
      </c>
      <c r="E2994" s="91"/>
      <c r="F2994" s="220"/>
      <c r="G2994" s="220"/>
      <c r="H2994" s="461"/>
      <c r="I2994" s="461"/>
      <c r="J2994" s="595"/>
      <c r="K2994" s="595"/>
      <c r="L2994" s="595"/>
      <c r="M2994" s="595"/>
      <c r="N2994" s="595"/>
      <c r="O2994" s="461"/>
      <c r="P2994" s="461"/>
    </row>
    <row r="2995" spans="1:18" s="462" customFormat="1" ht="17.25" hidden="1" outlineLevel="2" x14ac:dyDescent="0.3">
      <c r="A2995" s="438"/>
      <c r="B2995" s="603"/>
      <c r="C2995" s="439" t="s">
        <v>2668</v>
      </c>
      <c r="D2995" s="440" t="s">
        <v>2669</v>
      </c>
      <c r="E2995" s="91"/>
      <c r="F2995" s="220"/>
      <c r="G2995" s="220"/>
      <c r="H2995" s="461"/>
      <c r="I2995" s="461"/>
      <c r="J2995" s="595"/>
      <c r="K2995" s="595"/>
      <c r="L2995" s="595"/>
      <c r="M2995" s="595"/>
      <c r="N2995" s="595"/>
      <c r="O2995" s="461"/>
      <c r="P2995" s="461"/>
    </row>
    <row r="2996" spans="1:18" s="462" customFormat="1" ht="17.25" hidden="1" outlineLevel="2" x14ac:dyDescent="0.3">
      <c r="A2996" s="438"/>
      <c r="B2996" s="603"/>
      <c r="C2996" s="439" t="s">
        <v>2670</v>
      </c>
      <c r="D2996" s="440" t="s">
        <v>2671</v>
      </c>
      <c r="E2996" s="91"/>
      <c r="F2996" s="220"/>
      <c r="G2996" s="220"/>
      <c r="H2996" s="461"/>
      <c r="I2996" s="461"/>
      <c r="J2996" s="595"/>
      <c r="K2996" s="595"/>
      <c r="L2996" s="595"/>
      <c r="M2996" s="595"/>
      <c r="N2996" s="595"/>
      <c r="O2996" s="461"/>
      <c r="P2996" s="461"/>
    </row>
    <row r="2997" spans="1:18" s="462" customFormat="1" ht="17.25" hidden="1" outlineLevel="2" x14ac:dyDescent="0.3">
      <c r="A2997" s="438"/>
      <c r="B2997" s="603"/>
      <c r="C2997" s="439" t="s">
        <v>2672</v>
      </c>
      <c r="D2997" s="440" t="s">
        <v>2673</v>
      </c>
      <c r="E2997" s="91"/>
      <c r="F2997" s="220"/>
      <c r="G2997" s="220"/>
      <c r="H2997" s="461"/>
      <c r="I2997" s="461"/>
      <c r="J2997" s="595"/>
      <c r="K2997" s="595"/>
      <c r="L2997" s="595"/>
      <c r="M2997" s="595"/>
      <c r="N2997" s="595"/>
      <c r="O2997" s="461"/>
      <c r="P2997" s="461"/>
    </row>
    <row r="2998" spans="1:18" s="462" customFormat="1" ht="17.25" hidden="1" outlineLevel="2" x14ac:dyDescent="0.3">
      <c r="A2998" s="438"/>
      <c r="B2998" s="603"/>
      <c r="C2998" s="439" t="s">
        <v>2674</v>
      </c>
      <c r="D2998" s="440" t="s">
        <v>2675</v>
      </c>
      <c r="E2998" s="91"/>
      <c r="F2998" s="220"/>
      <c r="G2998" s="220"/>
      <c r="H2998" s="461"/>
      <c r="I2998" s="461"/>
      <c r="J2998" s="595"/>
      <c r="K2998" s="595"/>
      <c r="L2998" s="595"/>
      <c r="M2998" s="595"/>
      <c r="N2998" s="595"/>
      <c r="O2998" s="461"/>
      <c r="P2998" s="461"/>
    </row>
    <row r="2999" spans="1:18" s="462" customFormat="1" ht="17.25" hidden="1" outlineLevel="2" x14ac:dyDescent="0.3">
      <c r="A2999" s="438"/>
      <c r="B2999" s="603"/>
      <c r="C2999" s="439" t="s">
        <v>2676</v>
      </c>
      <c r="D2999" s="440" t="s">
        <v>2677</v>
      </c>
      <c r="E2999" s="91"/>
      <c r="F2999" s="220"/>
      <c r="G2999" s="220"/>
      <c r="H2999" s="461"/>
      <c r="I2999" s="461"/>
      <c r="J2999" s="595"/>
      <c r="K2999" s="595"/>
      <c r="L2999" s="595"/>
      <c r="M2999" s="595"/>
      <c r="N2999" s="595"/>
      <c r="O2999" s="461"/>
      <c r="P2999" s="461"/>
    </row>
    <row r="3000" spans="1:18" s="462" customFormat="1" ht="17.25" hidden="1" outlineLevel="2" x14ac:dyDescent="0.3">
      <c r="A3000" s="438"/>
      <c r="B3000" s="603"/>
      <c r="C3000" s="439" t="s">
        <v>2678</v>
      </c>
      <c r="D3000" s="440" t="s">
        <v>2679</v>
      </c>
      <c r="E3000" s="91"/>
      <c r="F3000" s="220"/>
      <c r="G3000" s="220"/>
      <c r="H3000" s="461"/>
      <c r="I3000" s="461"/>
      <c r="J3000" s="595"/>
      <c r="K3000" s="595"/>
      <c r="L3000" s="595"/>
      <c r="M3000" s="595"/>
      <c r="N3000" s="595"/>
      <c r="O3000" s="461"/>
      <c r="P3000" s="461"/>
    </row>
    <row r="3001" spans="1:18" s="462" customFormat="1" ht="17.25" hidden="1" outlineLevel="2" x14ac:dyDescent="0.3">
      <c r="A3001" s="438"/>
      <c r="B3001" s="603"/>
      <c r="C3001" s="439" t="s">
        <v>2680</v>
      </c>
      <c r="D3001" s="440" t="s">
        <v>2681</v>
      </c>
      <c r="E3001" s="91"/>
      <c r="F3001" s="220"/>
      <c r="G3001" s="220"/>
      <c r="H3001" s="461"/>
      <c r="I3001" s="461"/>
      <c r="J3001" s="595"/>
      <c r="K3001" s="595"/>
      <c r="L3001" s="595"/>
      <c r="M3001" s="595"/>
      <c r="N3001" s="595"/>
      <c r="O3001" s="461"/>
      <c r="P3001" s="461"/>
    </row>
    <row r="3002" spans="1:18" s="462" customFormat="1" ht="17.25" hidden="1" outlineLevel="2" x14ac:dyDescent="0.3">
      <c r="A3002" s="438"/>
      <c r="B3002" s="603"/>
      <c r="C3002" s="439" t="s">
        <v>2682</v>
      </c>
      <c r="D3002" s="440" t="s">
        <v>2683</v>
      </c>
      <c r="E3002" s="91"/>
      <c r="F3002" s="220"/>
      <c r="G3002" s="220"/>
      <c r="H3002" s="461"/>
      <c r="I3002" s="461"/>
      <c r="J3002" s="595"/>
      <c r="K3002" s="595"/>
      <c r="L3002" s="595"/>
      <c r="M3002" s="595"/>
      <c r="N3002" s="595"/>
      <c r="O3002" s="461"/>
      <c r="P3002" s="461"/>
    </row>
    <row r="3003" spans="1:18" s="596" customFormat="1" ht="17.25" hidden="1" outlineLevel="2" x14ac:dyDescent="0.3">
      <c r="A3003" s="438"/>
      <c r="B3003" s="226"/>
      <c r="C3003" s="439" t="s">
        <v>2684</v>
      </c>
      <c r="D3003" s="440" t="s">
        <v>2685</v>
      </c>
      <c r="E3003" s="91"/>
      <c r="F3003" s="220"/>
      <c r="G3003" s="220"/>
      <c r="H3003" s="221"/>
      <c r="I3003" s="222"/>
      <c r="J3003" s="223"/>
      <c r="K3003" s="595"/>
      <c r="L3003" s="595"/>
      <c r="M3003" s="595"/>
      <c r="N3003" s="595"/>
      <c r="O3003" s="595"/>
      <c r="P3003" s="595"/>
      <c r="Q3003" s="595"/>
      <c r="R3003" s="595"/>
    </row>
    <row r="3004" spans="1:18" s="462" customFormat="1" ht="17.25" hidden="1" outlineLevel="2" x14ac:dyDescent="0.3">
      <c r="A3004" s="438"/>
      <c r="B3004" s="603"/>
      <c r="C3004" s="439" t="s">
        <v>2686</v>
      </c>
      <c r="D3004" s="440" t="s">
        <v>2687</v>
      </c>
      <c r="E3004" s="91"/>
      <c r="F3004" s="220"/>
      <c r="G3004" s="220"/>
      <c r="H3004" s="461"/>
      <c r="I3004" s="461"/>
      <c r="J3004" s="595"/>
      <c r="K3004" s="595"/>
      <c r="L3004" s="595"/>
      <c r="M3004" s="595"/>
      <c r="N3004" s="595"/>
      <c r="O3004" s="461"/>
      <c r="P3004" s="461"/>
    </row>
    <row r="3005" spans="1:18" s="462" customFormat="1" ht="17.25" hidden="1" outlineLevel="2" x14ac:dyDescent="0.3">
      <c r="A3005" s="438"/>
      <c r="B3005" s="603"/>
      <c r="C3005" s="439" t="s">
        <v>2688</v>
      </c>
      <c r="D3005" s="440" t="s">
        <v>2689</v>
      </c>
      <c r="E3005" s="91"/>
      <c r="F3005" s="220"/>
      <c r="G3005" s="220"/>
      <c r="H3005" s="461"/>
      <c r="I3005" s="461"/>
      <c r="J3005" s="595"/>
      <c r="K3005" s="595"/>
      <c r="L3005" s="595"/>
      <c r="M3005" s="595"/>
      <c r="N3005" s="595"/>
      <c r="O3005" s="461"/>
      <c r="P3005" s="461"/>
    </row>
    <row r="3006" spans="1:18" s="596" customFormat="1" ht="17.25" hidden="1" customHeight="1" outlineLevel="2" x14ac:dyDescent="0.3">
      <c r="A3006" s="444"/>
      <c r="B3006" s="451"/>
      <c r="C3006" s="451"/>
      <c r="D3006" s="451"/>
      <c r="E3006" s="452"/>
      <c r="F3006" s="220"/>
      <c r="G3006" s="220"/>
      <c r="H3006" s="221"/>
      <c r="I3006" s="222"/>
      <c r="J3006" s="223"/>
      <c r="K3006" s="595"/>
      <c r="L3006" s="595"/>
      <c r="M3006" s="595"/>
      <c r="N3006" s="595"/>
      <c r="O3006" s="595"/>
      <c r="P3006" s="595"/>
      <c r="Q3006" s="595"/>
      <c r="R3006" s="595"/>
    </row>
    <row r="3007" spans="1:18" s="462" customFormat="1" ht="17.25" hidden="1" outlineLevel="2" x14ac:dyDescent="0.3">
      <c r="A3007" s="438"/>
      <c r="B3007" s="603"/>
      <c r="C3007" s="439" t="s">
        <v>2690</v>
      </c>
      <c r="D3007" s="440" t="s">
        <v>2691</v>
      </c>
      <c r="E3007" s="91" t="s">
        <v>2284</v>
      </c>
      <c r="F3007" s="220"/>
      <c r="G3007" s="220"/>
      <c r="H3007" s="461"/>
      <c r="I3007" s="461"/>
      <c r="J3007" s="595"/>
      <c r="K3007" s="595"/>
      <c r="L3007" s="595"/>
      <c r="M3007" s="595"/>
      <c r="N3007" s="595"/>
      <c r="O3007" s="461"/>
      <c r="P3007" s="461"/>
    </row>
    <row r="3008" spans="1:18" s="462" customFormat="1" ht="17.25" hidden="1" outlineLevel="2" x14ac:dyDescent="0.3">
      <c r="A3008" s="438"/>
      <c r="B3008" s="603"/>
      <c r="C3008" s="439" t="s">
        <v>2692</v>
      </c>
      <c r="D3008" s="440" t="s">
        <v>2693</v>
      </c>
      <c r="E3008" s="91" t="s">
        <v>2287</v>
      </c>
      <c r="F3008" s="220"/>
      <c r="G3008" s="220"/>
      <c r="H3008" s="461"/>
      <c r="I3008" s="461"/>
      <c r="J3008" s="595"/>
      <c r="K3008" s="595"/>
      <c r="L3008" s="595"/>
      <c r="M3008" s="595"/>
      <c r="N3008" s="595"/>
      <c r="O3008" s="461"/>
      <c r="P3008" s="461"/>
    </row>
    <row r="3009" spans="1:18" s="462" customFormat="1" ht="17.25" hidden="1" outlineLevel="2" x14ac:dyDescent="0.3">
      <c r="A3009" s="438"/>
      <c r="B3009" s="603"/>
      <c r="C3009" s="439" t="s">
        <v>2694</v>
      </c>
      <c r="D3009" s="440" t="s">
        <v>2695</v>
      </c>
      <c r="E3009" s="91"/>
      <c r="F3009" s="220"/>
      <c r="G3009" s="220"/>
      <c r="H3009" s="461"/>
      <c r="I3009" s="461"/>
      <c r="J3009" s="595"/>
      <c r="K3009" s="595"/>
      <c r="L3009" s="595"/>
      <c r="M3009" s="595"/>
      <c r="N3009" s="595"/>
      <c r="O3009" s="461"/>
      <c r="P3009" s="461"/>
    </row>
    <row r="3010" spans="1:18" s="596" customFormat="1" ht="17.25" hidden="1" customHeight="1" outlineLevel="2" x14ac:dyDescent="0.3">
      <c r="A3010" s="444"/>
      <c r="B3010" s="451"/>
      <c r="C3010" s="451"/>
      <c r="D3010" s="451"/>
      <c r="E3010" s="452"/>
      <c r="F3010" s="220"/>
      <c r="G3010" s="220"/>
      <c r="H3010" s="221"/>
      <c r="I3010" s="222"/>
      <c r="J3010" s="223"/>
      <c r="K3010" s="595"/>
      <c r="L3010" s="595"/>
      <c r="M3010" s="595"/>
      <c r="N3010" s="595"/>
      <c r="O3010" s="595"/>
      <c r="P3010" s="595"/>
      <c r="Q3010" s="595"/>
      <c r="R3010" s="595"/>
    </row>
    <row r="3011" spans="1:18" s="462" customFormat="1" ht="34.5" hidden="1" outlineLevel="2" x14ac:dyDescent="0.3">
      <c r="A3011" s="438"/>
      <c r="B3011" s="603"/>
      <c r="C3011" s="439" t="s">
        <v>2696</v>
      </c>
      <c r="D3011" s="440" t="s">
        <v>2697</v>
      </c>
      <c r="E3011" s="91"/>
      <c r="F3011" s="220"/>
      <c r="G3011" s="220"/>
      <c r="H3011" s="461"/>
      <c r="I3011" s="461"/>
      <c r="J3011" s="595"/>
      <c r="K3011" s="595"/>
      <c r="L3011" s="595"/>
      <c r="M3011" s="595"/>
      <c r="N3011" s="595"/>
      <c r="O3011" s="461"/>
      <c r="P3011" s="461"/>
    </row>
    <row r="3012" spans="1:18" s="462" customFormat="1" ht="34.5" hidden="1" outlineLevel="2" x14ac:dyDescent="0.3">
      <c r="A3012" s="438"/>
      <c r="B3012" s="603"/>
      <c r="C3012" s="439" t="s">
        <v>2698</v>
      </c>
      <c r="D3012" s="440" t="s">
        <v>2699</v>
      </c>
      <c r="E3012" s="91"/>
      <c r="F3012" s="220"/>
      <c r="G3012" s="220"/>
      <c r="H3012" s="461"/>
      <c r="I3012" s="461"/>
      <c r="J3012" s="595"/>
      <c r="K3012" s="595"/>
      <c r="L3012" s="595"/>
      <c r="M3012" s="595"/>
      <c r="N3012" s="595"/>
      <c r="O3012" s="461"/>
      <c r="P3012" s="461"/>
    </row>
    <row r="3013" spans="1:18" s="596" customFormat="1" ht="17.25" hidden="1" customHeight="1" outlineLevel="2" x14ac:dyDescent="0.3">
      <c r="A3013" s="444"/>
      <c r="B3013" s="451"/>
      <c r="C3013" s="451"/>
      <c r="D3013" s="451"/>
      <c r="E3013" s="452"/>
      <c r="F3013" s="220"/>
      <c r="G3013" s="220"/>
      <c r="H3013" s="221"/>
      <c r="I3013" s="222"/>
      <c r="J3013" s="223"/>
      <c r="K3013" s="595"/>
      <c r="L3013" s="595"/>
      <c r="M3013" s="595"/>
      <c r="N3013" s="595"/>
      <c r="O3013" s="595"/>
      <c r="P3013" s="595"/>
      <c r="Q3013" s="595"/>
      <c r="R3013" s="595"/>
    </row>
    <row r="3014" spans="1:18" s="462" customFormat="1" ht="17.25" hidden="1" outlineLevel="2" x14ac:dyDescent="0.3">
      <c r="A3014" s="438"/>
      <c r="B3014" s="603"/>
      <c r="C3014" s="439" t="s">
        <v>2700</v>
      </c>
      <c r="D3014" s="440" t="s">
        <v>2701</v>
      </c>
      <c r="E3014" s="91" t="s">
        <v>2296</v>
      </c>
      <c r="F3014" s="220"/>
      <c r="G3014" s="220"/>
      <c r="H3014" s="461"/>
      <c r="I3014" s="461"/>
      <c r="J3014" s="595"/>
      <c r="K3014" s="595"/>
      <c r="L3014" s="595"/>
      <c r="M3014" s="595"/>
      <c r="N3014" s="595"/>
      <c r="O3014" s="461"/>
      <c r="P3014" s="461"/>
    </row>
    <row r="3015" spans="1:18" s="462" customFormat="1" ht="17.25" hidden="1" outlineLevel="2" x14ac:dyDescent="0.3">
      <c r="A3015" s="438"/>
      <c r="B3015" s="603"/>
      <c r="C3015" s="439" t="s">
        <v>2702</v>
      </c>
      <c r="D3015" s="440" t="s">
        <v>2703</v>
      </c>
      <c r="E3015" s="91"/>
      <c r="F3015" s="220"/>
      <c r="G3015" s="220"/>
      <c r="H3015" s="461"/>
      <c r="I3015" s="461"/>
      <c r="J3015" s="595"/>
      <c r="K3015" s="595"/>
      <c r="L3015" s="595"/>
      <c r="M3015" s="595"/>
      <c r="N3015" s="595"/>
      <c r="O3015" s="461"/>
      <c r="P3015" s="461"/>
    </row>
    <row r="3016" spans="1:18" s="462" customFormat="1" ht="17.25" hidden="1" outlineLevel="2" x14ac:dyDescent="0.3">
      <c r="A3016" s="438"/>
      <c r="B3016" s="603"/>
      <c r="C3016" s="439" t="s">
        <v>2704</v>
      </c>
      <c r="D3016" s="440" t="s">
        <v>2705</v>
      </c>
      <c r="E3016" s="91"/>
      <c r="F3016" s="220"/>
      <c r="G3016" s="220"/>
      <c r="H3016" s="461"/>
      <c r="I3016" s="461"/>
      <c r="J3016" s="595"/>
      <c r="K3016" s="595"/>
      <c r="L3016" s="595"/>
      <c r="M3016" s="595"/>
      <c r="N3016" s="595"/>
      <c r="O3016" s="461"/>
      <c r="P3016" s="461"/>
    </row>
    <row r="3017" spans="1:18" s="596" customFormat="1" ht="17.25" hidden="1" customHeight="1" outlineLevel="2" x14ac:dyDescent="0.3">
      <c r="A3017" s="444"/>
      <c r="B3017" s="451"/>
      <c r="C3017" s="451"/>
      <c r="D3017" s="451"/>
      <c r="E3017" s="452"/>
      <c r="F3017" s="220"/>
      <c r="G3017" s="220"/>
      <c r="H3017" s="221"/>
      <c r="I3017" s="222"/>
      <c r="J3017" s="223"/>
      <c r="K3017" s="595"/>
      <c r="L3017" s="595"/>
      <c r="M3017" s="595"/>
      <c r="N3017" s="595"/>
      <c r="O3017" s="595"/>
      <c r="P3017" s="595"/>
      <c r="Q3017" s="595"/>
      <c r="R3017" s="595"/>
    </row>
    <row r="3018" spans="1:18" s="462" customFormat="1" ht="34.5" hidden="1" outlineLevel="2" x14ac:dyDescent="0.3">
      <c r="A3018" s="438"/>
      <c r="B3018" s="603"/>
      <c r="C3018" s="439" t="s">
        <v>2706</v>
      </c>
      <c r="D3018" s="440" t="s">
        <v>2707</v>
      </c>
      <c r="E3018" s="91" t="s">
        <v>2309</v>
      </c>
      <c r="F3018" s="220"/>
      <c r="G3018" s="220"/>
      <c r="H3018" s="461"/>
      <c r="I3018" s="461"/>
      <c r="J3018" s="595"/>
      <c r="K3018" s="595"/>
      <c r="L3018" s="595"/>
      <c r="M3018" s="595"/>
      <c r="N3018" s="595"/>
      <c r="O3018" s="461"/>
      <c r="P3018" s="461"/>
    </row>
    <row r="3019" spans="1:18" s="596" customFormat="1" ht="17.25" hidden="1" customHeight="1" outlineLevel="2" x14ac:dyDescent="0.3">
      <c r="A3019" s="444"/>
      <c r="B3019" s="451"/>
      <c r="C3019" s="451"/>
      <c r="D3019" s="451"/>
      <c r="E3019" s="452"/>
      <c r="F3019" s="220"/>
      <c r="G3019" s="220"/>
      <c r="H3019" s="221"/>
      <c r="I3019" s="222"/>
      <c r="J3019" s="223"/>
      <c r="K3019" s="595"/>
      <c r="L3019" s="595"/>
      <c r="M3019" s="595"/>
      <c r="N3019" s="595"/>
      <c r="O3019" s="595"/>
      <c r="P3019" s="595"/>
      <c r="Q3019" s="595"/>
      <c r="R3019" s="595"/>
    </row>
    <row r="3020" spans="1:18" s="462" customFormat="1" ht="34.5" hidden="1" outlineLevel="2" x14ac:dyDescent="0.3">
      <c r="A3020" s="438"/>
      <c r="B3020" s="603"/>
      <c r="C3020" s="439" t="s">
        <v>2708</v>
      </c>
      <c r="D3020" s="440" t="s">
        <v>2709</v>
      </c>
      <c r="E3020" s="507" t="s">
        <v>2312</v>
      </c>
      <c r="F3020" s="220"/>
      <c r="G3020" s="220"/>
      <c r="H3020" s="461"/>
      <c r="I3020" s="461"/>
      <c r="J3020" s="595"/>
      <c r="K3020" s="595"/>
      <c r="L3020" s="595"/>
      <c r="M3020" s="595"/>
      <c r="N3020" s="595"/>
      <c r="O3020" s="461"/>
      <c r="P3020" s="461"/>
    </row>
    <row r="3021" spans="1:18" s="462" customFormat="1" ht="17.25" hidden="1" outlineLevel="2" x14ac:dyDescent="0.3">
      <c r="A3021" s="438"/>
      <c r="B3021" s="603"/>
      <c r="C3021" s="439" t="s">
        <v>2710</v>
      </c>
      <c r="D3021" s="440" t="s">
        <v>2711</v>
      </c>
      <c r="E3021" s="91"/>
      <c r="F3021" s="220"/>
      <c r="G3021" s="220"/>
      <c r="H3021" s="461"/>
      <c r="I3021" s="461"/>
      <c r="J3021" s="595"/>
      <c r="K3021" s="595"/>
      <c r="L3021" s="595"/>
      <c r="M3021" s="595"/>
      <c r="N3021" s="595"/>
      <c r="O3021" s="461"/>
      <c r="P3021" s="461"/>
    </row>
    <row r="3022" spans="1:18" s="596" customFormat="1" ht="17.25" hidden="1" customHeight="1" outlineLevel="2" x14ac:dyDescent="0.3">
      <c r="A3022" s="444"/>
      <c r="B3022" s="451"/>
      <c r="C3022" s="451"/>
      <c r="D3022" s="451"/>
      <c r="E3022" s="452"/>
      <c r="F3022" s="220"/>
      <c r="G3022" s="220"/>
      <c r="H3022" s="221"/>
      <c r="I3022" s="222"/>
      <c r="J3022" s="223"/>
      <c r="K3022" s="595"/>
      <c r="L3022" s="595"/>
      <c r="M3022" s="595"/>
      <c r="N3022" s="595"/>
      <c r="O3022" s="595"/>
      <c r="P3022" s="595"/>
      <c r="Q3022" s="595"/>
      <c r="R3022" s="595"/>
    </row>
    <row r="3023" spans="1:18" s="462" customFormat="1" ht="17.25" hidden="1" outlineLevel="2" x14ac:dyDescent="0.3">
      <c r="A3023" s="438"/>
      <c r="B3023" s="603"/>
      <c r="C3023" s="439" t="s">
        <v>2712</v>
      </c>
      <c r="D3023" s="440" t="s">
        <v>2713</v>
      </c>
      <c r="E3023" s="679" t="s">
        <v>2317</v>
      </c>
      <c r="F3023" s="220"/>
      <c r="G3023" s="220"/>
      <c r="H3023" s="461"/>
      <c r="I3023" s="461"/>
      <c r="J3023" s="595"/>
      <c r="K3023" s="595"/>
      <c r="L3023" s="595"/>
      <c r="M3023" s="595"/>
      <c r="N3023" s="595"/>
      <c r="O3023" s="461"/>
      <c r="P3023" s="461"/>
    </row>
    <row r="3024" spans="1:18" s="462" customFormat="1" ht="17.25" hidden="1" outlineLevel="2" x14ac:dyDescent="0.3">
      <c r="A3024" s="438"/>
      <c r="B3024" s="603"/>
      <c r="C3024" s="439" t="s">
        <v>2714</v>
      </c>
      <c r="D3024" s="440" t="s">
        <v>2715</v>
      </c>
      <c r="E3024" s="91"/>
      <c r="F3024" s="220"/>
      <c r="G3024" s="220"/>
      <c r="H3024" s="461"/>
      <c r="I3024" s="461"/>
      <c r="J3024" s="595"/>
      <c r="K3024" s="595"/>
      <c r="L3024" s="595"/>
      <c r="M3024" s="595"/>
      <c r="N3024" s="595"/>
      <c r="O3024" s="461"/>
      <c r="P3024" s="461"/>
    </row>
    <row r="3025" spans="1:18" s="462" customFormat="1" ht="17.25" hidden="1" outlineLevel="2" x14ac:dyDescent="0.3">
      <c r="A3025" s="438"/>
      <c r="B3025" s="603"/>
      <c r="C3025" s="439" t="s">
        <v>2716</v>
      </c>
      <c r="D3025" s="440" t="s">
        <v>2717</v>
      </c>
      <c r="E3025" s="91"/>
      <c r="F3025" s="220"/>
      <c r="G3025" s="220"/>
      <c r="H3025" s="461"/>
      <c r="I3025" s="461"/>
      <c r="J3025" s="595"/>
      <c r="K3025" s="595"/>
      <c r="L3025" s="595"/>
      <c r="M3025" s="595"/>
      <c r="N3025" s="595"/>
      <c r="O3025" s="461"/>
      <c r="P3025" s="461"/>
    </row>
    <row r="3026" spans="1:18" s="462" customFormat="1" ht="17.25" hidden="1" outlineLevel="2" x14ac:dyDescent="0.3">
      <c r="A3026" s="438"/>
      <c r="B3026" s="603"/>
      <c r="C3026" s="439" t="s">
        <v>2718</v>
      </c>
      <c r="D3026" s="440" t="s">
        <v>2719</v>
      </c>
      <c r="E3026" s="91"/>
      <c r="F3026" s="220"/>
      <c r="G3026" s="220"/>
      <c r="H3026" s="461"/>
      <c r="I3026" s="461"/>
      <c r="J3026" s="595"/>
      <c r="K3026" s="595"/>
      <c r="L3026" s="595"/>
      <c r="M3026" s="595"/>
      <c r="N3026" s="595"/>
      <c r="O3026" s="461"/>
      <c r="P3026" s="461"/>
    </row>
    <row r="3027" spans="1:18" s="462" customFormat="1" ht="17.25" hidden="1" outlineLevel="2" x14ac:dyDescent="0.3">
      <c r="A3027" s="438"/>
      <c r="B3027" s="603"/>
      <c r="C3027" s="439" t="s">
        <v>2720</v>
      </c>
      <c r="D3027" s="440" t="s">
        <v>2721</v>
      </c>
      <c r="E3027" s="507"/>
      <c r="F3027" s="220"/>
      <c r="G3027" s="220"/>
      <c r="H3027" s="461"/>
      <c r="I3027" s="461"/>
      <c r="J3027" s="595"/>
      <c r="K3027" s="595"/>
      <c r="L3027" s="595"/>
      <c r="M3027" s="595"/>
      <c r="N3027" s="595"/>
      <c r="O3027" s="461"/>
      <c r="P3027" s="461"/>
    </row>
    <row r="3028" spans="1:18" s="462" customFormat="1" ht="17.25" hidden="1" outlineLevel="2" x14ac:dyDescent="0.3">
      <c r="A3028" s="438"/>
      <c r="B3028" s="603"/>
      <c r="C3028" s="439" t="s">
        <v>2722</v>
      </c>
      <c r="D3028" s="440" t="s">
        <v>2723</v>
      </c>
      <c r="E3028" s="507"/>
      <c r="F3028" s="220"/>
      <c r="G3028" s="220"/>
      <c r="H3028" s="461"/>
      <c r="I3028" s="461"/>
      <c r="J3028" s="595"/>
      <c r="K3028" s="595"/>
      <c r="L3028" s="595"/>
      <c r="M3028" s="595"/>
      <c r="N3028" s="595"/>
      <c r="O3028" s="461"/>
      <c r="P3028" s="461"/>
    </row>
    <row r="3029" spans="1:18" s="462" customFormat="1" ht="17.25" hidden="1" outlineLevel="2" x14ac:dyDescent="0.3">
      <c r="A3029" s="438"/>
      <c r="B3029" s="603"/>
      <c r="C3029" s="439" t="s">
        <v>2724</v>
      </c>
      <c r="D3029" s="440" t="s">
        <v>2725</v>
      </c>
      <c r="E3029" s="507"/>
      <c r="F3029" s="220"/>
      <c r="G3029" s="220"/>
      <c r="H3029" s="461"/>
      <c r="I3029" s="461"/>
      <c r="J3029" s="595"/>
      <c r="K3029" s="595"/>
      <c r="L3029" s="595"/>
      <c r="M3029" s="595"/>
      <c r="N3029" s="595"/>
      <c r="O3029" s="461"/>
      <c r="P3029" s="461"/>
    </row>
    <row r="3030" spans="1:18" s="596" customFormat="1" ht="17.25" hidden="1" customHeight="1" outlineLevel="2" x14ac:dyDescent="0.3">
      <c r="A3030" s="444"/>
      <c r="B3030" s="451"/>
      <c r="C3030" s="451"/>
      <c r="D3030" s="451"/>
      <c r="E3030" s="452"/>
      <c r="F3030" s="220"/>
      <c r="G3030" s="220"/>
      <c r="H3030" s="221"/>
      <c r="I3030" s="222"/>
      <c r="J3030" s="223"/>
      <c r="K3030" s="595"/>
      <c r="L3030" s="595"/>
      <c r="M3030" s="595"/>
      <c r="N3030" s="595"/>
      <c r="O3030" s="595"/>
      <c r="P3030" s="595"/>
      <c r="Q3030" s="595"/>
      <c r="R3030" s="595"/>
    </row>
    <row r="3031" spans="1:18" s="462" customFormat="1" ht="17.25" hidden="1" outlineLevel="2" x14ac:dyDescent="0.3">
      <c r="A3031" s="438"/>
      <c r="B3031" s="603"/>
      <c r="C3031" s="439" t="s">
        <v>2726</v>
      </c>
      <c r="D3031" s="440" t="s">
        <v>2727</v>
      </c>
      <c r="E3031" s="617" t="s">
        <v>2728</v>
      </c>
      <c r="F3031" s="220"/>
      <c r="G3031" s="220"/>
      <c r="H3031" s="461"/>
      <c r="I3031" s="461"/>
      <c r="J3031" s="595"/>
      <c r="K3031" s="595"/>
      <c r="L3031" s="595"/>
      <c r="M3031" s="595"/>
      <c r="N3031" s="595"/>
      <c r="O3031" s="461"/>
      <c r="P3031" s="461"/>
    </row>
    <row r="3032" spans="1:18" s="462" customFormat="1" ht="17.25" hidden="1" outlineLevel="2" x14ac:dyDescent="0.3">
      <c r="A3032" s="438"/>
      <c r="B3032" s="603"/>
      <c r="C3032" s="439" t="s">
        <v>2729</v>
      </c>
      <c r="D3032" s="440" t="s">
        <v>2730</v>
      </c>
      <c r="E3032" s="617" t="s">
        <v>2728</v>
      </c>
      <c r="F3032" s="220"/>
      <c r="G3032" s="220"/>
      <c r="H3032" s="461"/>
      <c r="I3032" s="461"/>
      <c r="J3032" s="595"/>
      <c r="K3032" s="595"/>
      <c r="L3032" s="595"/>
      <c r="M3032" s="595"/>
      <c r="N3032" s="595"/>
      <c r="O3032" s="461"/>
      <c r="P3032" s="461"/>
    </row>
    <row r="3033" spans="1:18" s="462" customFormat="1" ht="17.25" hidden="1" outlineLevel="2" x14ac:dyDescent="0.3">
      <c r="A3033" s="438"/>
      <c r="B3033" s="603"/>
      <c r="C3033" s="439" t="s">
        <v>2731</v>
      </c>
      <c r="D3033" s="440" t="s">
        <v>2732</v>
      </c>
      <c r="E3033" s="617" t="s">
        <v>2728</v>
      </c>
      <c r="F3033" s="220"/>
      <c r="G3033" s="220"/>
      <c r="H3033" s="461"/>
      <c r="I3033" s="461"/>
      <c r="J3033" s="595"/>
      <c r="K3033" s="595"/>
      <c r="L3033" s="595"/>
      <c r="M3033" s="595"/>
      <c r="N3033" s="595"/>
      <c r="O3033" s="461"/>
      <c r="P3033" s="461"/>
    </row>
    <row r="3034" spans="1:18" s="596" customFormat="1" ht="17.25" hidden="1" customHeight="1" outlineLevel="2" x14ac:dyDescent="0.3">
      <c r="A3034" s="444"/>
      <c r="B3034" s="451"/>
      <c r="C3034" s="451"/>
      <c r="D3034" s="451"/>
      <c r="E3034" s="452"/>
      <c r="F3034" s="220"/>
      <c r="G3034" s="220"/>
      <c r="H3034" s="221"/>
      <c r="I3034" s="222"/>
      <c r="J3034" s="223"/>
      <c r="K3034" s="595"/>
      <c r="L3034" s="595"/>
      <c r="M3034" s="595"/>
      <c r="N3034" s="595"/>
      <c r="O3034" s="595"/>
      <c r="P3034" s="595"/>
      <c r="Q3034" s="595"/>
      <c r="R3034" s="595"/>
    </row>
    <row r="3035" spans="1:18" s="86" customFormat="1" ht="34.5" hidden="1" outlineLevel="2" x14ac:dyDescent="0.3">
      <c r="A3035" s="438"/>
      <c r="B3035" s="614"/>
      <c r="C3035" s="615" t="s">
        <v>659</v>
      </c>
      <c r="D3035" s="508" t="s">
        <v>2068</v>
      </c>
      <c r="E3035" s="507" t="s">
        <v>2014</v>
      </c>
      <c r="F3035" s="460"/>
      <c r="G3035" s="220"/>
      <c r="H3035" s="462"/>
      <c r="I3035" s="462"/>
      <c r="J3035" s="462"/>
      <c r="K3035" s="462"/>
      <c r="L3035" s="462"/>
      <c r="M3035" s="462"/>
      <c r="N3035" s="462"/>
      <c r="O3035" s="462"/>
      <c r="P3035" s="462"/>
      <c r="Q3035" s="462"/>
      <c r="R3035" s="462"/>
    </row>
    <row r="3036" spans="1:18" s="86" customFormat="1" ht="34.5" hidden="1" outlineLevel="2" x14ac:dyDescent="0.3">
      <c r="A3036" s="438"/>
      <c r="B3036" s="614"/>
      <c r="C3036" s="508" t="s">
        <v>85</v>
      </c>
      <c r="D3036" s="508" t="s">
        <v>2069</v>
      </c>
      <c r="E3036" s="507" t="s">
        <v>2014</v>
      </c>
      <c r="F3036" s="460"/>
      <c r="G3036" s="220"/>
      <c r="H3036" s="462"/>
      <c r="I3036" s="462"/>
      <c r="J3036" s="462"/>
      <c r="K3036" s="462"/>
      <c r="L3036" s="462"/>
      <c r="M3036" s="462"/>
      <c r="N3036" s="462"/>
      <c r="O3036" s="462"/>
      <c r="P3036" s="462"/>
      <c r="Q3036" s="462"/>
      <c r="R3036" s="462"/>
    </row>
    <row r="3037" spans="1:18" s="86" customFormat="1" ht="17.25" hidden="1" outlineLevel="2" x14ac:dyDescent="0.3">
      <c r="A3037" s="438"/>
      <c r="B3037" s="614"/>
      <c r="C3037" s="680" t="s">
        <v>2015</v>
      </c>
      <c r="D3037" s="663" t="s">
        <v>2016</v>
      </c>
      <c r="E3037" s="662" t="s">
        <v>2733</v>
      </c>
      <c r="F3037" s="460"/>
      <c r="G3037" s="220"/>
      <c r="H3037" s="462"/>
      <c r="I3037" s="462"/>
      <c r="J3037" s="462"/>
      <c r="K3037" s="462"/>
      <c r="L3037" s="462"/>
      <c r="M3037" s="462"/>
      <c r="N3037" s="462"/>
      <c r="O3037" s="462"/>
      <c r="P3037" s="462"/>
      <c r="Q3037" s="462"/>
      <c r="R3037" s="462"/>
    </row>
    <row r="3038" spans="1:18" s="86" customFormat="1" ht="34.5" hidden="1" outlineLevel="2" x14ac:dyDescent="0.3">
      <c r="A3038" s="438"/>
      <c r="B3038" s="614"/>
      <c r="C3038" s="681" t="s">
        <v>2017</v>
      </c>
      <c r="D3038" s="663" t="s">
        <v>2018</v>
      </c>
      <c r="E3038" s="662" t="s">
        <v>2733</v>
      </c>
      <c r="F3038" s="460"/>
      <c r="G3038" s="220"/>
      <c r="H3038" s="462"/>
      <c r="I3038" s="462"/>
      <c r="J3038" s="462"/>
      <c r="K3038" s="462"/>
      <c r="L3038" s="462"/>
      <c r="M3038" s="462"/>
      <c r="N3038" s="462"/>
      <c r="O3038" s="462"/>
      <c r="P3038" s="462"/>
      <c r="Q3038" s="462"/>
      <c r="R3038" s="462"/>
    </row>
    <row r="3039" spans="1:18" s="596" customFormat="1" ht="17.25" hidden="1" customHeight="1" outlineLevel="1" x14ac:dyDescent="0.3">
      <c r="A3039" s="444"/>
      <c r="B3039" s="451"/>
      <c r="C3039" s="451"/>
      <c r="D3039" s="451"/>
      <c r="E3039" s="452"/>
      <c r="F3039" s="203"/>
      <c r="G3039" s="203"/>
      <c r="H3039" s="595"/>
      <c r="I3039" s="595"/>
      <c r="J3039" s="595"/>
      <c r="K3039" s="595"/>
      <c r="L3039" s="595"/>
      <c r="M3039" s="595"/>
      <c r="N3039" s="595"/>
      <c r="O3039" s="595"/>
      <c r="P3039" s="595"/>
    </row>
    <row r="3040" spans="1:18" s="86" customFormat="1" ht="17.25" hidden="1" outlineLevel="1" x14ac:dyDescent="0.3">
      <c r="A3040" s="102"/>
      <c r="B3040" s="227">
        <f>SUM(B3041:B3105)</f>
        <v>0</v>
      </c>
      <c r="C3040" s="632" t="s">
        <v>2734</v>
      </c>
      <c r="D3040" s="228" t="s">
        <v>2735</v>
      </c>
      <c r="E3040" s="229" t="s">
        <v>2631</v>
      </c>
      <c r="F3040" s="83"/>
      <c r="G3040" s="84"/>
      <c r="H3040" s="85"/>
      <c r="I3040" s="85"/>
      <c r="J3040" s="85"/>
      <c r="K3040" s="85"/>
      <c r="L3040" s="85"/>
      <c r="M3040" s="85"/>
      <c r="N3040" s="85"/>
      <c r="O3040" s="85"/>
      <c r="P3040" s="85"/>
    </row>
    <row r="3041" spans="1:18" s="596" customFormat="1" ht="34.5" hidden="1" outlineLevel="2" x14ac:dyDescent="0.3">
      <c r="A3041" s="438"/>
      <c r="B3041" s="226"/>
      <c r="C3041" s="439" t="s">
        <v>2736</v>
      </c>
      <c r="D3041" s="531" t="s">
        <v>2737</v>
      </c>
      <c r="E3041" s="91" t="s">
        <v>2215</v>
      </c>
      <c r="F3041" s="220"/>
      <c r="G3041" s="220"/>
      <c r="H3041" s="221"/>
      <c r="I3041" s="222"/>
      <c r="J3041" s="223"/>
      <c r="K3041" s="595"/>
      <c r="L3041" s="595"/>
      <c r="M3041" s="595"/>
      <c r="N3041" s="595"/>
      <c r="O3041" s="595"/>
      <c r="P3041" s="595"/>
      <c r="Q3041" s="595"/>
      <c r="R3041" s="595"/>
    </row>
    <row r="3042" spans="1:18" s="596" customFormat="1" ht="17.25" hidden="1" outlineLevel="2" x14ac:dyDescent="0.3">
      <c r="A3042" s="438"/>
      <c r="B3042" s="226"/>
      <c r="C3042" s="439" t="s">
        <v>2738</v>
      </c>
      <c r="D3042" s="531" t="s">
        <v>2739</v>
      </c>
      <c r="E3042" s="91"/>
      <c r="F3042" s="220"/>
      <c r="G3042" s="220"/>
      <c r="H3042" s="221"/>
      <c r="I3042" s="222"/>
      <c r="J3042" s="223"/>
      <c r="K3042" s="595"/>
      <c r="L3042" s="595"/>
      <c r="M3042" s="595"/>
      <c r="N3042" s="595"/>
      <c r="O3042" s="595"/>
      <c r="P3042" s="595"/>
      <c r="Q3042" s="595"/>
      <c r="R3042" s="595"/>
    </row>
    <row r="3043" spans="1:18" s="596" customFormat="1" ht="17.25" hidden="1" outlineLevel="2" x14ac:dyDescent="0.3">
      <c r="A3043" s="438"/>
      <c r="B3043" s="226"/>
      <c r="C3043" s="439" t="s">
        <v>2740</v>
      </c>
      <c r="D3043" s="531" t="s">
        <v>2741</v>
      </c>
      <c r="E3043" s="91"/>
      <c r="F3043" s="220"/>
      <c r="G3043" s="220"/>
      <c r="H3043" s="221"/>
      <c r="I3043" s="222"/>
      <c r="J3043" s="223"/>
      <c r="K3043" s="595"/>
      <c r="L3043" s="595"/>
      <c r="M3043" s="595"/>
      <c r="N3043" s="595"/>
      <c r="O3043" s="595"/>
      <c r="P3043" s="595"/>
      <c r="Q3043" s="595"/>
      <c r="R3043" s="595"/>
    </row>
    <row r="3044" spans="1:18" s="596" customFormat="1" ht="17.25" hidden="1" outlineLevel="2" x14ac:dyDescent="0.3">
      <c r="A3044" s="682"/>
      <c r="B3044" s="599"/>
      <c r="C3044" s="599"/>
      <c r="D3044" s="599"/>
      <c r="E3044" s="600"/>
      <c r="F3044" s="220"/>
      <c r="G3044" s="220"/>
      <c r="H3044" s="221"/>
      <c r="I3044" s="222"/>
      <c r="J3044" s="223"/>
      <c r="K3044" s="595"/>
      <c r="L3044" s="595"/>
      <c r="M3044" s="595"/>
      <c r="N3044" s="595"/>
      <c r="O3044" s="595"/>
      <c r="P3044" s="595"/>
      <c r="Q3044" s="595"/>
      <c r="R3044" s="595"/>
    </row>
    <row r="3045" spans="1:18" s="596" customFormat="1" ht="34.5" hidden="1" outlineLevel="2" x14ac:dyDescent="0.3">
      <c r="A3045" s="438"/>
      <c r="B3045" s="224"/>
      <c r="C3045" s="439" t="s">
        <v>2742</v>
      </c>
      <c r="D3045" s="440" t="s">
        <v>2743</v>
      </c>
      <c r="E3045" s="91" t="s">
        <v>2228</v>
      </c>
      <c r="F3045" s="220"/>
      <c r="G3045" s="220"/>
      <c r="H3045" s="221"/>
      <c r="I3045" s="222"/>
      <c r="J3045" s="223"/>
      <c r="K3045" s="595"/>
      <c r="L3045" s="595"/>
      <c r="M3045" s="595"/>
      <c r="N3045" s="595"/>
      <c r="O3045" s="595"/>
      <c r="P3045" s="595"/>
      <c r="Q3045" s="595"/>
      <c r="R3045" s="595"/>
    </row>
    <row r="3046" spans="1:18" s="596" customFormat="1" ht="17.25" hidden="1" outlineLevel="2" x14ac:dyDescent="0.3">
      <c r="A3046" s="438"/>
      <c r="B3046" s="224"/>
      <c r="C3046" s="439" t="s">
        <v>2744</v>
      </c>
      <c r="D3046" s="440" t="s">
        <v>2745</v>
      </c>
      <c r="E3046" s="91"/>
      <c r="F3046" s="220"/>
      <c r="G3046" s="220"/>
      <c r="H3046" s="221"/>
      <c r="I3046" s="222"/>
      <c r="J3046" s="223"/>
      <c r="K3046" s="595"/>
      <c r="L3046" s="595"/>
      <c r="M3046" s="595"/>
      <c r="N3046" s="595"/>
      <c r="O3046" s="595"/>
      <c r="P3046" s="595"/>
      <c r="Q3046" s="595"/>
      <c r="R3046" s="595"/>
    </row>
    <row r="3047" spans="1:18" s="596" customFormat="1" ht="17.25" hidden="1" outlineLevel="2" x14ac:dyDescent="0.3">
      <c r="A3047" s="438"/>
      <c r="B3047" s="224"/>
      <c r="C3047" s="439" t="s">
        <v>2746</v>
      </c>
      <c r="D3047" s="440" t="s">
        <v>2747</v>
      </c>
      <c r="E3047" s="91"/>
      <c r="F3047" s="220"/>
      <c r="G3047" s="220"/>
      <c r="H3047" s="221"/>
      <c r="I3047" s="222"/>
      <c r="J3047" s="223"/>
      <c r="K3047" s="595"/>
      <c r="L3047" s="595"/>
      <c r="M3047" s="595"/>
      <c r="N3047" s="595"/>
      <c r="O3047" s="595"/>
      <c r="P3047" s="595"/>
      <c r="Q3047" s="595"/>
      <c r="R3047" s="595"/>
    </row>
    <row r="3048" spans="1:18" s="596" customFormat="1" ht="17.25" hidden="1" outlineLevel="2" x14ac:dyDescent="0.3">
      <c r="A3048" s="438"/>
      <c r="B3048" s="224"/>
      <c r="C3048" s="439" t="s">
        <v>2748</v>
      </c>
      <c r="D3048" s="440" t="s">
        <v>2749</v>
      </c>
      <c r="E3048" s="91"/>
      <c r="F3048" s="220"/>
      <c r="G3048" s="220"/>
      <c r="H3048" s="221"/>
      <c r="I3048" s="222"/>
      <c r="J3048" s="223"/>
      <c r="K3048" s="595"/>
      <c r="L3048" s="595"/>
      <c r="M3048" s="595"/>
      <c r="N3048" s="595"/>
      <c r="O3048" s="595"/>
      <c r="P3048" s="595"/>
      <c r="Q3048" s="595"/>
      <c r="R3048" s="595"/>
    </row>
    <row r="3049" spans="1:18" s="596" customFormat="1" ht="17.25" hidden="1" outlineLevel="2" x14ac:dyDescent="0.3">
      <c r="A3049" s="438"/>
      <c r="B3049" s="226"/>
      <c r="C3049" s="439" t="s">
        <v>2750</v>
      </c>
      <c r="D3049" s="440" t="s">
        <v>2751</v>
      </c>
      <c r="E3049" s="91"/>
      <c r="F3049" s="220"/>
      <c r="G3049" s="220"/>
      <c r="H3049" s="221"/>
      <c r="I3049" s="222"/>
      <c r="J3049" s="223"/>
      <c r="K3049" s="595"/>
      <c r="L3049" s="595"/>
      <c r="M3049" s="595"/>
      <c r="N3049" s="595"/>
      <c r="O3049" s="595"/>
      <c r="P3049" s="595"/>
      <c r="Q3049" s="595"/>
      <c r="R3049" s="595"/>
    </row>
    <row r="3050" spans="1:18" s="596" customFormat="1" ht="17.25" hidden="1" outlineLevel="2" x14ac:dyDescent="0.3">
      <c r="A3050" s="682"/>
      <c r="B3050" s="599"/>
      <c r="C3050" s="599"/>
      <c r="D3050" s="599"/>
      <c r="E3050" s="600"/>
      <c r="F3050" s="220"/>
      <c r="G3050" s="220"/>
      <c r="H3050" s="221"/>
      <c r="I3050" s="222"/>
      <c r="J3050" s="223"/>
      <c r="K3050" s="595"/>
      <c r="L3050" s="595"/>
      <c r="M3050" s="595"/>
      <c r="N3050" s="595"/>
      <c r="O3050" s="595"/>
      <c r="P3050" s="595"/>
      <c r="Q3050" s="595"/>
      <c r="R3050" s="595"/>
    </row>
    <row r="3051" spans="1:18" s="596" customFormat="1" ht="34.5" hidden="1" outlineLevel="2" x14ac:dyDescent="0.3">
      <c r="A3051" s="438"/>
      <c r="B3051" s="226"/>
      <c r="C3051" s="439" t="s">
        <v>2752</v>
      </c>
      <c r="D3051" s="440" t="s">
        <v>2753</v>
      </c>
      <c r="E3051" s="507" t="s">
        <v>2239</v>
      </c>
      <c r="F3051" s="220"/>
      <c r="G3051" s="220"/>
      <c r="H3051" s="221"/>
      <c r="I3051" s="222"/>
      <c r="J3051" s="223"/>
      <c r="K3051" s="595"/>
      <c r="L3051" s="595"/>
      <c r="M3051" s="595"/>
      <c r="N3051" s="595"/>
      <c r="O3051" s="595"/>
      <c r="P3051" s="595"/>
      <c r="Q3051" s="595"/>
      <c r="R3051" s="595"/>
    </row>
    <row r="3052" spans="1:18" s="596" customFormat="1" ht="17.25" hidden="1" outlineLevel="2" x14ac:dyDescent="0.3">
      <c r="A3052" s="438"/>
      <c r="B3052" s="224"/>
      <c r="C3052" s="439" t="s">
        <v>2754</v>
      </c>
      <c r="D3052" s="440" t="s">
        <v>2755</v>
      </c>
      <c r="E3052" s="91" t="s">
        <v>2242</v>
      </c>
      <c r="F3052" s="220"/>
      <c r="G3052" s="220"/>
      <c r="H3052" s="221"/>
      <c r="I3052" s="222"/>
      <c r="J3052" s="223"/>
      <c r="K3052" s="595"/>
      <c r="L3052" s="595"/>
      <c r="M3052" s="595"/>
      <c r="N3052" s="595"/>
      <c r="O3052" s="595"/>
      <c r="P3052" s="595"/>
    </row>
    <row r="3053" spans="1:18" s="596" customFormat="1" ht="17.25" hidden="1" outlineLevel="2" x14ac:dyDescent="0.3">
      <c r="A3053" s="682"/>
      <c r="B3053" s="599"/>
      <c r="C3053" s="599"/>
      <c r="D3053" s="599"/>
      <c r="E3053" s="600"/>
      <c r="F3053" s="220"/>
      <c r="G3053" s="220"/>
      <c r="H3053" s="221"/>
      <c r="I3053" s="222"/>
      <c r="J3053" s="223"/>
      <c r="K3053" s="595"/>
      <c r="L3053" s="595"/>
      <c r="M3053" s="595"/>
      <c r="N3053" s="595"/>
      <c r="O3053" s="595"/>
      <c r="P3053" s="595"/>
      <c r="Q3053" s="595"/>
      <c r="R3053" s="595"/>
    </row>
    <row r="3054" spans="1:18" s="596" customFormat="1" ht="17.25" hidden="1" outlineLevel="2" x14ac:dyDescent="0.3">
      <c r="A3054" s="438"/>
      <c r="B3054" s="224"/>
      <c r="C3054" s="439" t="s">
        <v>2756</v>
      </c>
      <c r="D3054" s="440" t="s">
        <v>2653</v>
      </c>
      <c r="E3054" s="91" t="s">
        <v>2245</v>
      </c>
      <c r="F3054" s="220"/>
      <c r="G3054" s="220"/>
      <c r="H3054" s="221"/>
      <c r="I3054" s="222"/>
      <c r="J3054" s="223"/>
      <c r="K3054" s="595"/>
      <c r="L3054" s="595"/>
      <c r="M3054" s="595"/>
      <c r="N3054" s="595"/>
      <c r="O3054" s="595"/>
      <c r="P3054" s="595"/>
    </row>
    <row r="3055" spans="1:18" s="596" customFormat="1" ht="17.25" hidden="1" outlineLevel="2" x14ac:dyDescent="0.3">
      <c r="A3055" s="438"/>
      <c r="B3055" s="226"/>
      <c r="C3055" s="439" t="s">
        <v>2757</v>
      </c>
      <c r="D3055" s="440" t="s">
        <v>2655</v>
      </c>
      <c r="E3055" s="91"/>
      <c r="F3055" s="220"/>
      <c r="G3055" s="220"/>
      <c r="H3055" s="221"/>
      <c r="I3055" s="222"/>
      <c r="J3055" s="223"/>
      <c r="K3055" s="595"/>
      <c r="L3055" s="595"/>
      <c r="M3055" s="595"/>
      <c r="N3055" s="595"/>
      <c r="O3055" s="595"/>
      <c r="P3055" s="595"/>
    </row>
    <row r="3056" spans="1:18" s="596" customFormat="1" ht="17.25" hidden="1" outlineLevel="2" x14ac:dyDescent="0.3">
      <c r="A3056" s="438"/>
      <c r="B3056" s="226"/>
      <c r="C3056" s="439" t="s">
        <v>2758</v>
      </c>
      <c r="D3056" s="440" t="s">
        <v>2657</v>
      </c>
      <c r="E3056" s="91"/>
      <c r="F3056" s="220"/>
      <c r="G3056" s="220"/>
      <c r="H3056" s="221"/>
      <c r="I3056" s="222"/>
      <c r="J3056" s="223"/>
      <c r="K3056" s="595"/>
      <c r="L3056" s="595"/>
      <c r="M3056" s="595"/>
      <c r="N3056" s="595"/>
      <c r="O3056" s="595"/>
      <c r="P3056" s="595"/>
    </row>
    <row r="3057" spans="1:18" s="596" customFormat="1" ht="17.25" hidden="1" outlineLevel="2" x14ac:dyDescent="0.3">
      <c r="A3057" s="438"/>
      <c r="B3057" s="226"/>
      <c r="C3057" s="439" t="s">
        <v>2759</v>
      </c>
      <c r="D3057" s="440" t="s">
        <v>2659</v>
      </c>
      <c r="E3057" s="91"/>
      <c r="F3057" s="220"/>
      <c r="G3057" s="220"/>
      <c r="H3057" s="221"/>
      <c r="I3057" s="222"/>
      <c r="J3057" s="223"/>
      <c r="K3057" s="595"/>
      <c r="L3057" s="595"/>
      <c r="M3057" s="595"/>
      <c r="N3057" s="595"/>
      <c r="O3057" s="595"/>
      <c r="P3057" s="595"/>
    </row>
    <row r="3058" spans="1:18" s="596" customFormat="1" ht="17.25" hidden="1" outlineLevel="2" x14ac:dyDescent="0.3">
      <c r="A3058" s="438"/>
      <c r="B3058" s="226"/>
      <c r="C3058" s="439" t="s">
        <v>2760</v>
      </c>
      <c r="D3058" s="440" t="s">
        <v>2661</v>
      </c>
      <c r="E3058" s="91"/>
      <c r="F3058" s="220"/>
      <c r="G3058" s="220"/>
      <c r="H3058" s="221"/>
      <c r="I3058" s="222"/>
      <c r="J3058" s="223"/>
      <c r="K3058" s="595"/>
      <c r="L3058" s="595"/>
      <c r="M3058" s="595"/>
      <c r="N3058" s="595"/>
      <c r="O3058" s="595"/>
      <c r="P3058" s="595"/>
    </row>
    <row r="3059" spans="1:18" s="462" customFormat="1" ht="17.25" hidden="1" outlineLevel="2" x14ac:dyDescent="0.3">
      <c r="A3059" s="438"/>
      <c r="B3059" s="603"/>
      <c r="C3059" s="439" t="s">
        <v>2761</v>
      </c>
      <c r="D3059" s="440" t="s">
        <v>2663</v>
      </c>
      <c r="E3059" s="91"/>
      <c r="F3059" s="220"/>
      <c r="G3059" s="220"/>
      <c r="H3059" s="461"/>
      <c r="I3059" s="461"/>
      <c r="J3059" s="595"/>
      <c r="K3059" s="595"/>
      <c r="L3059" s="595"/>
      <c r="M3059" s="595"/>
      <c r="N3059" s="595"/>
      <c r="O3059" s="461"/>
      <c r="P3059" s="461"/>
    </row>
    <row r="3060" spans="1:18" s="462" customFormat="1" ht="17.25" hidden="1" outlineLevel="2" x14ac:dyDescent="0.3">
      <c r="A3060" s="438"/>
      <c r="B3060" s="603"/>
      <c r="C3060" s="439" t="s">
        <v>2762</v>
      </c>
      <c r="D3060" s="440" t="s">
        <v>2665</v>
      </c>
      <c r="E3060" s="91"/>
      <c r="F3060" s="220"/>
      <c r="G3060" s="220"/>
      <c r="H3060" s="461"/>
      <c r="I3060" s="461"/>
      <c r="J3060" s="595"/>
      <c r="K3060" s="595"/>
      <c r="L3060" s="595"/>
      <c r="M3060" s="595"/>
      <c r="N3060" s="595"/>
      <c r="O3060" s="461"/>
      <c r="P3060" s="461"/>
    </row>
    <row r="3061" spans="1:18" s="462" customFormat="1" ht="17.25" hidden="1" outlineLevel="2" x14ac:dyDescent="0.3">
      <c r="A3061" s="438"/>
      <c r="B3061" s="603"/>
      <c r="C3061" s="439" t="s">
        <v>2763</v>
      </c>
      <c r="D3061" s="440" t="s">
        <v>2667</v>
      </c>
      <c r="E3061" s="91"/>
      <c r="F3061" s="220"/>
      <c r="G3061" s="220"/>
      <c r="H3061" s="461"/>
      <c r="I3061" s="461"/>
      <c r="J3061" s="595"/>
      <c r="K3061" s="595"/>
      <c r="L3061" s="595"/>
      <c r="M3061" s="595"/>
      <c r="N3061" s="595"/>
      <c r="O3061" s="461"/>
      <c r="P3061" s="461"/>
    </row>
    <row r="3062" spans="1:18" s="462" customFormat="1" ht="17.25" hidden="1" outlineLevel="2" x14ac:dyDescent="0.3">
      <c r="A3062" s="438"/>
      <c r="B3062" s="603"/>
      <c r="C3062" s="439" t="s">
        <v>2764</v>
      </c>
      <c r="D3062" s="440" t="s">
        <v>2669</v>
      </c>
      <c r="E3062" s="91"/>
      <c r="F3062" s="220"/>
      <c r="G3062" s="220"/>
      <c r="H3062" s="461"/>
      <c r="I3062" s="461"/>
      <c r="J3062" s="595"/>
      <c r="K3062" s="595"/>
      <c r="L3062" s="595"/>
      <c r="M3062" s="595"/>
      <c r="N3062" s="595"/>
      <c r="O3062" s="461"/>
      <c r="P3062" s="461"/>
    </row>
    <row r="3063" spans="1:18" s="462" customFormat="1" ht="17.25" hidden="1" outlineLevel="2" x14ac:dyDescent="0.3">
      <c r="A3063" s="438"/>
      <c r="B3063" s="603"/>
      <c r="C3063" s="439" t="s">
        <v>2765</v>
      </c>
      <c r="D3063" s="440" t="s">
        <v>2671</v>
      </c>
      <c r="E3063" s="91"/>
      <c r="F3063" s="220"/>
      <c r="G3063" s="220"/>
      <c r="H3063" s="461"/>
      <c r="I3063" s="461"/>
      <c r="J3063" s="595"/>
      <c r="K3063" s="595"/>
      <c r="L3063" s="595"/>
      <c r="M3063" s="595"/>
      <c r="N3063" s="595"/>
      <c r="O3063" s="461"/>
      <c r="P3063" s="461"/>
    </row>
    <row r="3064" spans="1:18" s="462" customFormat="1" ht="17.25" hidden="1" outlineLevel="2" x14ac:dyDescent="0.3">
      <c r="A3064" s="438"/>
      <c r="B3064" s="603"/>
      <c r="C3064" s="439" t="s">
        <v>2766</v>
      </c>
      <c r="D3064" s="440" t="s">
        <v>2673</v>
      </c>
      <c r="E3064" s="91"/>
      <c r="F3064" s="220"/>
      <c r="G3064" s="220"/>
      <c r="H3064" s="461"/>
      <c r="I3064" s="461"/>
      <c r="J3064" s="595"/>
      <c r="K3064" s="595"/>
      <c r="L3064" s="595"/>
      <c r="M3064" s="595"/>
      <c r="N3064" s="595"/>
      <c r="O3064" s="461"/>
      <c r="P3064" s="461"/>
    </row>
    <row r="3065" spans="1:18" s="462" customFormat="1" ht="17.25" hidden="1" outlineLevel="2" x14ac:dyDescent="0.3">
      <c r="A3065" s="438"/>
      <c r="B3065" s="603"/>
      <c r="C3065" s="439" t="s">
        <v>2767</v>
      </c>
      <c r="D3065" s="440" t="s">
        <v>2675</v>
      </c>
      <c r="E3065" s="91"/>
      <c r="F3065" s="220"/>
      <c r="G3065" s="220"/>
      <c r="H3065" s="461"/>
      <c r="I3065" s="461"/>
      <c r="J3065" s="595"/>
      <c r="K3065" s="595"/>
      <c r="L3065" s="595"/>
      <c r="M3065" s="595"/>
      <c r="N3065" s="595"/>
      <c r="O3065" s="461"/>
      <c r="P3065" s="461"/>
    </row>
    <row r="3066" spans="1:18" s="462" customFormat="1" ht="17.25" hidden="1" outlineLevel="2" x14ac:dyDescent="0.3">
      <c r="A3066" s="438"/>
      <c r="B3066" s="603"/>
      <c r="C3066" s="439" t="s">
        <v>2768</v>
      </c>
      <c r="D3066" s="440" t="s">
        <v>2677</v>
      </c>
      <c r="E3066" s="91"/>
      <c r="F3066" s="220"/>
      <c r="G3066" s="220"/>
      <c r="H3066" s="461"/>
      <c r="I3066" s="461"/>
      <c r="J3066" s="595"/>
      <c r="K3066" s="595"/>
      <c r="L3066" s="595"/>
      <c r="M3066" s="595"/>
      <c r="N3066" s="595"/>
      <c r="O3066" s="461"/>
      <c r="P3066" s="461"/>
    </row>
    <row r="3067" spans="1:18" s="462" customFormat="1" ht="17.25" hidden="1" outlineLevel="2" x14ac:dyDescent="0.3">
      <c r="A3067" s="438"/>
      <c r="B3067" s="603"/>
      <c r="C3067" s="439" t="s">
        <v>2769</v>
      </c>
      <c r="D3067" s="440" t="s">
        <v>2679</v>
      </c>
      <c r="E3067" s="91"/>
      <c r="F3067" s="220"/>
      <c r="G3067" s="220"/>
      <c r="H3067" s="461"/>
      <c r="I3067" s="461"/>
      <c r="J3067" s="595"/>
      <c r="K3067" s="595"/>
      <c r="L3067" s="595"/>
      <c r="M3067" s="595"/>
      <c r="N3067" s="595"/>
      <c r="O3067" s="461"/>
      <c r="P3067" s="461"/>
    </row>
    <row r="3068" spans="1:18" s="462" customFormat="1" ht="17.25" hidden="1" outlineLevel="2" x14ac:dyDescent="0.3">
      <c r="A3068" s="438"/>
      <c r="B3068" s="603"/>
      <c r="C3068" s="439" t="s">
        <v>2770</v>
      </c>
      <c r="D3068" s="440" t="s">
        <v>2681</v>
      </c>
      <c r="E3068" s="91"/>
      <c r="F3068" s="220"/>
      <c r="G3068" s="220"/>
      <c r="H3068" s="461"/>
      <c r="I3068" s="461"/>
      <c r="J3068" s="595"/>
      <c r="K3068" s="595"/>
      <c r="L3068" s="595"/>
      <c r="M3068" s="595"/>
      <c r="N3068" s="595"/>
      <c r="O3068" s="461"/>
      <c r="P3068" s="461"/>
    </row>
    <row r="3069" spans="1:18" s="462" customFormat="1" ht="17.25" hidden="1" outlineLevel="2" x14ac:dyDescent="0.3">
      <c r="A3069" s="438"/>
      <c r="B3069" s="603"/>
      <c r="C3069" s="439" t="s">
        <v>2771</v>
      </c>
      <c r="D3069" s="440" t="s">
        <v>2683</v>
      </c>
      <c r="E3069" s="91"/>
      <c r="F3069" s="220"/>
      <c r="G3069" s="220"/>
      <c r="H3069" s="461"/>
      <c r="I3069" s="461"/>
      <c r="J3069" s="595"/>
      <c r="K3069" s="595"/>
      <c r="L3069" s="595"/>
      <c r="M3069" s="595"/>
      <c r="N3069" s="595"/>
      <c r="O3069" s="461"/>
      <c r="P3069" s="461"/>
    </row>
    <row r="3070" spans="1:18" s="596" customFormat="1" ht="17.25" hidden="1" outlineLevel="2" x14ac:dyDescent="0.3">
      <c r="A3070" s="438"/>
      <c r="B3070" s="226"/>
      <c r="C3070" s="439" t="s">
        <v>2772</v>
      </c>
      <c r="D3070" s="440" t="s">
        <v>2685</v>
      </c>
      <c r="E3070" s="91"/>
      <c r="F3070" s="220"/>
      <c r="G3070" s="220"/>
      <c r="H3070" s="221"/>
      <c r="I3070" s="222"/>
      <c r="J3070" s="223"/>
      <c r="K3070" s="595"/>
      <c r="L3070" s="595"/>
      <c r="M3070" s="595"/>
      <c r="N3070" s="595"/>
      <c r="O3070" s="595"/>
      <c r="P3070" s="595"/>
      <c r="Q3070" s="595"/>
      <c r="R3070" s="595"/>
    </row>
    <row r="3071" spans="1:18" s="462" customFormat="1" ht="17.25" hidden="1" outlineLevel="2" x14ac:dyDescent="0.3">
      <c r="A3071" s="438"/>
      <c r="B3071" s="603"/>
      <c r="C3071" s="439" t="s">
        <v>2773</v>
      </c>
      <c r="D3071" s="440" t="s">
        <v>2687</v>
      </c>
      <c r="E3071" s="91"/>
      <c r="F3071" s="220"/>
      <c r="G3071" s="220"/>
      <c r="H3071" s="461"/>
      <c r="I3071" s="461"/>
      <c r="J3071" s="595"/>
      <c r="K3071" s="595"/>
      <c r="L3071" s="595"/>
      <c r="M3071" s="595"/>
      <c r="N3071" s="595"/>
      <c r="O3071" s="461"/>
      <c r="P3071" s="461"/>
    </row>
    <row r="3072" spans="1:18" s="462" customFormat="1" ht="17.25" hidden="1" outlineLevel="2" x14ac:dyDescent="0.3">
      <c r="A3072" s="438"/>
      <c r="B3072" s="603"/>
      <c r="C3072" s="439" t="s">
        <v>2774</v>
      </c>
      <c r="D3072" s="440" t="s">
        <v>2689</v>
      </c>
      <c r="E3072" s="91"/>
      <c r="F3072" s="220"/>
      <c r="G3072" s="220"/>
      <c r="H3072" s="461"/>
      <c r="I3072" s="461"/>
      <c r="J3072" s="595"/>
      <c r="K3072" s="595"/>
      <c r="L3072" s="595"/>
      <c r="M3072" s="595"/>
      <c r="N3072" s="595"/>
      <c r="O3072" s="461"/>
      <c r="P3072" s="461"/>
    </row>
    <row r="3073" spans="1:18" s="596" customFormat="1" ht="17.25" hidden="1" outlineLevel="2" x14ac:dyDescent="0.3">
      <c r="A3073" s="682"/>
      <c r="B3073" s="599"/>
      <c r="C3073" s="599"/>
      <c r="D3073" s="599"/>
      <c r="E3073" s="600"/>
      <c r="F3073" s="220"/>
      <c r="G3073" s="220"/>
      <c r="H3073" s="221"/>
      <c r="I3073" s="222"/>
      <c r="J3073" s="223"/>
      <c r="K3073" s="595"/>
      <c r="L3073" s="595"/>
      <c r="M3073" s="595"/>
      <c r="N3073" s="595"/>
      <c r="O3073" s="595"/>
      <c r="P3073" s="595"/>
      <c r="Q3073" s="595"/>
      <c r="R3073" s="595"/>
    </row>
    <row r="3074" spans="1:18" s="462" customFormat="1" ht="17.25" hidden="1" outlineLevel="2" x14ac:dyDescent="0.3">
      <c r="A3074" s="438"/>
      <c r="B3074" s="603"/>
      <c r="C3074" s="439" t="s">
        <v>2775</v>
      </c>
      <c r="D3074" s="440" t="s">
        <v>2776</v>
      </c>
      <c r="E3074" s="91" t="s">
        <v>2284</v>
      </c>
      <c r="F3074" s="220"/>
      <c r="G3074" s="220"/>
      <c r="H3074" s="461"/>
      <c r="I3074" s="461"/>
      <c r="J3074" s="595"/>
      <c r="K3074" s="595"/>
      <c r="L3074" s="595"/>
      <c r="M3074" s="595"/>
      <c r="N3074" s="595"/>
      <c r="O3074" s="461"/>
      <c r="P3074" s="461"/>
    </row>
    <row r="3075" spans="1:18" s="462" customFormat="1" ht="17.25" hidden="1" outlineLevel="2" x14ac:dyDescent="0.3">
      <c r="A3075" s="438"/>
      <c r="B3075" s="603"/>
      <c r="C3075" s="439" t="s">
        <v>2777</v>
      </c>
      <c r="D3075" s="440" t="s">
        <v>2778</v>
      </c>
      <c r="E3075" s="91" t="s">
        <v>2287</v>
      </c>
      <c r="F3075" s="220"/>
      <c r="G3075" s="220"/>
      <c r="H3075" s="461"/>
      <c r="I3075" s="461"/>
      <c r="J3075" s="595"/>
      <c r="K3075" s="595"/>
      <c r="L3075" s="595"/>
      <c r="M3075" s="595"/>
      <c r="N3075" s="595"/>
      <c r="O3075" s="461"/>
      <c r="P3075" s="461"/>
    </row>
    <row r="3076" spans="1:18" s="462" customFormat="1" ht="17.25" hidden="1" outlineLevel="2" x14ac:dyDescent="0.3">
      <c r="A3076" s="438"/>
      <c r="B3076" s="603"/>
      <c r="C3076" s="439" t="s">
        <v>2779</v>
      </c>
      <c r="D3076" s="440" t="s">
        <v>2780</v>
      </c>
      <c r="E3076" s="91"/>
      <c r="F3076" s="220"/>
      <c r="G3076" s="220"/>
      <c r="H3076" s="461"/>
      <c r="I3076" s="461"/>
      <c r="J3076" s="595"/>
      <c r="K3076" s="595"/>
      <c r="L3076" s="595"/>
      <c r="M3076" s="595"/>
      <c r="N3076" s="595"/>
      <c r="O3076" s="461"/>
      <c r="P3076" s="461"/>
    </row>
    <row r="3077" spans="1:18" s="596" customFormat="1" ht="17.25" hidden="1" outlineLevel="2" x14ac:dyDescent="0.3">
      <c r="A3077" s="682"/>
      <c r="B3077" s="599"/>
      <c r="C3077" s="599"/>
      <c r="D3077" s="599"/>
      <c r="E3077" s="600"/>
      <c r="F3077" s="220"/>
      <c r="G3077" s="220"/>
      <c r="H3077" s="221"/>
      <c r="I3077" s="222"/>
      <c r="J3077" s="223"/>
      <c r="K3077" s="595"/>
      <c r="L3077" s="595"/>
      <c r="M3077" s="595"/>
      <c r="N3077" s="595"/>
      <c r="O3077" s="595"/>
      <c r="P3077" s="595"/>
      <c r="Q3077" s="595"/>
      <c r="R3077" s="595"/>
    </row>
    <row r="3078" spans="1:18" s="462" customFormat="1" ht="17.25" hidden="1" outlineLevel="2" x14ac:dyDescent="0.3">
      <c r="A3078" s="438"/>
      <c r="B3078" s="603"/>
      <c r="C3078" s="439" t="s">
        <v>2781</v>
      </c>
      <c r="D3078" s="440" t="s">
        <v>2782</v>
      </c>
      <c r="E3078" s="91"/>
      <c r="F3078" s="220"/>
      <c r="G3078" s="220"/>
      <c r="H3078" s="461"/>
      <c r="I3078" s="461"/>
      <c r="J3078" s="595"/>
      <c r="K3078" s="595"/>
      <c r="L3078" s="595"/>
      <c r="M3078" s="595"/>
      <c r="N3078" s="595"/>
      <c r="O3078" s="461"/>
      <c r="P3078" s="461"/>
    </row>
    <row r="3079" spans="1:18" s="462" customFormat="1" ht="17.25" hidden="1" outlineLevel="2" x14ac:dyDescent="0.3">
      <c r="A3079" s="438"/>
      <c r="B3079" s="603"/>
      <c r="C3079" s="439" t="s">
        <v>2783</v>
      </c>
      <c r="D3079" s="440" t="s">
        <v>2784</v>
      </c>
      <c r="E3079" s="91"/>
      <c r="F3079" s="220"/>
      <c r="G3079" s="220"/>
      <c r="H3079" s="461"/>
      <c r="I3079" s="461"/>
      <c r="J3079" s="595"/>
      <c r="K3079" s="595"/>
      <c r="L3079" s="595"/>
      <c r="M3079" s="595"/>
      <c r="N3079" s="595"/>
      <c r="O3079" s="461"/>
      <c r="P3079" s="461"/>
    </row>
    <row r="3080" spans="1:18" s="596" customFormat="1" ht="17.25" hidden="1" outlineLevel="2" x14ac:dyDescent="0.3">
      <c r="A3080" s="682"/>
      <c r="B3080" s="599"/>
      <c r="C3080" s="599"/>
      <c r="D3080" s="599"/>
      <c r="E3080" s="600"/>
      <c r="F3080" s="220"/>
      <c r="G3080" s="220"/>
      <c r="H3080" s="221"/>
      <c r="I3080" s="222"/>
      <c r="J3080" s="223"/>
      <c r="K3080" s="595"/>
      <c r="L3080" s="595"/>
      <c r="M3080" s="595"/>
      <c r="N3080" s="595"/>
      <c r="O3080" s="595"/>
      <c r="P3080" s="595"/>
      <c r="Q3080" s="595"/>
      <c r="R3080" s="595"/>
    </row>
    <row r="3081" spans="1:18" s="462" customFormat="1" ht="17.25" hidden="1" outlineLevel="2" x14ac:dyDescent="0.3">
      <c r="A3081" s="438"/>
      <c r="B3081" s="603"/>
      <c r="C3081" s="439" t="s">
        <v>2785</v>
      </c>
      <c r="D3081" s="440" t="s">
        <v>2786</v>
      </c>
      <c r="E3081" s="91" t="s">
        <v>2296</v>
      </c>
      <c r="F3081" s="220"/>
      <c r="G3081" s="220"/>
      <c r="H3081" s="461"/>
      <c r="I3081" s="461"/>
      <c r="J3081" s="595"/>
      <c r="K3081" s="595"/>
      <c r="L3081" s="595"/>
      <c r="M3081" s="595"/>
      <c r="N3081" s="595"/>
      <c r="O3081" s="461"/>
      <c r="P3081" s="461"/>
    </row>
    <row r="3082" spans="1:18" s="462" customFormat="1" ht="17.25" hidden="1" outlineLevel="2" x14ac:dyDescent="0.3">
      <c r="A3082" s="438"/>
      <c r="B3082" s="603"/>
      <c r="C3082" s="439" t="s">
        <v>2787</v>
      </c>
      <c r="D3082" s="440" t="s">
        <v>2788</v>
      </c>
      <c r="E3082" s="91"/>
      <c r="F3082" s="220"/>
      <c r="G3082" s="220"/>
      <c r="H3082" s="461"/>
      <c r="I3082" s="461"/>
      <c r="J3082" s="595"/>
      <c r="K3082" s="595"/>
      <c r="L3082" s="595"/>
      <c r="M3082" s="595"/>
      <c r="N3082" s="595"/>
      <c r="O3082" s="461"/>
      <c r="P3082" s="461"/>
    </row>
    <row r="3083" spans="1:18" s="462" customFormat="1" ht="17.25" hidden="1" outlineLevel="2" x14ac:dyDescent="0.3">
      <c r="A3083" s="438"/>
      <c r="B3083" s="603"/>
      <c r="C3083" s="439" t="s">
        <v>2789</v>
      </c>
      <c r="D3083" s="440" t="s">
        <v>2790</v>
      </c>
      <c r="E3083" s="91"/>
      <c r="F3083" s="220"/>
      <c r="G3083" s="220"/>
      <c r="H3083" s="461"/>
      <c r="I3083" s="461"/>
      <c r="J3083" s="595"/>
      <c r="K3083" s="595"/>
      <c r="L3083" s="595"/>
      <c r="M3083" s="595"/>
      <c r="N3083" s="595"/>
      <c r="O3083" s="461"/>
      <c r="P3083" s="461"/>
    </row>
    <row r="3084" spans="1:18" s="596" customFormat="1" ht="17.25" hidden="1" outlineLevel="2" x14ac:dyDescent="0.3">
      <c r="A3084" s="682"/>
      <c r="B3084" s="599"/>
      <c r="C3084" s="599"/>
      <c r="D3084" s="599"/>
      <c r="E3084" s="600"/>
      <c r="F3084" s="220"/>
      <c r="G3084" s="220"/>
      <c r="H3084" s="221"/>
      <c r="I3084" s="222"/>
      <c r="J3084" s="223"/>
      <c r="K3084" s="595"/>
      <c r="L3084" s="595"/>
      <c r="M3084" s="595"/>
      <c r="N3084" s="595"/>
      <c r="O3084" s="595"/>
      <c r="P3084" s="595"/>
      <c r="Q3084" s="595"/>
      <c r="R3084" s="595"/>
    </row>
    <row r="3085" spans="1:18" s="462" customFormat="1" ht="34.5" hidden="1" outlineLevel="2" x14ac:dyDescent="0.3">
      <c r="A3085" s="438"/>
      <c r="B3085" s="603"/>
      <c r="C3085" s="439" t="s">
        <v>2791</v>
      </c>
      <c r="D3085" s="440" t="s">
        <v>2792</v>
      </c>
      <c r="E3085" s="91" t="s">
        <v>2309</v>
      </c>
      <c r="F3085" s="220"/>
      <c r="G3085" s="220"/>
      <c r="H3085" s="461"/>
      <c r="I3085" s="461"/>
      <c r="J3085" s="595"/>
      <c r="K3085" s="595"/>
      <c r="L3085" s="595"/>
      <c r="M3085" s="595"/>
      <c r="N3085" s="595"/>
      <c r="O3085" s="461"/>
      <c r="P3085" s="461"/>
    </row>
    <row r="3086" spans="1:18" s="596" customFormat="1" ht="17.25" hidden="1" outlineLevel="2" x14ac:dyDescent="0.3">
      <c r="A3086" s="682"/>
      <c r="B3086" s="599"/>
      <c r="C3086" s="599"/>
      <c r="D3086" s="599"/>
      <c r="E3086" s="600"/>
      <c r="F3086" s="220"/>
      <c r="G3086" s="220"/>
      <c r="H3086" s="221"/>
      <c r="I3086" s="222"/>
      <c r="J3086" s="223"/>
      <c r="K3086" s="595"/>
      <c r="L3086" s="595"/>
      <c r="M3086" s="595"/>
      <c r="N3086" s="595"/>
      <c r="O3086" s="595"/>
      <c r="P3086" s="595"/>
      <c r="Q3086" s="595"/>
      <c r="R3086" s="595"/>
    </row>
    <row r="3087" spans="1:18" s="462" customFormat="1" ht="34.5" hidden="1" outlineLevel="2" x14ac:dyDescent="0.3">
      <c r="A3087" s="438"/>
      <c r="B3087" s="603"/>
      <c r="C3087" s="439" t="s">
        <v>2793</v>
      </c>
      <c r="D3087" s="440" t="s">
        <v>2709</v>
      </c>
      <c r="E3087" s="507" t="s">
        <v>2312</v>
      </c>
      <c r="F3087" s="220"/>
      <c r="G3087" s="220"/>
      <c r="H3087" s="461"/>
      <c r="I3087" s="461"/>
      <c r="J3087" s="595"/>
      <c r="K3087" s="595"/>
      <c r="L3087" s="595"/>
      <c r="M3087" s="595"/>
      <c r="N3087" s="595"/>
      <c r="O3087" s="461"/>
      <c r="P3087" s="461"/>
    </row>
    <row r="3088" spans="1:18" s="462" customFormat="1" ht="17.25" hidden="1" outlineLevel="2" x14ac:dyDescent="0.3">
      <c r="A3088" s="438"/>
      <c r="B3088" s="603"/>
      <c r="C3088" s="439" t="s">
        <v>2794</v>
      </c>
      <c r="D3088" s="440" t="s">
        <v>2711</v>
      </c>
      <c r="E3088" s="91"/>
      <c r="F3088" s="220"/>
      <c r="G3088" s="220"/>
      <c r="H3088" s="461"/>
      <c r="I3088" s="461"/>
      <c r="J3088" s="595"/>
      <c r="K3088" s="595"/>
      <c r="L3088" s="595"/>
      <c r="M3088" s="595"/>
      <c r="N3088" s="595"/>
      <c r="O3088" s="461"/>
      <c r="P3088" s="461"/>
    </row>
    <row r="3089" spans="1:18" s="596" customFormat="1" ht="17.25" hidden="1" outlineLevel="2" x14ac:dyDescent="0.3">
      <c r="A3089" s="682"/>
      <c r="B3089" s="599"/>
      <c r="C3089" s="599"/>
      <c r="D3089" s="599"/>
      <c r="E3089" s="600"/>
      <c r="F3089" s="220"/>
      <c r="G3089" s="220"/>
      <c r="H3089" s="221"/>
      <c r="I3089" s="222"/>
      <c r="J3089" s="223"/>
      <c r="K3089" s="595"/>
      <c r="L3089" s="595"/>
      <c r="M3089" s="595"/>
      <c r="N3089" s="595"/>
      <c r="O3089" s="595"/>
      <c r="P3089" s="595"/>
      <c r="Q3089" s="595"/>
      <c r="R3089" s="595"/>
    </row>
    <row r="3090" spans="1:18" s="462" customFormat="1" ht="17.25" hidden="1" outlineLevel="2" x14ac:dyDescent="0.3">
      <c r="A3090" s="438"/>
      <c r="B3090" s="603"/>
      <c r="C3090" s="439" t="s">
        <v>2795</v>
      </c>
      <c r="D3090" s="440" t="s">
        <v>2796</v>
      </c>
      <c r="E3090" s="679" t="s">
        <v>2317</v>
      </c>
      <c r="F3090" s="220"/>
      <c r="G3090" s="220"/>
      <c r="H3090" s="461"/>
      <c r="I3090" s="461"/>
      <c r="J3090" s="595"/>
      <c r="K3090" s="595"/>
      <c r="L3090" s="595"/>
      <c r="M3090" s="595"/>
      <c r="N3090" s="595"/>
      <c r="O3090" s="461"/>
      <c r="P3090" s="461"/>
    </row>
    <row r="3091" spans="1:18" s="462" customFormat="1" ht="17.25" hidden="1" outlineLevel="2" x14ac:dyDescent="0.3">
      <c r="A3091" s="438"/>
      <c r="B3091" s="603"/>
      <c r="C3091" s="439" t="s">
        <v>2797</v>
      </c>
      <c r="D3091" s="440" t="s">
        <v>2798</v>
      </c>
      <c r="E3091" s="91"/>
      <c r="F3091" s="220"/>
      <c r="G3091" s="220"/>
      <c r="H3091" s="461"/>
      <c r="I3091" s="461"/>
      <c r="J3091" s="595"/>
      <c r="K3091" s="595"/>
      <c r="L3091" s="595"/>
      <c r="M3091" s="595"/>
      <c r="N3091" s="595"/>
      <c r="O3091" s="461"/>
      <c r="P3091" s="461"/>
    </row>
    <row r="3092" spans="1:18" s="462" customFormat="1" ht="17.25" hidden="1" outlineLevel="2" x14ac:dyDescent="0.3">
      <c r="A3092" s="438"/>
      <c r="B3092" s="603"/>
      <c r="C3092" s="439" t="s">
        <v>2799</v>
      </c>
      <c r="D3092" s="440" t="s">
        <v>2800</v>
      </c>
      <c r="E3092" s="91"/>
      <c r="F3092" s="220"/>
      <c r="G3092" s="220"/>
      <c r="H3092" s="461"/>
      <c r="I3092" s="461"/>
      <c r="J3092" s="595"/>
      <c r="K3092" s="595"/>
      <c r="L3092" s="595"/>
      <c r="M3092" s="595"/>
      <c r="N3092" s="595"/>
      <c r="O3092" s="461"/>
      <c r="P3092" s="461"/>
    </row>
    <row r="3093" spans="1:18" s="462" customFormat="1" ht="17.25" hidden="1" outlineLevel="2" x14ac:dyDescent="0.3">
      <c r="A3093" s="438"/>
      <c r="B3093" s="603"/>
      <c r="C3093" s="439" t="s">
        <v>2801</v>
      </c>
      <c r="D3093" s="440" t="s">
        <v>2802</v>
      </c>
      <c r="E3093" s="91"/>
      <c r="F3093" s="220"/>
      <c r="G3093" s="220"/>
      <c r="H3093" s="461"/>
      <c r="I3093" s="461"/>
      <c r="J3093" s="595"/>
      <c r="K3093" s="595"/>
      <c r="L3093" s="595"/>
      <c r="M3093" s="595"/>
      <c r="N3093" s="595"/>
      <c r="O3093" s="461"/>
      <c r="P3093" s="461"/>
    </row>
    <row r="3094" spans="1:18" s="462" customFormat="1" ht="17.25" hidden="1" outlineLevel="2" x14ac:dyDescent="0.3">
      <c r="A3094" s="438"/>
      <c r="B3094" s="603"/>
      <c r="C3094" s="439" t="s">
        <v>2803</v>
      </c>
      <c r="D3094" s="440" t="s">
        <v>2804</v>
      </c>
      <c r="E3094" s="507"/>
      <c r="F3094" s="220"/>
      <c r="G3094" s="220"/>
      <c r="H3094" s="461"/>
      <c r="I3094" s="461"/>
      <c r="J3094" s="595"/>
      <c r="K3094" s="595"/>
      <c r="L3094" s="595"/>
      <c r="M3094" s="595"/>
      <c r="N3094" s="595"/>
      <c r="O3094" s="461"/>
      <c r="P3094" s="461"/>
    </row>
    <row r="3095" spans="1:18" s="462" customFormat="1" ht="17.25" hidden="1" outlineLevel="2" x14ac:dyDescent="0.3">
      <c r="A3095" s="438"/>
      <c r="B3095" s="603"/>
      <c r="C3095" s="439" t="s">
        <v>2805</v>
      </c>
      <c r="D3095" s="440" t="s">
        <v>2806</v>
      </c>
      <c r="E3095" s="507"/>
      <c r="F3095" s="220"/>
      <c r="G3095" s="220"/>
      <c r="H3095" s="461"/>
      <c r="I3095" s="461"/>
      <c r="J3095" s="595"/>
      <c r="K3095" s="595"/>
      <c r="L3095" s="595"/>
      <c r="M3095" s="595"/>
      <c r="N3095" s="595"/>
      <c r="O3095" s="461"/>
      <c r="P3095" s="461"/>
    </row>
    <row r="3096" spans="1:18" s="462" customFormat="1" ht="17.25" hidden="1" outlineLevel="2" x14ac:dyDescent="0.3">
      <c r="A3096" s="438"/>
      <c r="B3096" s="603"/>
      <c r="C3096" s="439" t="s">
        <v>2807</v>
      </c>
      <c r="D3096" s="440" t="s">
        <v>2808</v>
      </c>
      <c r="E3096" s="507"/>
      <c r="F3096" s="220"/>
      <c r="G3096" s="220"/>
      <c r="H3096" s="461"/>
      <c r="I3096" s="461"/>
      <c r="J3096" s="595"/>
      <c r="K3096" s="595"/>
      <c r="L3096" s="595"/>
      <c r="M3096" s="595"/>
      <c r="N3096" s="595"/>
      <c r="O3096" s="461"/>
      <c r="P3096" s="461"/>
    </row>
    <row r="3097" spans="1:18" s="596" customFormat="1" ht="17.25" hidden="1" outlineLevel="2" x14ac:dyDescent="0.3">
      <c r="A3097" s="682"/>
      <c r="B3097" s="599"/>
      <c r="C3097" s="599"/>
      <c r="D3097" s="599"/>
      <c r="E3097" s="600"/>
      <c r="F3097" s="220"/>
      <c r="G3097" s="220"/>
      <c r="H3097" s="221"/>
      <c r="I3097" s="222"/>
      <c r="J3097" s="223"/>
      <c r="K3097" s="595"/>
      <c r="L3097" s="595"/>
      <c r="M3097" s="595"/>
      <c r="N3097" s="595"/>
      <c r="O3097" s="595"/>
      <c r="P3097" s="595"/>
      <c r="Q3097" s="595"/>
      <c r="R3097" s="595"/>
    </row>
    <row r="3098" spans="1:18" s="462" customFormat="1" ht="17.25" hidden="1" outlineLevel="2" x14ac:dyDescent="0.3">
      <c r="A3098" s="438"/>
      <c r="B3098" s="603"/>
      <c r="C3098" s="439" t="s">
        <v>2809</v>
      </c>
      <c r="D3098" s="440" t="s">
        <v>2810</v>
      </c>
      <c r="E3098" s="617" t="s">
        <v>2811</v>
      </c>
      <c r="F3098" s="220"/>
      <c r="G3098" s="220"/>
      <c r="H3098" s="461"/>
      <c r="I3098" s="461"/>
      <c r="J3098" s="595"/>
      <c r="K3098" s="595"/>
      <c r="L3098" s="595"/>
      <c r="M3098" s="595"/>
      <c r="N3098" s="595"/>
      <c r="O3098" s="461"/>
      <c r="P3098" s="461"/>
    </row>
    <row r="3099" spans="1:18" s="462" customFormat="1" ht="17.25" hidden="1" outlineLevel="2" x14ac:dyDescent="0.3">
      <c r="A3099" s="438"/>
      <c r="B3099" s="603"/>
      <c r="C3099" s="439" t="s">
        <v>2812</v>
      </c>
      <c r="D3099" s="440" t="s">
        <v>2813</v>
      </c>
      <c r="E3099" s="617" t="s">
        <v>2811</v>
      </c>
      <c r="F3099" s="220"/>
      <c r="G3099" s="220"/>
      <c r="H3099" s="461"/>
      <c r="I3099" s="461"/>
      <c r="J3099" s="595"/>
      <c r="K3099" s="595"/>
      <c r="L3099" s="595"/>
      <c r="M3099" s="595"/>
      <c r="N3099" s="595"/>
      <c r="O3099" s="461"/>
      <c r="P3099" s="461"/>
    </row>
    <row r="3100" spans="1:18" s="462" customFormat="1" ht="34.5" hidden="1" outlineLevel="2" x14ac:dyDescent="0.3">
      <c r="A3100" s="438"/>
      <c r="B3100" s="603"/>
      <c r="C3100" s="439" t="s">
        <v>2814</v>
      </c>
      <c r="D3100" s="440" t="s">
        <v>2815</v>
      </c>
      <c r="E3100" s="617" t="s">
        <v>2811</v>
      </c>
      <c r="F3100" s="220"/>
      <c r="G3100" s="220"/>
      <c r="H3100" s="461"/>
      <c r="I3100" s="461"/>
      <c r="J3100" s="595"/>
      <c r="K3100" s="595"/>
      <c r="L3100" s="595"/>
      <c r="M3100" s="595"/>
      <c r="N3100" s="595"/>
      <c r="O3100" s="461"/>
      <c r="P3100" s="461"/>
    </row>
    <row r="3101" spans="1:18" s="596" customFormat="1" ht="17.25" hidden="1" outlineLevel="2" x14ac:dyDescent="0.3">
      <c r="A3101" s="682"/>
      <c r="B3101" s="599"/>
      <c r="C3101" s="599"/>
      <c r="D3101" s="599"/>
      <c r="E3101" s="600"/>
      <c r="F3101" s="220"/>
      <c r="G3101" s="220"/>
      <c r="H3101" s="221"/>
      <c r="I3101" s="222"/>
      <c r="J3101" s="223"/>
      <c r="K3101" s="595"/>
      <c r="L3101" s="595"/>
      <c r="M3101" s="595"/>
      <c r="N3101" s="595"/>
      <c r="O3101" s="595"/>
      <c r="P3101" s="595"/>
      <c r="Q3101" s="595"/>
      <c r="R3101" s="595"/>
    </row>
    <row r="3102" spans="1:18" s="86" customFormat="1" ht="34.5" hidden="1" outlineLevel="2" x14ac:dyDescent="0.3">
      <c r="A3102" s="438"/>
      <c r="B3102" s="614"/>
      <c r="C3102" s="615" t="s">
        <v>659</v>
      </c>
      <c r="D3102" s="508" t="s">
        <v>2068</v>
      </c>
      <c r="E3102" s="507" t="s">
        <v>2014</v>
      </c>
      <c r="F3102" s="460"/>
      <c r="G3102" s="220"/>
      <c r="H3102" s="462"/>
      <c r="I3102" s="462"/>
      <c r="J3102" s="462"/>
      <c r="K3102" s="462"/>
      <c r="L3102" s="462"/>
      <c r="M3102" s="462"/>
      <c r="N3102" s="462"/>
      <c r="O3102" s="462"/>
      <c r="P3102" s="462"/>
      <c r="Q3102" s="462"/>
      <c r="R3102" s="462"/>
    </row>
    <row r="3103" spans="1:18" s="86" customFormat="1" ht="34.5" hidden="1" outlineLevel="2" x14ac:dyDescent="0.3">
      <c r="A3103" s="438"/>
      <c r="B3103" s="614"/>
      <c r="C3103" s="508" t="s">
        <v>85</v>
      </c>
      <c r="D3103" s="508" t="s">
        <v>2069</v>
      </c>
      <c r="E3103" s="507" t="s">
        <v>2014</v>
      </c>
      <c r="F3103" s="460"/>
      <c r="G3103" s="220"/>
      <c r="H3103" s="462"/>
      <c r="I3103" s="462"/>
      <c r="J3103" s="462"/>
      <c r="K3103" s="462"/>
      <c r="L3103" s="462"/>
      <c r="M3103" s="462"/>
      <c r="N3103" s="462"/>
      <c r="O3103" s="462"/>
      <c r="P3103" s="462"/>
      <c r="Q3103" s="462"/>
      <c r="R3103" s="462"/>
    </row>
    <row r="3104" spans="1:18" s="86" customFormat="1" ht="17.25" hidden="1" outlineLevel="2" x14ac:dyDescent="0.3">
      <c r="A3104" s="438"/>
      <c r="B3104" s="614"/>
      <c r="C3104" s="680" t="s">
        <v>2015</v>
      </c>
      <c r="D3104" s="663" t="s">
        <v>2016</v>
      </c>
      <c r="E3104" s="662" t="s">
        <v>2733</v>
      </c>
      <c r="F3104" s="460"/>
      <c r="G3104" s="220"/>
      <c r="H3104" s="462"/>
      <c r="I3104" s="462"/>
      <c r="J3104" s="462"/>
      <c r="K3104" s="462"/>
      <c r="L3104" s="462"/>
      <c r="M3104" s="462"/>
      <c r="N3104" s="462"/>
      <c r="O3104" s="462"/>
      <c r="P3104" s="462"/>
      <c r="Q3104" s="462"/>
      <c r="R3104" s="462"/>
    </row>
    <row r="3105" spans="1:18" s="86" customFormat="1" ht="34.5" hidden="1" outlineLevel="2" x14ac:dyDescent="0.3">
      <c r="A3105" s="438"/>
      <c r="B3105" s="614"/>
      <c r="C3105" s="681" t="s">
        <v>2017</v>
      </c>
      <c r="D3105" s="663" t="s">
        <v>2018</v>
      </c>
      <c r="E3105" s="662" t="s">
        <v>2733</v>
      </c>
      <c r="F3105" s="460"/>
      <c r="G3105" s="220"/>
      <c r="H3105" s="462"/>
      <c r="I3105" s="462"/>
      <c r="J3105" s="462"/>
      <c r="K3105" s="462"/>
      <c r="L3105" s="462"/>
      <c r="M3105" s="462"/>
      <c r="N3105" s="462"/>
      <c r="O3105" s="462"/>
      <c r="P3105" s="462"/>
      <c r="Q3105" s="462"/>
      <c r="R3105" s="462"/>
    </row>
    <row r="3106" spans="1:18" s="596" customFormat="1" ht="17.25" hidden="1" customHeight="1" outlineLevel="1" x14ac:dyDescent="0.3">
      <c r="A3106" s="444"/>
      <c r="B3106" s="451"/>
      <c r="C3106" s="451"/>
      <c r="D3106" s="451"/>
      <c r="E3106" s="452"/>
      <c r="F3106" s="203"/>
      <c r="G3106" s="203"/>
      <c r="H3106" s="595"/>
      <c r="I3106" s="595"/>
      <c r="J3106" s="595"/>
      <c r="K3106" s="595"/>
      <c r="L3106" s="595"/>
      <c r="M3106" s="595"/>
      <c r="N3106" s="595"/>
      <c r="O3106" s="595"/>
      <c r="P3106" s="595"/>
    </row>
    <row r="3107" spans="1:18" s="86" customFormat="1" ht="17.25" hidden="1" outlineLevel="1" x14ac:dyDescent="0.3">
      <c r="A3107" s="102"/>
      <c r="B3107" s="227">
        <f>SUM(B3108:B3187)</f>
        <v>0</v>
      </c>
      <c r="C3107" s="632" t="s">
        <v>2734</v>
      </c>
      <c r="D3107" s="228" t="s">
        <v>2816</v>
      </c>
      <c r="E3107" s="229" t="s">
        <v>2631</v>
      </c>
      <c r="F3107" s="83"/>
      <c r="G3107" s="84"/>
      <c r="H3107" s="85"/>
      <c r="I3107" s="85"/>
      <c r="J3107" s="85"/>
      <c r="K3107" s="85"/>
      <c r="L3107" s="85"/>
      <c r="M3107" s="85"/>
      <c r="N3107" s="85"/>
      <c r="O3107" s="85"/>
      <c r="P3107" s="85"/>
    </row>
    <row r="3108" spans="1:18" s="596" customFormat="1" ht="34.5" hidden="1" outlineLevel="2" x14ac:dyDescent="0.3">
      <c r="A3108" s="438"/>
      <c r="B3108" s="226"/>
      <c r="C3108" s="439" t="s">
        <v>2817</v>
      </c>
      <c r="D3108" s="531" t="s">
        <v>2818</v>
      </c>
      <c r="E3108" s="91" t="s">
        <v>2215</v>
      </c>
      <c r="F3108" s="220"/>
      <c r="G3108" s="220"/>
      <c r="H3108" s="221"/>
      <c r="I3108" s="222"/>
      <c r="J3108" s="223"/>
      <c r="K3108" s="595"/>
      <c r="L3108" s="595"/>
      <c r="M3108" s="595"/>
      <c r="N3108" s="595"/>
      <c r="O3108" s="595"/>
      <c r="P3108" s="595"/>
      <c r="Q3108" s="595"/>
      <c r="R3108" s="595"/>
    </row>
    <row r="3109" spans="1:18" s="596" customFormat="1" ht="17.25" hidden="1" outlineLevel="2" x14ac:dyDescent="0.3">
      <c r="A3109" s="438"/>
      <c r="B3109" s="226"/>
      <c r="C3109" s="439" t="s">
        <v>2819</v>
      </c>
      <c r="D3109" s="531" t="s">
        <v>2820</v>
      </c>
      <c r="E3109" s="91"/>
      <c r="F3109" s="220"/>
      <c r="G3109" s="220"/>
      <c r="H3109" s="221"/>
      <c r="I3109" s="222"/>
      <c r="J3109" s="223"/>
      <c r="K3109" s="595"/>
      <c r="L3109" s="595"/>
      <c r="M3109" s="595"/>
      <c r="N3109" s="595"/>
      <c r="O3109" s="595"/>
      <c r="P3109" s="595"/>
      <c r="Q3109" s="595"/>
      <c r="R3109" s="595"/>
    </row>
    <row r="3110" spans="1:18" s="596" customFormat="1" ht="17.25" hidden="1" outlineLevel="2" x14ac:dyDescent="0.3">
      <c r="A3110" s="438"/>
      <c r="B3110" s="226"/>
      <c r="C3110" s="439" t="s">
        <v>2821</v>
      </c>
      <c r="D3110" s="531" t="s">
        <v>2822</v>
      </c>
      <c r="E3110" s="91"/>
      <c r="F3110" s="220"/>
      <c r="G3110" s="220"/>
      <c r="H3110" s="221"/>
      <c r="I3110" s="222"/>
      <c r="J3110" s="223"/>
      <c r="K3110" s="595"/>
      <c r="L3110" s="595"/>
      <c r="M3110" s="595"/>
      <c r="N3110" s="595"/>
      <c r="O3110" s="595"/>
      <c r="P3110" s="595"/>
      <c r="Q3110" s="595"/>
      <c r="R3110" s="595"/>
    </row>
    <row r="3111" spans="1:18" s="596" customFormat="1" ht="17.25" hidden="1" outlineLevel="2" x14ac:dyDescent="0.3">
      <c r="A3111" s="438"/>
      <c r="B3111" s="226"/>
      <c r="C3111" s="439" t="s">
        <v>2823</v>
      </c>
      <c r="D3111" s="531" t="s">
        <v>2824</v>
      </c>
      <c r="E3111" s="91"/>
      <c r="F3111" s="220"/>
      <c r="G3111" s="220"/>
      <c r="H3111" s="221"/>
      <c r="I3111" s="222"/>
      <c r="J3111" s="223"/>
      <c r="K3111" s="595"/>
      <c r="L3111" s="595"/>
      <c r="M3111" s="595"/>
      <c r="N3111" s="595"/>
      <c r="O3111" s="595"/>
      <c r="P3111" s="595"/>
      <c r="Q3111" s="595"/>
      <c r="R3111" s="595"/>
    </row>
    <row r="3112" spans="1:18" s="596" customFormat="1" ht="17.25" hidden="1" outlineLevel="2" x14ac:dyDescent="0.3">
      <c r="A3112" s="438"/>
      <c r="B3112" s="226"/>
      <c r="C3112" s="439" t="s">
        <v>2825</v>
      </c>
      <c r="D3112" s="531" t="s">
        <v>2826</v>
      </c>
      <c r="E3112" s="91"/>
      <c r="F3112" s="220"/>
      <c r="G3112" s="220"/>
      <c r="H3112" s="221"/>
      <c r="I3112" s="222"/>
      <c r="J3112" s="223"/>
      <c r="K3112" s="595"/>
      <c r="L3112" s="595"/>
      <c r="M3112" s="595"/>
      <c r="N3112" s="595"/>
      <c r="O3112" s="595"/>
      <c r="P3112" s="595"/>
      <c r="Q3112" s="595"/>
      <c r="R3112" s="595"/>
    </row>
    <row r="3113" spans="1:18" s="596" customFormat="1" ht="17.25" hidden="1" outlineLevel="2" x14ac:dyDescent="0.3">
      <c r="A3113" s="438"/>
      <c r="B3113" s="226"/>
      <c r="C3113" s="439" t="s">
        <v>2827</v>
      </c>
      <c r="D3113" s="531" t="s">
        <v>2828</v>
      </c>
      <c r="E3113" s="91"/>
      <c r="F3113" s="220"/>
      <c r="G3113" s="220"/>
      <c r="H3113" s="221"/>
      <c r="I3113" s="222"/>
      <c r="J3113" s="223"/>
      <c r="K3113" s="595"/>
      <c r="L3113" s="595"/>
      <c r="M3113" s="595"/>
      <c r="N3113" s="595"/>
      <c r="O3113" s="595"/>
      <c r="P3113" s="595"/>
      <c r="Q3113" s="595"/>
      <c r="R3113" s="595"/>
    </row>
    <row r="3114" spans="1:18" s="596" customFormat="1" ht="17.25" hidden="1" customHeight="1" outlineLevel="2" x14ac:dyDescent="0.3">
      <c r="A3114" s="444"/>
      <c r="B3114" s="451"/>
      <c r="C3114" s="451"/>
      <c r="D3114" s="451"/>
      <c r="E3114" s="452"/>
      <c r="F3114" s="220"/>
      <c r="G3114" s="220"/>
      <c r="H3114" s="221"/>
      <c r="I3114" s="222"/>
      <c r="J3114" s="223"/>
      <c r="K3114" s="595"/>
      <c r="L3114" s="595"/>
      <c r="M3114" s="595"/>
      <c r="N3114" s="595"/>
      <c r="O3114" s="595"/>
      <c r="P3114" s="595"/>
      <c r="Q3114" s="595"/>
      <c r="R3114" s="595"/>
    </row>
    <row r="3115" spans="1:18" s="596" customFormat="1" ht="34.5" hidden="1" outlineLevel="2" x14ac:dyDescent="0.3">
      <c r="A3115" s="438"/>
      <c r="B3115" s="224"/>
      <c r="C3115" s="439" t="s">
        <v>2742</v>
      </c>
      <c r="D3115" s="440" t="s">
        <v>2743</v>
      </c>
      <c r="E3115" s="91" t="s">
        <v>2228</v>
      </c>
      <c r="F3115" s="220"/>
      <c r="G3115" s="220"/>
      <c r="H3115" s="221"/>
      <c r="I3115" s="222"/>
      <c r="J3115" s="223"/>
      <c r="K3115" s="595"/>
      <c r="L3115" s="595"/>
      <c r="M3115" s="595"/>
      <c r="N3115" s="595"/>
      <c r="O3115" s="595"/>
      <c r="P3115" s="595"/>
      <c r="Q3115" s="595"/>
      <c r="R3115" s="595"/>
    </row>
    <row r="3116" spans="1:18" s="596" customFormat="1" ht="17.25" hidden="1" outlineLevel="2" x14ac:dyDescent="0.3">
      <c r="A3116" s="438"/>
      <c r="B3116" s="224"/>
      <c r="C3116" s="439" t="s">
        <v>2744</v>
      </c>
      <c r="D3116" s="440" t="s">
        <v>2745</v>
      </c>
      <c r="E3116" s="91"/>
      <c r="F3116" s="220"/>
      <c r="G3116" s="220"/>
      <c r="H3116" s="221"/>
      <c r="I3116" s="222"/>
      <c r="J3116" s="223"/>
      <c r="K3116" s="595"/>
      <c r="L3116" s="595"/>
      <c r="M3116" s="595"/>
      <c r="N3116" s="595"/>
      <c r="O3116" s="595"/>
      <c r="P3116" s="595"/>
      <c r="Q3116" s="595"/>
      <c r="R3116" s="595"/>
    </row>
    <row r="3117" spans="1:18" s="596" customFormat="1" ht="17.25" hidden="1" outlineLevel="2" x14ac:dyDescent="0.3">
      <c r="A3117" s="438"/>
      <c r="B3117" s="224"/>
      <c r="C3117" s="439" t="s">
        <v>2746</v>
      </c>
      <c r="D3117" s="440" t="s">
        <v>2747</v>
      </c>
      <c r="E3117" s="91"/>
      <c r="F3117" s="220"/>
      <c r="G3117" s="220"/>
      <c r="H3117" s="221"/>
      <c r="I3117" s="222"/>
      <c r="J3117" s="223"/>
      <c r="K3117" s="595"/>
      <c r="L3117" s="595"/>
      <c r="M3117" s="595"/>
      <c r="N3117" s="595"/>
      <c r="O3117" s="595"/>
      <c r="P3117" s="595"/>
      <c r="Q3117" s="595"/>
      <c r="R3117" s="595"/>
    </row>
    <row r="3118" spans="1:18" s="596" customFormat="1" ht="17.25" hidden="1" outlineLevel="2" x14ac:dyDescent="0.3">
      <c r="A3118" s="438"/>
      <c r="B3118" s="224"/>
      <c r="C3118" s="439" t="s">
        <v>2748</v>
      </c>
      <c r="D3118" s="440" t="s">
        <v>2749</v>
      </c>
      <c r="E3118" s="91"/>
      <c r="F3118" s="220"/>
      <c r="G3118" s="220"/>
      <c r="H3118" s="221"/>
      <c r="I3118" s="222"/>
      <c r="J3118" s="223"/>
      <c r="K3118" s="595"/>
      <c r="L3118" s="595"/>
      <c r="M3118" s="595"/>
      <c r="N3118" s="595"/>
      <c r="O3118" s="595"/>
      <c r="P3118" s="595"/>
      <c r="Q3118" s="595"/>
      <c r="R3118" s="595"/>
    </row>
    <row r="3119" spans="1:18" s="596" customFormat="1" ht="17.25" hidden="1" outlineLevel="2" x14ac:dyDescent="0.3">
      <c r="A3119" s="438"/>
      <c r="B3119" s="226"/>
      <c r="C3119" s="439" t="s">
        <v>2750</v>
      </c>
      <c r="D3119" s="440" t="s">
        <v>2751</v>
      </c>
      <c r="E3119" s="91"/>
      <c r="F3119" s="220"/>
      <c r="G3119" s="220"/>
      <c r="H3119" s="221"/>
      <c r="I3119" s="222"/>
      <c r="J3119" s="223"/>
      <c r="K3119" s="595"/>
      <c r="L3119" s="595"/>
      <c r="M3119" s="595"/>
      <c r="N3119" s="595"/>
      <c r="O3119" s="595"/>
      <c r="P3119" s="595"/>
      <c r="Q3119" s="595"/>
      <c r="R3119" s="595"/>
    </row>
    <row r="3120" spans="1:18" s="596" customFormat="1" ht="17.25" hidden="1" customHeight="1" outlineLevel="2" x14ac:dyDescent="0.3">
      <c r="A3120" s="444"/>
      <c r="B3120" s="451"/>
      <c r="C3120" s="451"/>
      <c r="D3120" s="451"/>
      <c r="E3120" s="452"/>
      <c r="F3120" s="220"/>
      <c r="G3120" s="220"/>
      <c r="H3120" s="221"/>
      <c r="I3120" s="222"/>
      <c r="J3120" s="223"/>
      <c r="K3120" s="595"/>
      <c r="L3120" s="595"/>
      <c r="M3120" s="595"/>
      <c r="N3120" s="595"/>
      <c r="O3120" s="595"/>
      <c r="P3120" s="595"/>
      <c r="Q3120" s="595"/>
      <c r="R3120" s="595"/>
    </row>
    <row r="3121" spans="1:18" s="596" customFormat="1" ht="34.5" hidden="1" outlineLevel="2" x14ac:dyDescent="0.3">
      <c r="A3121" s="438"/>
      <c r="B3121" s="226"/>
      <c r="C3121" s="439" t="s">
        <v>2752</v>
      </c>
      <c r="D3121" s="440" t="s">
        <v>2753</v>
      </c>
      <c r="E3121" s="507" t="s">
        <v>2239</v>
      </c>
      <c r="F3121" s="220"/>
      <c r="G3121" s="220"/>
      <c r="H3121" s="221"/>
      <c r="I3121" s="222"/>
      <c r="J3121" s="223"/>
      <c r="K3121" s="595"/>
      <c r="L3121" s="595"/>
      <c r="M3121" s="595"/>
      <c r="N3121" s="595"/>
      <c r="O3121" s="595"/>
      <c r="P3121" s="595"/>
      <c r="Q3121" s="595"/>
      <c r="R3121" s="595"/>
    </row>
    <row r="3122" spans="1:18" s="596" customFormat="1" ht="17.25" hidden="1" outlineLevel="2" x14ac:dyDescent="0.3">
      <c r="A3122" s="438"/>
      <c r="B3122" s="224"/>
      <c r="C3122" s="439" t="s">
        <v>2754</v>
      </c>
      <c r="D3122" s="440" t="s">
        <v>2755</v>
      </c>
      <c r="E3122" s="91" t="s">
        <v>2242</v>
      </c>
      <c r="F3122" s="220"/>
      <c r="G3122" s="220"/>
      <c r="H3122" s="221"/>
      <c r="I3122" s="222"/>
      <c r="J3122" s="223"/>
      <c r="K3122" s="595"/>
      <c r="L3122" s="595"/>
      <c r="M3122" s="595"/>
      <c r="N3122" s="595"/>
      <c r="O3122" s="595"/>
      <c r="P3122" s="595"/>
    </row>
    <row r="3123" spans="1:18" s="596" customFormat="1" ht="17.25" hidden="1" customHeight="1" outlineLevel="2" x14ac:dyDescent="0.3">
      <c r="A3123" s="444"/>
      <c r="B3123" s="451"/>
      <c r="C3123" s="451"/>
      <c r="D3123" s="451"/>
      <c r="E3123" s="452"/>
      <c r="F3123" s="220"/>
      <c r="G3123" s="220"/>
      <c r="H3123" s="221"/>
      <c r="I3123" s="222"/>
      <c r="J3123" s="223"/>
      <c r="K3123" s="595"/>
      <c r="L3123" s="595"/>
      <c r="M3123" s="595"/>
      <c r="N3123" s="595"/>
      <c r="O3123" s="595"/>
      <c r="P3123" s="595"/>
      <c r="Q3123" s="595"/>
      <c r="R3123" s="595"/>
    </row>
    <row r="3124" spans="1:18" s="596" customFormat="1" ht="17.25" hidden="1" outlineLevel="2" x14ac:dyDescent="0.3">
      <c r="A3124" s="438"/>
      <c r="B3124" s="224"/>
      <c r="C3124" s="439" t="s">
        <v>2756</v>
      </c>
      <c r="D3124" s="440" t="s">
        <v>2653</v>
      </c>
      <c r="E3124" s="91" t="s">
        <v>2245</v>
      </c>
      <c r="F3124" s="220"/>
      <c r="G3124" s="220"/>
      <c r="H3124" s="221"/>
      <c r="I3124" s="222"/>
      <c r="J3124" s="223"/>
      <c r="K3124" s="595"/>
      <c r="L3124" s="595"/>
      <c r="M3124" s="595"/>
      <c r="N3124" s="595"/>
      <c r="O3124" s="595"/>
      <c r="P3124" s="595"/>
    </row>
    <row r="3125" spans="1:18" s="596" customFormat="1" ht="17.25" hidden="1" outlineLevel="2" x14ac:dyDescent="0.3">
      <c r="A3125" s="438"/>
      <c r="B3125" s="226"/>
      <c r="C3125" s="439" t="s">
        <v>2757</v>
      </c>
      <c r="D3125" s="440" t="s">
        <v>2655</v>
      </c>
      <c r="E3125" s="91"/>
      <c r="F3125" s="220"/>
      <c r="G3125" s="220"/>
      <c r="H3125" s="221"/>
      <c r="I3125" s="222"/>
      <c r="J3125" s="223"/>
      <c r="K3125" s="595"/>
      <c r="L3125" s="595"/>
      <c r="M3125" s="595"/>
      <c r="N3125" s="595"/>
      <c r="O3125" s="595"/>
      <c r="P3125" s="595"/>
    </row>
    <row r="3126" spans="1:18" s="596" customFormat="1" ht="17.25" hidden="1" outlineLevel="2" x14ac:dyDescent="0.3">
      <c r="A3126" s="438"/>
      <c r="B3126" s="226"/>
      <c r="C3126" s="439" t="s">
        <v>2758</v>
      </c>
      <c r="D3126" s="440" t="s">
        <v>2657</v>
      </c>
      <c r="E3126" s="91"/>
      <c r="F3126" s="220"/>
      <c r="G3126" s="220"/>
      <c r="H3126" s="221"/>
      <c r="I3126" s="222"/>
      <c r="J3126" s="223"/>
      <c r="K3126" s="595"/>
      <c r="L3126" s="595"/>
      <c r="M3126" s="595"/>
      <c r="N3126" s="595"/>
      <c r="O3126" s="595"/>
      <c r="P3126" s="595"/>
    </row>
    <row r="3127" spans="1:18" s="596" customFormat="1" ht="17.25" hidden="1" outlineLevel="2" x14ac:dyDescent="0.3">
      <c r="A3127" s="438"/>
      <c r="B3127" s="226"/>
      <c r="C3127" s="439" t="s">
        <v>2759</v>
      </c>
      <c r="D3127" s="440" t="s">
        <v>2659</v>
      </c>
      <c r="E3127" s="91"/>
      <c r="F3127" s="220"/>
      <c r="G3127" s="220"/>
      <c r="H3127" s="221"/>
      <c r="I3127" s="222"/>
      <c r="J3127" s="223"/>
      <c r="K3127" s="595"/>
      <c r="L3127" s="595"/>
      <c r="M3127" s="595"/>
      <c r="N3127" s="595"/>
      <c r="O3127" s="595"/>
      <c r="P3127" s="595"/>
    </row>
    <row r="3128" spans="1:18" s="596" customFormat="1" ht="17.25" hidden="1" outlineLevel="2" x14ac:dyDescent="0.3">
      <c r="A3128" s="438"/>
      <c r="B3128" s="226"/>
      <c r="C3128" s="439" t="s">
        <v>2760</v>
      </c>
      <c r="D3128" s="440" t="s">
        <v>2661</v>
      </c>
      <c r="E3128" s="91"/>
      <c r="F3128" s="220"/>
      <c r="G3128" s="220"/>
      <c r="H3128" s="221"/>
      <c r="I3128" s="222"/>
      <c r="J3128" s="223"/>
      <c r="K3128" s="595"/>
      <c r="L3128" s="595"/>
      <c r="M3128" s="595"/>
      <c r="N3128" s="595"/>
      <c r="O3128" s="595"/>
      <c r="P3128" s="595"/>
    </row>
    <row r="3129" spans="1:18" s="462" customFormat="1" ht="17.25" hidden="1" outlineLevel="2" x14ac:dyDescent="0.3">
      <c r="A3129" s="438"/>
      <c r="B3129" s="603"/>
      <c r="C3129" s="439" t="s">
        <v>2761</v>
      </c>
      <c r="D3129" s="440" t="s">
        <v>2663</v>
      </c>
      <c r="E3129" s="91"/>
      <c r="F3129" s="220"/>
      <c r="G3129" s="220"/>
      <c r="H3129" s="461"/>
      <c r="I3129" s="461"/>
      <c r="J3129" s="595"/>
      <c r="K3129" s="595"/>
      <c r="L3129" s="595"/>
      <c r="M3129" s="595"/>
      <c r="N3129" s="595"/>
      <c r="O3129" s="461"/>
      <c r="P3129" s="461"/>
    </row>
    <row r="3130" spans="1:18" s="462" customFormat="1" ht="17.25" hidden="1" outlineLevel="2" x14ac:dyDescent="0.3">
      <c r="A3130" s="438"/>
      <c r="B3130" s="603"/>
      <c r="C3130" s="439" t="s">
        <v>2762</v>
      </c>
      <c r="D3130" s="440" t="s">
        <v>2665</v>
      </c>
      <c r="E3130" s="91"/>
      <c r="F3130" s="220"/>
      <c r="G3130" s="220"/>
      <c r="H3130" s="461"/>
      <c r="I3130" s="461"/>
      <c r="J3130" s="595"/>
      <c r="K3130" s="595"/>
      <c r="L3130" s="595"/>
      <c r="M3130" s="595"/>
      <c r="N3130" s="595"/>
      <c r="O3130" s="461"/>
      <c r="P3130" s="461"/>
    </row>
    <row r="3131" spans="1:18" s="462" customFormat="1" ht="17.25" hidden="1" outlineLevel="2" x14ac:dyDescent="0.3">
      <c r="A3131" s="438"/>
      <c r="B3131" s="603"/>
      <c r="C3131" s="439" t="s">
        <v>2763</v>
      </c>
      <c r="D3131" s="440" t="s">
        <v>2667</v>
      </c>
      <c r="E3131" s="91"/>
      <c r="F3131" s="220"/>
      <c r="G3131" s="220"/>
      <c r="H3131" s="461"/>
      <c r="I3131" s="461"/>
      <c r="J3131" s="595"/>
      <c r="K3131" s="595"/>
      <c r="L3131" s="595"/>
      <c r="M3131" s="595"/>
      <c r="N3131" s="595"/>
      <c r="O3131" s="461"/>
      <c r="P3131" s="461"/>
    </row>
    <row r="3132" spans="1:18" s="462" customFormat="1" ht="17.25" hidden="1" outlineLevel="2" x14ac:dyDescent="0.3">
      <c r="A3132" s="438"/>
      <c r="B3132" s="603"/>
      <c r="C3132" s="439" t="s">
        <v>2764</v>
      </c>
      <c r="D3132" s="440" t="s">
        <v>2669</v>
      </c>
      <c r="E3132" s="91"/>
      <c r="F3132" s="220"/>
      <c r="G3132" s="220"/>
      <c r="H3132" s="461"/>
      <c r="I3132" s="461"/>
      <c r="J3132" s="595"/>
      <c r="K3132" s="595"/>
      <c r="L3132" s="595"/>
      <c r="M3132" s="595"/>
      <c r="N3132" s="595"/>
      <c r="O3132" s="461"/>
      <c r="P3132" s="461"/>
    </row>
    <row r="3133" spans="1:18" s="462" customFormat="1" ht="17.25" hidden="1" outlineLevel="2" x14ac:dyDescent="0.3">
      <c r="A3133" s="438"/>
      <c r="B3133" s="603"/>
      <c r="C3133" s="439" t="s">
        <v>2765</v>
      </c>
      <c r="D3133" s="440" t="s">
        <v>2671</v>
      </c>
      <c r="E3133" s="91"/>
      <c r="F3133" s="220"/>
      <c r="G3133" s="220"/>
      <c r="H3133" s="461"/>
      <c r="I3133" s="461"/>
      <c r="J3133" s="595"/>
      <c r="K3133" s="595"/>
      <c r="L3133" s="595"/>
      <c r="M3133" s="595"/>
      <c r="N3133" s="595"/>
      <c r="O3133" s="461"/>
      <c r="P3133" s="461"/>
    </row>
    <row r="3134" spans="1:18" s="462" customFormat="1" ht="17.25" hidden="1" outlineLevel="2" x14ac:dyDescent="0.3">
      <c r="A3134" s="438"/>
      <c r="B3134" s="603"/>
      <c r="C3134" s="439" t="s">
        <v>2766</v>
      </c>
      <c r="D3134" s="440" t="s">
        <v>2673</v>
      </c>
      <c r="E3134" s="91"/>
      <c r="F3134" s="220"/>
      <c r="G3134" s="220"/>
      <c r="H3134" s="461"/>
      <c r="I3134" s="461"/>
      <c r="J3134" s="595"/>
      <c r="K3134" s="595"/>
      <c r="L3134" s="595"/>
      <c r="M3134" s="595"/>
      <c r="N3134" s="595"/>
      <c r="O3134" s="461"/>
      <c r="P3134" s="461"/>
    </row>
    <row r="3135" spans="1:18" s="462" customFormat="1" ht="17.25" hidden="1" outlineLevel="2" x14ac:dyDescent="0.3">
      <c r="A3135" s="438"/>
      <c r="B3135" s="603"/>
      <c r="C3135" s="439" t="s">
        <v>2767</v>
      </c>
      <c r="D3135" s="440" t="s">
        <v>2675</v>
      </c>
      <c r="E3135" s="91"/>
      <c r="F3135" s="220"/>
      <c r="G3135" s="220"/>
      <c r="H3135" s="461"/>
      <c r="I3135" s="461"/>
      <c r="J3135" s="595"/>
      <c r="K3135" s="595"/>
      <c r="L3135" s="595"/>
      <c r="M3135" s="595"/>
      <c r="N3135" s="595"/>
      <c r="O3135" s="461"/>
      <c r="P3135" s="461"/>
    </row>
    <row r="3136" spans="1:18" s="462" customFormat="1" ht="17.25" hidden="1" outlineLevel="2" x14ac:dyDescent="0.3">
      <c r="A3136" s="438"/>
      <c r="B3136" s="603"/>
      <c r="C3136" s="439" t="s">
        <v>2768</v>
      </c>
      <c r="D3136" s="440" t="s">
        <v>2677</v>
      </c>
      <c r="E3136" s="91"/>
      <c r="F3136" s="220"/>
      <c r="G3136" s="220"/>
      <c r="H3136" s="461"/>
      <c r="I3136" s="461"/>
      <c r="J3136" s="595"/>
      <c r="K3136" s="595"/>
      <c r="L3136" s="595"/>
      <c r="M3136" s="595"/>
      <c r="N3136" s="595"/>
      <c r="O3136" s="461"/>
      <c r="P3136" s="461"/>
    </row>
    <row r="3137" spans="1:18" s="462" customFormat="1" ht="17.25" hidden="1" outlineLevel="2" x14ac:dyDescent="0.3">
      <c r="A3137" s="438"/>
      <c r="B3137" s="603"/>
      <c r="C3137" s="439" t="s">
        <v>2769</v>
      </c>
      <c r="D3137" s="440" t="s">
        <v>2679</v>
      </c>
      <c r="E3137" s="91"/>
      <c r="F3137" s="220"/>
      <c r="G3137" s="220"/>
      <c r="H3137" s="461"/>
      <c r="I3137" s="461"/>
      <c r="J3137" s="595"/>
      <c r="K3137" s="595"/>
      <c r="L3137" s="595"/>
      <c r="M3137" s="595"/>
      <c r="N3137" s="595"/>
      <c r="O3137" s="461"/>
      <c r="P3137" s="461"/>
    </row>
    <row r="3138" spans="1:18" s="462" customFormat="1" ht="17.25" hidden="1" outlineLevel="2" x14ac:dyDescent="0.3">
      <c r="A3138" s="438"/>
      <c r="B3138" s="603"/>
      <c r="C3138" s="439" t="s">
        <v>2770</v>
      </c>
      <c r="D3138" s="440" t="s">
        <v>2681</v>
      </c>
      <c r="E3138" s="91"/>
      <c r="F3138" s="220"/>
      <c r="G3138" s="220"/>
      <c r="H3138" s="461"/>
      <c r="I3138" s="461"/>
      <c r="J3138" s="595"/>
      <c r="K3138" s="595"/>
      <c r="L3138" s="595"/>
      <c r="M3138" s="595"/>
      <c r="N3138" s="595"/>
      <c r="O3138" s="461"/>
      <c r="P3138" s="461"/>
    </row>
    <row r="3139" spans="1:18" s="462" customFormat="1" ht="17.25" hidden="1" outlineLevel="2" x14ac:dyDescent="0.3">
      <c r="A3139" s="438"/>
      <c r="B3139" s="603"/>
      <c r="C3139" s="439" t="s">
        <v>2771</v>
      </c>
      <c r="D3139" s="440" t="s">
        <v>2683</v>
      </c>
      <c r="E3139" s="91"/>
      <c r="F3139" s="220"/>
      <c r="G3139" s="220"/>
      <c r="H3139" s="461"/>
      <c r="I3139" s="461"/>
      <c r="J3139" s="595"/>
      <c r="K3139" s="595"/>
      <c r="L3139" s="595"/>
      <c r="M3139" s="595"/>
      <c r="N3139" s="595"/>
      <c r="O3139" s="461"/>
      <c r="P3139" s="461"/>
    </row>
    <row r="3140" spans="1:18" s="596" customFormat="1" ht="17.25" hidden="1" outlineLevel="2" x14ac:dyDescent="0.3">
      <c r="A3140" s="438"/>
      <c r="B3140" s="226"/>
      <c r="C3140" s="439" t="s">
        <v>2772</v>
      </c>
      <c r="D3140" s="440" t="s">
        <v>2685</v>
      </c>
      <c r="E3140" s="91"/>
      <c r="F3140" s="220"/>
      <c r="G3140" s="220"/>
      <c r="H3140" s="221"/>
      <c r="I3140" s="222"/>
      <c r="J3140" s="223"/>
      <c r="K3140" s="595"/>
      <c r="L3140" s="595"/>
      <c r="M3140" s="595"/>
      <c r="N3140" s="595"/>
      <c r="O3140" s="595"/>
      <c r="P3140" s="595"/>
      <c r="Q3140" s="595"/>
      <c r="R3140" s="595"/>
    </row>
    <row r="3141" spans="1:18" s="462" customFormat="1" ht="17.25" hidden="1" outlineLevel="2" x14ac:dyDescent="0.3">
      <c r="A3141" s="438"/>
      <c r="B3141" s="603"/>
      <c r="C3141" s="439" t="s">
        <v>2773</v>
      </c>
      <c r="D3141" s="440" t="s">
        <v>2687</v>
      </c>
      <c r="E3141" s="91"/>
      <c r="F3141" s="220"/>
      <c r="G3141" s="220"/>
      <c r="H3141" s="461"/>
      <c r="I3141" s="461"/>
      <c r="J3141" s="595"/>
      <c r="K3141" s="595"/>
      <c r="L3141" s="595"/>
      <c r="M3141" s="595"/>
      <c r="N3141" s="595"/>
      <c r="O3141" s="461"/>
      <c r="P3141" s="461"/>
    </row>
    <row r="3142" spans="1:18" s="462" customFormat="1" ht="17.25" hidden="1" outlineLevel="2" x14ac:dyDescent="0.3">
      <c r="A3142" s="438"/>
      <c r="B3142" s="603"/>
      <c r="C3142" s="439" t="s">
        <v>2774</v>
      </c>
      <c r="D3142" s="440" t="s">
        <v>2689</v>
      </c>
      <c r="E3142" s="91"/>
      <c r="F3142" s="220"/>
      <c r="G3142" s="220"/>
      <c r="H3142" s="461"/>
      <c r="I3142" s="461"/>
      <c r="J3142" s="595"/>
      <c r="K3142" s="595"/>
      <c r="L3142" s="595"/>
      <c r="M3142" s="595"/>
      <c r="N3142" s="595"/>
      <c r="O3142" s="461"/>
      <c r="P3142" s="461"/>
    </row>
    <row r="3143" spans="1:18" s="596" customFormat="1" ht="17.25" hidden="1" customHeight="1" outlineLevel="2" x14ac:dyDescent="0.3">
      <c r="A3143" s="444"/>
      <c r="B3143" s="451"/>
      <c r="C3143" s="451"/>
      <c r="D3143" s="451"/>
      <c r="E3143" s="452"/>
      <c r="F3143" s="220"/>
      <c r="G3143" s="220"/>
      <c r="H3143" s="221"/>
      <c r="I3143" s="222"/>
      <c r="J3143" s="223"/>
      <c r="K3143" s="595"/>
      <c r="L3143" s="595"/>
      <c r="M3143" s="595"/>
      <c r="N3143" s="595"/>
      <c r="O3143" s="595"/>
      <c r="P3143" s="595"/>
      <c r="Q3143" s="595"/>
      <c r="R3143" s="595"/>
    </row>
    <row r="3144" spans="1:18" s="462" customFormat="1" ht="17.25" hidden="1" outlineLevel="2" x14ac:dyDescent="0.3">
      <c r="A3144" s="438"/>
      <c r="B3144" s="603"/>
      <c r="C3144" s="439" t="s">
        <v>2775</v>
      </c>
      <c r="D3144" s="440" t="s">
        <v>2776</v>
      </c>
      <c r="E3144" s="91" t="s">
        <v>2284</v>
      </c>
      <c r="F3144" s="220"/>
      <c r="G3144" s="220"/>
      <c r="H3144" s="461"/>
      <c r="I3144" s="461"/>
      <c r="J3144" s="595"/>
      <c r="K3144" s="595"/>
      <c r="L3144" s="595"/>
      <c r="M3144" s="595"/>
      <c r="N3144" s="595"/>
      <c r="O3144" s="461"/>
      <c r="P3144" s="461"/>
    </row>
    <row r="3145" spans="1:18" s="462" customFormat="1" ht="17.25" hidden="1" outlineLevel="2" x14ac:dyDescent="0.3">
      <c r="A3145" s="438"/>
      <c r="B3145" s="603"/>
      <c r="C3145" s="439" t="s">
        <v>2829</v>
      </c>
      <c r="D3145" s="440" t="s">
        <v>2830</v>
      </c>
      <c r="E3145" s="91" t="s">
        <v>2287</v>
      </c>
      <c r="F3145" s="220"/>
      <c r="G3145" s="220"/>
      <c r="H3145" s="461"/>
      <c r="I3145" s="461"/>
      <c r="J3145" s="595"/>
      <c r="K3145" s="595"/>
      <c r="L3145" s="595"/>
      <c r="M3145" s="595"/>
      <c r="N3145" s="595"/>
      <c r="O3145" s="461"/>
      <c r="P3145" s="461"/>
    </row>
    <row r="3146" spans="1:18" s="462" customFormat="1" ht="17.25" hidden="1" outlineLevel="2" x14ac:dyDescent="0.3">
      <c r="A3146" s="438"/>
      <c r="B3146" s="603"/>
      <c r="C3146" s="439" t="s">
        <v>2831</v>
      </c>
      <c r="D3146" s="440" t="s">
        <v>2832</v>
      </c>
      <c r="E3146" s="91"/>
      <c r="F3146" s="220"/>
      <c r="G3146" s="220"/>
      <c r="H3146" s="461"/>
      <c r="I3146" s="461"/>
      <c r="J3146" s="595"/>
      <c r="K3146" s="595"/>
      <c r="L3146" s="595"/>
      <c r="M3146" s="595"/>
      <c r="N3146" s="595"/>
      <c r="O3146" s="461"/>
      <c r="P3146" s="461"/>
    </row>
    <row r="3147" spans="1:18" s="462" customFormat="1" ht="17.25" hidden="1" outlineLevel="2" x14ac:dyDescent="0.3">
      <c r="A3147" s="438"/>
      <c r="B3147" s="603"/>
      <c r="C3147" s="439" t="s">
        <v>2833</v>
      </c>
      <c r="D3147" s="440" t="s">
        <v>2834</v>
      </c>
      <c r="E3147" s="91"/>
      <c r="F3147" s="220"/>
      <c r="G3147" s="220"/>
      <c r="H3147" s="461"/>
      <c r="I3147" s="461"/>
      <c r="J3147" s="595"/>
      <c r="K3147" s="595"/>
      <c r="L3147" s="595"/>
      <c r="M3147" s="595"/>
      <c r="N3147" s="595"/>
      <c r="O3147" s="461"/>
      <c r="P3147" s="461"/>
    </row>
    <row r="3148" spans="1:18" s="462" customFormat="1" ht="17.25" hidden="1" outlineLevel="2" x14ac:dyDescent="0.3">
      <c r="A3148" s="438"/>
      <c r="B3148" s="603"/>
      <c r="C3148" s="439" t="s">
        <v>2835</v>
      </c>
      <c r="D3148" s="440" t="s">
        <v>2836</v>
      </c>
      <c r="E3148" s="91"/>
      <c r="F3148" s="220"/>
      <c r="G3148" s="220"/>
      <c r="H3148" s="461"/>
      <c r="I3148" s="461"/>
      <c r="J3148" s="595"/>
      <c r="K3148" s="595"/>
      <c r="L3148" s="595"/>
      <c r="M3148" s="595"/>
      <c r="N3148" s="595"/>
      <c r="O3148" s="461"/>
      <c r="P3148" s="461"/>
    </row>
    <row r="3149" spans="1:18" s="596" customFormat="1" ht="17.25" hidden="1" customHeight="1" outlineLevel="2" x14ac:dyDescent="0.3">
      <c r="A3149" s="444"/>
      <c r="B3149" s="451"/>
      <c r="C3149" s="451"/>
      <c r="D3149" s="451"/>
      <c r="E3149" s="452"/>
      <c r="F3149" s="220"/>
      <c r="G3149" s="220"/>
      <c r="H3149" s="221"/>
      <c r="I3149" s="222"/>
      <c r="J3149" s="223"/>
      <c r="K3149" s="595"/>
      <c r="L3149" s="595"/>
      <c r="M3149" s="595"/>
      <c r="N3149" s="595"/>
      <c r="O3149" s="595"/>
      <c r="P3149" s="595"/>
      <c r="Q3149" s="595"/>
      <c r="R3149" s="595"/>
    </row>
    <row r="3150" spans="1:18" s="462" customFormat="1" ht="17.25" hidden="1" outlineLevel="2" x14ac:dyDescent="0.3">
      <c r="A3150" s="438"/>
      <c r="B3150" s="603"/>
      <c r="C3150" s="529" t="s">
        <v>2837</v>
      </c>
      <c r="D3150" s="531" t="s">
        <v>2838</v>
      </c>
      <c r="E3150" s="91" t="s">
        <v>2202</v>
      </c>
      <c r="F3150" s="220"/>
      <c r="G3150" s="220"/>
      <c r="H3150" s="461"/>
      <c r="I3150" s="461"/>
      <c r="J3150" s="595"/>
      <c r="K3150" s="595"/>
      <c r="L3150" s="595"/>
      <c r="M3150" s="595"/>
      <c r="N3150" s="595"/>
      <c r="O3150" s="461"/>
      <c r="P3150" s="461"/>
    </row>
    <row r="3151" spans="1:18" s="462" customFormat="1" ht="17.25" hidden="1" outlineLevel="2" x14ac:dyDescent="0.3">
      <c r="A3151" s="438"/>
      <c r="B3151" s="603"/>
      <c r="C3151" s="529" t="s">
        <v>2839</v>
      </c>
      <c r="D3151" s="531" t="s">
        <v>2840</v>
      </c>
      <c r="E3151" s="91" t="s">
        <v>2202</v>
      </c>
      <c r="F3151" s="220"/>
      <c r="G3151" s="220"/>
      <c r="H3151" s="461"/>
      <c r="I3151" s="461"/>
      <c r="J3151" s="595"/>
      <c r="K3151" s="595"/>
      <c r="L3151" s="595"/>
      <c r="M3151" s="595"/>
      <c r="N3151" s="595"/>
      <c r="O3151" s="461"/>
      <c r="P3151" s="461"/>
    </row>
    <row r="3152" spans="1:18" s="462" customFormat="1" ht="17.25" hidden="1" outlineLevel="2" x14ac:dyDescent="0.3">
      <c r="A3152" s="438"/>
      <c r="B3152" s="603"/>
      <c r="C3152" s="439" t="s">
        <v>2841</v>
      </c>
      <c r="D3152" s="440" t="s">
        <v>2842</v>
      </c>
      <c r="E3152" s="91"/>
      <c r="F3152" s="220"/>
      <c r="G3152" s="220"/>
      <c r="H3152" s="461"/>
      <c r="I3152" s="461"/>
      <c r="J3152" s="595"/>
      <c r="K3152" s="595"/>
      <c r="L3152" s="595"/>
      <c r="M3152" s="595"/>
      <c r="N3152" s="595"/>
      <c r="O3152" s="461"/>
      <c r="P3152" s="461"/>
    </row>
    <row r="3153" spans="1:18" s="462" customFormat="1" ht="17.25" hidden="1" outlineLevel="2" x14ac:dyDescent="0.3">
      <c r="A3153" s="438"/>
      <c r="B3153" s="603"/>
      <c r="C3153" s="439" t="s">
        <v>2843</v>
      </c>
      <c r="D3153" s="440" t="s">
        <v>2844</v>
      </c>
      <c r="E3153" s="91"/>
      <c r="F3153" s="220"/>
      <c r="G3153" s="220"/>
      <c r="H3153" s="461"/>
      <c r="I3153" s="461"/>
      <c r="J3153" s="595"/>
      <c r="K3153" s="595"/>
      <c r="L3153" s="595"/>
      <c r="M3153" s="595"/>
      <c r="N3153" s="595"/>
      <c r="O3153" s="461"/>
      <c r="P3153" s="461"/>
    </row>
    <row r="3154" spans="1:18" s="462" customFormat="1" ht="17.25" hidden="1" outlineLevel="2" x14ac:dyDescent="0.3">
      <c r="A3154" s="438"/>
      <c r="B3154" s="603"/>
      <c r="C3154" s="439" t="s">
        <v>2845</v>
      </c>
      <c r="D3154" s="440" t="s">
        <v>2846</v>
      </c>
      <c r="E3154" s="91"/>
      <c r="F3154" s="220"/>
      <c r="G3154" s="220"/>
      <c r="H3154" s="461"/>
      <c r="I3154" s="461"/>
      <c r="J3154" s="595"/>
      <c r="K3154" s="595"/>
      <c r="L3154" s="595"/>
      <c r="M3154" s="595"/>
      <c r="N3154" s="595"/>
      <c r="O3154" s="461"/>
      <c r="P3154" s="461"/>
    </row>
    <row r="3155" spans="1:18" s="462" customFormat="1" ht="17.25" hidden="1" outlineLevel="2" x14ac:dyDescent="0.3">
      <c r="A3155" s="438"/>
      <c r="B3155" s="603"/>
      <c r="C3155" s="439" t="s">
        <v>2847</v>
      </c>
      <c r="D3155" s="440" t="s">
        <v>2848</v>
      </c>
      <c r="E3155" s="91"/>
      <c r="F3155" s="220"/>
      <c r="G3155" s="220"/>
      <c r="H3155" s="461"/>
      <c r="I3155" s="461"/>
      <c r="J3155" s="595"/>
      <c r="K3155" s="595"/>
      <c r="L3155" s="595"/>
      <c r="M3155" s="595"/>
      <c r="N3155" s="595"/>
      <c r="O3155" s="461"/>
      <c r="P3155" s="461"/>
    </row>
    <row r="3156" spans="1:18" s="596" customFormat="1" ht="17.25" hidden="1" customHeight="1" outlineLevel="2" x14ac:dyDescent="0.3">
      <c r="A3156" s="444"/>
      <c r="B3156" s="451"/>
      <c r="C3156" s="451"/>
      <c r="D3156" s="451"/>
      <c r="E3156" s="452"/>
      <c r="F3156" s="220"/>
      <c r="G3156" s="220"/>
      <c r="H3156" s="221"/>
      <c r="I3156" s="222"/>
      <c r="J3156" s="223"/>
      <c r="K3156" s="595"/>
      <c r="L3156" s="595"/>
      <c r="M3156" s="595"/>
      <c r="N3156" s="595"/>
      <c r="O3156" s="595"/>
      <c r="P3156" s="595"/>
      <c r="Q3156" s="595"/>
      <c r="R3156" s="595"/>
    </row>
    <row r="3157" spans="1:18" s="462" customFormat="1" ht="17.25" hidden="1" outlineLevel="2" x14ac:dyDescent="0.3">
      <c r="A3157" s="438"/>
      <c r="B3157" s="603"/>
      <c r="C3157" s="439" t="s">
        <v>2849</v>
      </c>
      <c r="D3157" s="440" t="s">
        <v>2850</v>
      </c>
      <c r="E3157" s="91" t="s">
        <v>2296</v>
      </c>
      <c r="F3157" s="220"/>
      <c r="G3157" s="220"/>
      <c r="H3157" s="461"/>
      <c r="I3157" s="461"/>
      <c r="J3157" s="595"/>
      <c r="K3157" s="595"/>
      <c r="L3157" s="595"/>
      <c r="M3157" s="595"/>
      <c r="N3157" s="595"/>
      <c r="O3157" s="461"/>
      <c r="P3157" s="461"/>
    </row>
    <row r="3158" spans="1:18" s="462" customFormat="1" ht="17.25" hidden="1" outlineLevel="2" x14ac:dyDescent="0.3">
      <c r="A3158" s="438"/>
      <c r="B3158" s="603"/>
      <c r="C3158" s="439" t="s">
        <v>2851</v>
      </c>
      <c r="D3158" s="440" t="s">
        <v>2852</v>
      </c>
      <c r="E3158" s="91"/>
      <c r="F3158" s="220"/>
      <c r="G3158" s="220"/>
      <c r="H3158" s="461"/>
      <c r="I3158" s="461"/>
      <c r="J3158" s="595"/>
      <c r="K3158" s="595"/>
      <c r="L3158" s="595"/>
      <c r="M3158" s="595"/>
      <c r="N3158" s="595"/>
      <c r="O3158" s="461"/>
      <c r="P3158" s="461"/>
    </row>
    <row r="3159" spans="1:18" s="462" customFormat="1" ht="17.25" hidden="1" outlineLevel="2" x14ac:dyDescent="0.3">
      <c r="A3159" s="438"/>
      <c r="B3159" s="603"/>
      <c r="C3159" s="439" t="s">
        <v>2853</v>
      </c>
      <c r="D3159" s="440" t="s">
        <v>2854</v>
      </c>
      <c r="E3159" s="91"/>
      <c r="F3159" s="220"/>
      <c r="G3159" s="220"/>
      <c r="H3159" s="461"/>
      <c r="I3159" s="461"/>
      <c r="J3159" s="595"/>
      <c r="K3159" s="595"/>
      <c r="L3159" s="595"/>
      <c r="M3159" s="595"/>
      <c r="N3159" s="595"/>
      <c r="O3159" s="461"/>
      <c r="P3159" s="461"/>
    </row>
    <row r="3160" spans="1:18" s="462" customFormat="1" ht="17.25" hidden="1" outlineLevel="2" x14ac:dyDescent="0.3">
      <c r="A3160" s="438"/>
      <c r="B3160" s="603"/>
      <c r="C3160" s="439" t="s">
        <v>2855</v>
      </c>
      <c r="D3160" s="440" t="s">
        <v>2856</v>
      </c>
      <c r="E3160" s="91"/>
      <c r="F3160" s="220"/>
      <c r="G3160" s="220"/>
      <c r="H3160" s="461"/>
      <c r="I3160" s="461"/>
      <c r="J3160" s="595"/>
      <c r="K3160" s="595"/>
      <c r="L3160" s="595"/>
      <c r="M3160" s="595"/>
      <c r="N3160" s="595"/>
      <c r="O3160" s="461"/>
      <c r="P3160" s="461"/>
    </row>
    <row r="3161" spans="1:18" s="462" customFormat="1" ht="17.25" hidden="1" outlineLevel="2" x14ac:dyDescent="0.3">
      <c r="A3161" s="438"/>
      <c r="B3161" s="603"/>
      <c r="C3161" s="439" t="s">
        <v>2857</v>
      </c>
      <c r="D3161" s="440" t="s">
        <v>2858</v>
      </c>
      <c r="E3161" s="91"/>
      <c r="F3161" s="220"/>
      <c r="G3161" s="220"/>
      <c r="H3161" s="461"/>
      <c r="I3161" s="461"/>
      <c r="J3161" s="595"/>
      <c r="K3161" s="595"/>
      <c r="L3161" s="595"/>
      <c r="M3161" s="595"/>
      <c r="N3161" s="595"/>
      <c r="O3161" s="461"/>
      <c r="P3161" s="461"/>
    </row>
    <row r="3162" spans="1:18" s="462" customFormat="1" ht="17.25" hidden="1" outlineLevel="2" x14ac:dyDescent="0.3">
      <c r="A3162" s="438"/>
      <c r="B3162" s="603"/>
      <c r="C3162" s="439" t="s">
        <v>2859</v>
      </c>
      <c r="D3162" s="440" t="s">
        <v>2860</v>
      </c>
      <c r="E3162" s="91"/>
      <c r="F3162" s="220"/>
      <c r="G3162" s="220"/>
      <c r="H3162" s="461"/>
      <c r="I3162" s="461"/>
      <c r="J3162" s="595"/>
      <c r="K3162" s="595"/>
      <c r="L3162" s="595"/>
      <c r="M3162" s="595"/>
      <c r="N3162" s="595"/>
      <c r="O3162" s="461"/>
      <c r="P3162" s="461"/>
    </row>
    <row r="3163" spans="1:18" s="596" customFormat="1" ht="17.25" hidden="1" customHeight="1" outlineLevel="2" x14ac:dyDescent="0.3">
      <c r="A3163" s="444"/>
      <c r="B3163" s="451"/>
      <c r="C3163" s="451"/>
      <c r="D3163" s="451"/>
      <c r="E3163" s="452"/>
      <c r="F3163" s="220"/>
      <c r="G3163" s="220"/>
      <c r="H3163" s="221"/>
      <c r="I3163" s="222"/>
      <c r="J3163" s="223"/>
      <c r="K3163" s="595"/>
      <c r="L3163" s="595"/>
      <c r="M3163" s="595"/>
      <c r="N3163" s="595"/>
      <c r="O3163" s="595"/>
      <c r="P3163" s="595"/>
      <c r="Q3163" s="595"/>
      <c r="R3163" s="595"/>
    </row>
    <row r="3164" spans="1:18" s="462" customFormat="1" ht="34.5" hidden="1" outlineLevel="2" x14ac:dyDescent="0.3">
      <c r="A3164" s="438"/>
      <c r="B3164" s="603"/>
      <c r="C3164" s="439" t="s">
        <v>2791</v>
      </c>
      <c r="D3164" s="440" t="s">
        <v>2792</v>
      </c>
      <c r="E3164" s="91" t="s">
        <v>2309</v>
      </c>
      <c r="F3164" s="220"/>
      <c r="G3164" s="220"/>
      <c r="H3164" s="461"/>
      <c r="I3164" s="461"/>
      <c r="J3164" s="595"/>
      <c r="K3164" s="595"/>
      <c r="L3164" s="595"/>
      <c r="M3164" s="595"/>
      <c r="N3164" s="595"/>
      <c r="O3164" s="461"/>
      <c r="P3164" s="461"/>
    </row>
    <row r="3165" spans="1:18" s="596" customFormat="1" ht="17.25" hidden="1" customHeight="1" outlineLevel="2" x14ac:dyDescent="0.3">
      <c r="A3165" s="444"/>
      <c r="B3165" s="451"/>
      <c r="C3165" s="451"/>
      <c r="D3165" s="451"/>
      <c r="E3165" s="452"/>
      <c r="F3165" s="220"/>
      <c r="G3165" s="220"/>
      <c r="H3165" s="221"/>
      <c r="I3165" s="222"/>
      <c r="J3165" s="223"/>
      <c r="K3165" s="595"/>
      <c r="L3165" s="595"/>
      <c r="M3165" s="595"/>
      <c r="N3165" s="595"/>
      <c r="O3165" s="595"/>
      <c r="P3165" s="595"/>
      <c r="Q3165" s="595"/>
      <c r="R3165" s="595"/>
    </row>
    <row r="3166" spans="1:18" s="462" customFormat="1" ht="34.5" hidden="1" outlineLevel="2" x14ac:dyDescent="0.3">
      <c r="A3166" s="438"/>
      <c r="B3166" s="603"/>
      <c r="C3166" s="439" t="s">
        <v>2793</v>
      </c>
      <c r="D3166" s="440" t="s">
        <v>2709</v>
      </c>
      <c r="E3166" s="507" t="s">
        <v>2312</v>
      </c>
      <c r="F3166" s="220"/>
      <c r="G3166" s="220"/>
      <c r="H3166" s="461"/>
      <c r="I3166" s="461"/>
      <c r="J3166" s="595"/>
      <c r="K3166" s="595"/>
      <c r="L3166" s="595"/>
      <c r="M3166" s="595"/>
      <c r="N3166" s="595"/>
      <c r="O3166" s="461"/>
      <c r="P3166" s="461"/>
    </row>
    <row r="3167" spans="1:18" s="462" customFormat="1" ht="17.25" hidden="1" outlineLevel="2" x14ac:dyDescent="0.3">
      <c r="A3167" s="438"/>
      <c r="B3167" s="603"/>
      <c r="C3167" s="439" t="s">
        <v>2794</v>
      </c>
      <c r="D3167" s="440" t="s">
        <v>2711</v>
      </c>
      <c r="E3167" s="91"/>
      <c r="F3167" s="220"/>
      <c r="G3167" s="220"/>
      <c r="H3167" s="461"/>
      <c r="I3167" s="461"/>
      <c r="J3167" s="595"/>
      <c r="K3167" s="595"/>
      <c r="L3167" s="595"/>
      <c r="M3167" s="595"/>
      <c r="N3167" s="595"/>
      <c r="O3167" s="461"/>
      <c r="P3167" s="461"/>
    </row>
    <row r="3168" spans="1:18" s="596" customFormat="1" ht="17.25" hidden="1" customHeight="1" outlineLevel="2" x14ac:dyDescent="0.3">
      <c r="A3168" s="444"/>
      <c r="B3168" s="451"/>
      <c r="C3168" s="451"/>
      <c r="D3168" s="451"/>
      <c r="E3168" s="452"/>
      <c r="F3168" s="220"/>
      <c r="G3168" s="220"/>
      <c r="H3168" s="221"/>
      <c r="I3168" s="222"/>
      <c r="J3168" s="223"/>
      <c r="K3168" s="595"/>
      <c r="L3168" s="595"/>
      <c r="M3168" s="595"/>
      <c r="N3168" s="595"/>
      <c r="O3168" s="595"/>
      <c r="P3168" s="595"/>
      <c r="Q3168" s="595"/>
      <c r="R3168" s="595"/>
    </row>
    <row r="3169" spans="1:18" s="462" customFormat="1" ht="17.25" hidden="1" outlineLevel="2" x14ac:dyDescent="0.3">
      <c r="A3169" s="438"/>
      <c r="B3169" s="603"/>
      <c r="C3169" s="439" t="s">
        <v>2795</v>
      </c>
      <c r="D3169" s="440" t="s">
        <v>2796</v>
      </c>
      <c r="E3169" s="679" t="s">
        <v>2317</v>
      </c>
      <c r="F3169" s="220"/>
      <c r="G3169" s="220"/>
      <c r="H3169" s="461"/>
      <c r="I3169" s="461"/>
      <c r="J3169" s="595"/>
      <c r="K3169" s="595"/>
      <c r="L3169" s="595"/>
      <c r="M3169" s="595"/>
      <c r="N3169" s="595"/>
      <c r="O3169" s="461"/>
      <c r="P3169" s="461"/>
    </row>
    <row r="3170" spans="1:18" s="462" customFormat="1" ht="17.25" hidden="1" outlineLevel="2" x14ac:dyDescent="0.3">
      <c r="A3170" s="438"/>
      <c r="B3170" s="603"/>
      <c r="C3170" s="439" t="s">
        <v>2797</v>
      </c>
      <c r="D3170" s="440" t="s">
        <v>2798</v>
      </c>
      <c r="E3170" s="91"/>
      <c r="F3170" s="220"/>
      <c r="G3170" s="220"/>
      <c r="H3170" s="461"/>
      <c r="I3170" s="461"/>
      <c r="J3170" s="595"/>
      <c r="K3170" s="595"/>
      <c r="L3170" s="595"/>
      <c r="M3170" s="595"/>
      <c r="N3170" s="595"/>
      <c r="O3170" s="461"/>
      <c r="P3170" s="461"/>
    </row>
    <row r="3171" spans="1:18" s="462" customFormat="1" ht="17.25" hidden="1" outlineLevel="2" x14ac:dyDescent="0.3">
      <c r="A3171" s="438"/>
      <c r="B3171" s="603"/>
      <c r="C3171" s="439" t="s">
        <v>2799</v>
      </c>
      <c r="D3171" s="440" t="s">
        <v>2800</v>
      </c>
      <c r="E3171" s="91"/>
      <c r="F3171" s="220"/>
      <c r="G3171" s="220"/>
      <c r="H3171" s="461"/>
      <c r="I3171" s="461"/>
      <c r="J3171" s="595"/>
      <c r="K3171" s="595"/>
      <c r="L3171" s="595"/>
      <c r="M3171" s="595"/>
      <c r="N3171" s="595"/>
      <c r="O3171" s="461"/>
      <c r="P3171" s="461"/>
    </row>
    <row r="3172" spans="1:18" s="462" customFormat="1" ht="17.25" hidden="1" outlineLevel="2" x14ac:dyDescent="0.3">
      <c r="A3172" s="438"/>
      <c r="B3172" s="603"/>
      <c r="C3172" s="439" t="s">
        <v>2801</v>
      </c>
      <c r="D3172" s="440" t="s">
        <v>2802</v>
      </c>
      <c r="E3172" s="91"/>
      <c r="F3172" s="220"/>
      <c r="G3172" s="220"/>
      <c r="H3172" s="461"/>
      <c r="I3172" s="461"/>
      <c r="J3172" s="595"/>
      <c r="K3172" s="595"/>
      <c r="L3172" s="595"/>
      <c r="M3172" s="595"/>
      <c r="N3172" s="595"/>
      <c r="O3172" s="461"/>
      <c r="P3172" s="461"/>
    </row>
    <row r="3173" spans="1:18" s="462" customFormat="1" ht="17.25" hidden="1" outlineLevel="2" x14ac:dyDescent="0.3">
      <c r="A3173" s="438"/>
      <c r="B3173" s="603"/>
      <c r="C3173" s="439" t="s">
        <v>2803</v>
      </c>
      <c r="D3173" s="440" t="s">
        <v>2804</v>
      </c>
      <c r="E3173" s="507"/>
      <c r="F3173" s="220"/>
      <c r="G3173" s="220"/>
      <c r="H3173" s="461"/>
      <c r="I3173" s="461"/>
      <c r="J3173" s="595"/>
      <c r="K3173" s="595"/>
      <c r="L3173" s="595"/>
      <c r="M3173" s="595"/>
      <c r="N3173" s="595"/>
      <c r="O3173" s="461"/>
      <c r="P3173" s="461"/>
    </row>
    <row r="3174" spans="1:18" s="462" customFormat="1" ht="17.25" hidden="1" outlineLevel="2" x14ac:dyDescent="0.3">
      <c r="A3174" s="438"/>
      <c r="B3174" s="603"/>
      <c r="C3174" s="439" t="s">
        <v>2805</v>
      </c>
      <c r="D3174" s="440" t="s">
        <v>2806</v>
      </c>
      <c r="E3174" s="507"/>
      <c r="F3174" s="220"/>
      <c r="G3174" s="220"/>
      <c r="H3174" s="461"/>
      <c r="I3174" s="461"/>
      <c r="J3174" s="595"/>
      <c r="K3174" s="595"/>
      <c r="L3174" s="595"/>
      <c r="M3174" s="595"/>
      <c r="N3174" s="595"/>
      <c r="O3174" s="461"/>
      <c r="P3174" s="461"/>
    </row>
    <row r="3175" spans="1:18" s="462" customFormat="1" ht="17.25" hidden="1" outlineLevel="2" x14ac:dyDescent="0.3">
      <c r="A3175" s="438"/>
      <c r="B3175" s="603"/>
      <c r="C3175" s="439" t="s">
        <v>2807</v>
      </c>
      <c r="D3175" s="440" t="s">
        <v>2808</v>
      </c>
      <c r="E3175" s="507"/>
      <c r="F3175" s="220"/>
      <c r="G3175" s="220"/>
      <c r="H3175" s="461"/>
      <c r="I3175" s="461"/>
      <c r="J3175" s="595"/>
      <c r="K3175" s="595"/>
      <c r="L3175" s="595"/>
      <c r="M3175" s="595"/>
      <c r="N3175" s="595"/>
      <c r="O3175" s="461"/>
      <c r="P3175" s="461"/>
    </row>
    <row r="3176" spans="1:18" s="596" customFormat="1" ht="17.25" hidden="1" customHeight="1" outlineLevel="2" x14ac:dyDescent="0.3">
      <c r="A3176" s="444"/>
      <c r="B3176" s="451"/>
      <c r="C3176" s="451"/>
      <c r="D3176" s="451"/>
      <c r="E3176" s="452"/>
      <c r="F3176" s="220"/>
      <c r="G3176" s="220"/>
      <c r="H3176" s="221"/>
      <c r="I3176" s="222"/>
      <c r="J3176" s="223"/>
      <c r="K3176" s="595"/>
      <c r="L3176" s="595"/>
      <c r="M3176" s="595"/>
      <c r="N3176" s="595"/>
      <c r="O3176" s="595"/>
      <c r="P3176" s="595"/>
      <c r="Q3176" s="595"/>
      <c r="R3176" s="595"/>
    </row>
    <row r="3177" spans="1:18" s="462" customFormat="1" ht="17.25" hidden="1" outlineLevel="2" x14ac:dyDescent="0.3">
      <c r="A3177" s="438"/>
      <c r="B3177" s="603"/>
      <c r="C3177" s="439" t="s">
        <v>2861</v>
      </c>
      <c r="D3177" s="440" t="s">
        <v>2862</v>
      </c>
      <c r="E3177" s="619" t="s">
        <v>2863</v>
      </c>
      <c r="F3177" s="220"/>
      <c r="G3177" s="220"/>
      <c r="H3177" s="461"/>
      <c r="I3177" s="461"/>
      <c r="J3177" s="595"/>
      <c r="K3177" s="595"/>
      <c r="L3177" s="595"/>
      <c r="M3177" s="595"/>
      <c r="N3177" s="595"/>
      <c r="O3177" s="461"/>
      <c r="P3177" s="461"/>
    </row>
    <row r="3178" spans="1:18" s="462" customFormat="1" ht="17.25" hidden="1" outlineLevel="2" x14ac:dyDescent="0.3">
      <c r="A3178" s="438"/>
      <c r="B3178" s="603"/>
      <c r="C3178" s="439" t="s">
        <v>2809</v>
      </c>
      <c r="D3178" s="440" t="s">
        <v>2810</v>
      </c>
      <c r="E3178" s="619" t="s">
        <v>2863</v>
      </c>
      <c r="F3178" s="220"/>
      <c r="G3178" s="220"/>
      <c r="H3178" s="461"/>
      <c r="I3178" s="461"/>
      <c r="J3178" s="595"/>
      <c r="K3178" s="595"/>
      <c r="L3178" s="595"/>
      <c r="M3178" s="595"/>
      <c r="N3178" s="595"/>
      <c r="O3178" s="461"/>
      <c r="P3178" s="461"/>
    </row>
    <row r="3179" spans="1:18" s="462" customFormat="1" ht="17.25" hidden="1" outlineLevel="2" x14ac:dyDescent="0.3">
      <c r="A3179" s="438"/>
      <c r="B3179" s="603"/>
      <c r="C3179" s="439" t="s">
        <v>2812</v>
      </c>
      <c r="D3179" s="440" t="s">
        <v>2813</v>
      </c>
      <c r="E3179" s="619" t="s">
        <v>2863</v>
      </c>
      <c r="F3179" s="220"/>
      <c r="G3179" s="220"/>
      <c r="H3179" s="461"/>
      <c r="I3179" s="461"/>
      <c r="J3179" s="595"/>
      <c r="K3179" s="595"/>
      <c r="L3179" s="595"/>
      <c r="M3179" s="595"/>
      <c r="N3179" s="595"/>
      <c r="O3179" s="461"/>
      <c r="P3179" s="461"/>
    </row>
    <row r="3180" spans="1:18" s="462" customFormat="1" ht="34.5" hidden="1" outlineLevel="2" x14ac:dyDescent="0.3">
      <c r="A3180" s="438"/>
      <c r="B3180" s="603"/>
      <c r="C3180" s="439" t="s">
        <v>2814</v>
      </c>
      <c r="D3180" s="440" t="s">
        <v>2815</v>
      </c>
      <c r="E3180" s="619" t="s">
        <v>2863</v>
      </c>
      <c r="F3180" s="220"/>
      <c r="G3180" s="220"/>
      <c r="H3180" s="461"/>
      <c r="I3180" s="461"/>
      <c r="J3180" s="595"/>
      <c r="K3180" s="595"/>
      <c r="L3180" s="595"/>
      <c r="M3180" s="595"/>
      <c r="N3180" s="595"/>
      <c r="O3180" s="461"/>
      <c r="P3180" s="461"/>
    </row>
    <row r="3181" spans="1:18" s="596" customFormat="1" ht="17.25" hidden="1" customHeight="1" outlineLevel="2" x14ac:dyDescent="0.3">
      <c r="A3181" s="444"/>
      <c r="B3181" s="451"/>
      <c r="C3181" s="451"/>
      <c r="D3181" s="451"/>
      <c r="E3181" s="452"/>
      <c r="F3181" s="220"/>
      <c r="G3181" s="220"/>
      <c r="H3181" s="221"/>
      <c r="I3181" s="222"/>
      <c r="J3181" s="223"/>
      <c r="K3181" s="595"/>
      <c r="L3181" s="595"/>
      <c r="M3181" s="595"/>
      <c r="N3181" s="595"/>
      <c r="O3181" s="595"/>
      <c r="P3181" s="595"/>
      <c r="Q3181" s="595"/>
      <c r="R3181" s="595"/>
    </row>
    <row r="3182" spans="1:18" s="86" customFormat="1" ht="34.5" hidden="1" outlineLevel="2" x14ac:dyDescent="0.3">
      <c r="A3182" s="438"/>
      <c r="B3182" s="614"/>
      <c r="C3182" s="623" t="s">
        <v>658</v>
      </c>
      <c r="D3182" s="439" t="s">
        <v>2067</v>
      </c>
      <c r="E3182" s="507" t="s">
        <v>2014</v>
      </c>
      <c r="F3182" s="460"/>
      <c r="G3182" s="220"/>
      <c r="H3182" s="462"/>
      <c r="I3182" s="462"/>
      <c r="J3182" s="462"/>
      <c r="K3182" s="462"/>
      <c r="L3182" s="462"/>
      <c r="M3182" s="462"/>
      <c r="N3182" s="462"/>
      <c r="O3182" s="462"/>
      <c r="P3182" s="462"/>
      <c r="Q3182" s="462"/>
      <c r="R3182" s="462"/>
    </row>
    <row r="3183" spans="1:18" s="86" customFormat="1" ht="34.5" hidden="1" outlineLevel="2" x14ac:dyDescent="0.3">
      <c r="A3183" s="438"/>
      <c r="B3183" s="614"/>
      <c r="C3183" s="623" t="s">
        <v>659</v>
      </c>
      <c r="D3183" s="439" t="s">
        <v>2068</v>
      </c>
      <c r="E3183" s="507" t="s">
        <v>2014</v>
      </c>
      <c r="F3183" s="460"/>
      <c r="G3183" s="220"/>
      <c r="H3183" s="462"/>
      <c r="I3183" s="462"/>
      <c r="J3183" s="462"/>
      <c r="K3183" s="462"/>
      <c r="L3183" s="462"/>
      <c r="M3183" s="462"/>
      <c r="N3183" s="462"/>
      <c r="O3183" s="462"/>
      <c r="P3183" s="462"/>
      <c r="Q3183" s="462"/>
      <c r="R3183" s="462"/>
    </row>
    <row r="3184" spans="1:18" s="86" customFormat="1" ht="34.5" hidden="1" outlineLevel="2" x14ac:dyDescent="0.3">
      <c r="A3184" s="438"/>
      <c r="B3184" s="614"/>
      <c r="C3184" s="439" t="s">
        <v>85</v>
      </c>
      <c r="D3184" s="439" t="s">
        <v>2069</v>
      </c>
      <c r="E3184" s="507" t="s">
        <v>2014</v>
      </c>
      <c r="F3184" s="460"/>
      <c r="G3184" s="220"/>
      <c r="H3184" s="462"/>
      <c r="I3184" s="462"/>
      <c r="J3184" s="462"/>
      <c r="K3184" s="462"/>
      <c r="L3184" s="462"/>
      <c r="M3184" s="462"/>
      <c r="N3184" s="462"/>
      <c r="O3184" s="462"/>
      <c r="P3184" s="462"/>
      <c r="Q3184" s="462"/>
      <c r="R3184" s="462"/>
    </row>
    <row r="3185" spans="1:18" s="86" customFormat="1" ht="17.25" hidden="1" outlineLevel="2" x14ac:dyDescent="0.3">
      <c r="A3185" s="438"/>
      <c r="B3185" s="614"/>
      <c r="C3185" s="680" t="s">
        <v>2012</v>
      </c>
      <c r="D3185" s="681" t="s">
        <v>2013</v>
      </c>
      <c r="E3185" s="662" t="s">
        <v>2733</v>
      </c>
      <c r="F3185" s="460"/>
      <c r="G3185" s="220"/>
      <c r="H3185" s="462"/>
      <c r="I3185" s="462"/>
      <c r="J3185" s="462"/>
      <c r="K3185" s="462"/>
      <c r="L3185" s="462"/>
      <c r="M3185" s="462"/>
      <c r="N3185" s="462"/>
      <c r="O3185" s="462"/>
      <c r="P3185" s="462"/>
      <c r="Q3185" s="462"/>
      <c r="R3185" s="462"/>
    </row>
    <row r="3186" spans="1:18" s="86" customFormat="1" ht="17.25" hidden="1" outlineLevel="2" x14ac:dyDescent="0.3">
      <c r="A3186" s="438"/>
      <c r="B3186" s="614"/>
      <c r="C3186" s="680" t="s">
        <v>2015</v>
      </c>
      <c r="D3186" s="681" t="s">
        <v>2016</v>
      </c>
      <c r="E3186" s="662" t="s">
        <v>2733</v>
      </c>
      <c r="F3186" s="460"/>
      <c r="G3186" s="220"/>
      <c r="H3186" s="462"/>
      <c r="I3186" s="462"/>
      <c r="J3186" s="462"/>
      <c r="K3186" s="462"/>
      <c r="L3186" s="462"/>
      <c r="M3186" s="462"/>
      <c r="N3186" s="462"/>
      <c r="O3186" s="462"/>
      <c r="P3186" s="462"/>
      <c r="Q3186" s="462"/>
      <c r="R3186" s="462"/>
    </row>
    <row r="3187" spans="1:18" s="86" customFormat="1" ht="34.5" hidden="1" outlineLevel="2" x14ac:dyDescent="0.3">
      <c r="A3187" s="438"/>
      <c r="B3187" s="614"/>
      <c r="C3187" s="681" t="s">
        <v>2017</v>
      </c>
      <c r="D3187" s="681" t="s">
        <v>2018</v>
      </c>
      <c r="E3187" s="662" t="s">
        <v>2733</v>
      </c>
      <c r="F3187" s="460"/>
      <c r="G3187" s="220"/>
      <c r="H3187" s="462"/>
      <c r="I3187" s="462"/>
      <c r="J3187" s="462"/>
      <c r="K3187" s="462"/>
      <c r="L3187" s="462"/>
      <c r="M3187" s="462"/>
      <c r="N3187" s="462"/>
      <c r="O3187" s="462"/>
      <c r="P3187" s="462"/>
      <c r="Q3187" s="462"/>
      <c r="R3187" s="462"/>
    </row>
    <row r="3188" spans="1:18" s="596" customFormat="1" ht="17.25" hidden="1" customHeight="1" outlineLevel="1" x14ac:dyDescent="0.3">
      <c r="A3188" s="444"/>
      <c r="B3188" s="451"/>
      <c r="C3188" s="451"/>
      <c r="D3188" s="451"/>
      <c r="E3188" s="452"/>
      <c r="F3188" s="203"/>
      <c r="G3188" s="203"/>
      <c r="H3188" s="595"/>
      <c r="I3188" s="595"/>
      <c r="J3188" s="595"/>
      <c r="K3188" s="595"/>
      <c r="L3188" s="595"/>
      <c r="M3188" s="595"/>
      <c r="N3188" s="595"/>
      <c r="O3188" s="595"/>
      <c r="P3188" s="595"/>
    </row>
    <row r="3189" spans="1:18" s="86" customFormat="1" ht="17.25" hidden="1" outlineLevel="1" x14ac:dyDescent="0.3">
      <c r="A3189" s="102"/>
      <c r="B3189" s="227">
        <f>SUM(B3190:B3269)</f>
        <v>0</v>
      </c>
      <c r="C3189" s="632" t="s">
        <v>2734</v>
      </c>
      <c r="D3189" s="228" t="s">
        <v>2816</v>
      </c>
      <c r="E3189" s="229" t="s">
        <v>2631</v>
      </c>
      <c r="F3189" s="83"/>
      <c r="G3189" s="84"/>
      <c r="H3189" s="85"/>
      <c r="I3189" s="85"/>
      <c r="J3189" s="85"/>
      <c r="K3189" s="85"/>
      <c r="L3189" s="85"/>
      <c r="M3189" s="85"/>
      <c r="N3189" s="85"/>
      <c r="O3189" s="85"/>
      <c r="P3189" s="85"/>
    </row>
    <row r="3190" spans="1:18" s="596" customFormat="1" ht="34.5" hidden="1" outlineLevel="2" x14ac:dyDescent="0.3">
      <c r="A3190" s="438"/>
      <c r="B3190" s="226"/>
      <c r="C3190" s="439" t="s">
        <v>2817</v>
      </c>
      <c r="D3190" s="531" t="s">
        <v>2818</v>
      </c>
      <c r="E3190" s="91" t="s">
        <v>2215</v>
      </c>
      <c r="F3190" s="220"/>
      <c r="G3190" s="220"/>
      <c r="H3190" s="221"/>
      <c r="I3190" s="222"/>
      <c r="J3190" s="223"/>
      <c r="K3190" s="595"/>
      <c r="L3190" s="595"/>
      <c r="M3190" s="595"/>
      <c r="N3190" s="595"/>
      <c r="O3190" s="595"/>
      <c r="P3190" s="595"/>
      <c r="Q3190" s="595"/>
      <c r="R3190" s="595"/>
    </row>
    <row r="3191" spans="1:18" s="596" customFormat="1" ht="17.25" hidden="1" outlineLevel="2" x14ac:dyDescent="0.3">
      <c r="A3191" s="438"/>
      <c r="B3191" s="226"/>
      <c r="C3191" s="439" t="s">
        <v>2819</v>
      </c>
      <c r="D3191" s="531" t="s">
        <v>2820</v>
      </c>
      <c r="E3191" s="91"/>
      <c r="F3191" s="220"/>
      <c r="G3191" s="220"/>
      <c r="H3191" s="221"/>
      <c r="I3191" s="222"/>
      <c r="J3191" s="223"/>
      <c r="K3191" s="595"/>
      <c r="L3191" s="595"/>
      <c r="M3191" s="595"/>
      <c r="N3191" s="595"/>
      <c r="O3191" s="595"/>
      <c r="P3191" s="595"/>
      <c r="Q3191" s="595"/>
      <c r="R3191" s="595"/>
    </row>
    <row r="3192" spans="1:18" s="596" customFormat="1" ht="17.25" hidden="1" outlineLevel="2" x14ac:dyDescent="0.3">
      <c r="A3192" s="438"/>
      <c r="B3192" s="226"/>
      <c r="C3192" s="439" t="s">
        <v>2821</v>
      </c>
      <c r="D3192" s="531" t="s">
        <v>2822</v>
      </c>
      <c r="E3192" s="91"/>
      <c r="F3192" s="220"/>
      <c r="G3192" s="220"/>
      <c r="H3192" s="221"/>
      <c r="I3192" s="222"/>
      <c r="J3192" s="223"/>
      <c r="K3192" s="595"/>
      <c r="L3192" s="595"/>
      <c r="M3192" s="595"/>
      <c r="N3192" s="595"/>
      <c r="O3192" s="595"/>
      <c r="P3192" s="595"/>
      <c r="Q3192" s="595"/>
      <c r="R3192" s="595"/>
    </row>
    <row r="3193" spans="1:18" s="596" customFormat="1" ht="17.25" hidden="1" outlineLevel="2" x14ac:dyDescent="0.3">
      <c r="A3193" s="438"/>
      <c r="B3193" s="226"/>
      <c r="C3193" s="439" t="s">
        <v>2823</v>
      </c>
      <c r="D3193" s="531" t="s">
        <v>2824</v>
      </c>
      <c r="E3193" s="91"/>
      <c r="F3193" s="220"/>
      <c r="G3193" s="220"/>
      <c r="H3193" s="221"/>
      <c r="I3193" s="222"/>
      <c r="J3193" s="223"/>
      <c r="K3193" s="595"/>
      <c r="L3193" s="595"/>
      <c r="M3193" s="595"/>
      <c r="N3193" s="595"/>
      <c r="O3193" s="595"/>
      <c r="P3193" s="595"/>
      <c r="Q3193" s="595"/>
      <c r="R3193" s="595"/>
    </row>
    <row r="3194" spans="1:18" s="596" customFormat="1" ht="17.25" hidden="1" outlineLevel="2" x14ac:dyDescent="0.3">
      <c r="A3194" s="438"/>
      <c r="B3194" s="226"/>
      <c r="C3194" s="439" t="s">
        <v>2825</v>
      </c>
      <c r="D3194" s="531" t="s">
        <v>2826</v>
      </c>
      <c r="E3194" s="91"/>
      <c r="F3194" s="220"/>
      <c r="G3194" s="220"/>
      <c r="H3194" s="221"/>
      <c r="I3194" s="222"/>
      <c r="J3194" s="223"/>
      <c r="K3194" s="595"/>
      <c r="L3194" s="595"/>
      <c r="M3194" s="595"/>
      <c r="N3194" s="595"/>
      <c r="O3194" s="595"/>
      <c r="P3194" s="595"/>
      <c r="Q3194" s="595"/>
      <c r="R3194" s="595"/>
    </row>
    <row r="3195" spans="1:18" s="596" customFormat="1" ht="17.25" hidden="1" outlineLevel="2" x14ac:dyDescent="0.3">
      <c r="A3195" s="438"/>
      <c r="B3195" s="226"/>
      <c r="C3195" s="439" t="s">
        <v>2827</v>
      </c>
      <c r="D3195" s="531" t="s">
        <v>2828</v>
      </c>
      <c r="E3195" s="91"/>
      <c r="F3195" s="220"/>
      <c r="G3195" s="220"/>
      <c r="H3195" s="221"/>
      <c r="I3195" s="222"/>
      <c r="J3195" s="223"/>
      <c r="K3195" s="595"/>
      <c r="L3195" s="595"/>
      <c r="M3195" s="595"/>
      <c r="N3195" s="595"/>
      <c r="O3195" s="595"/>
      <c r="P3195" s="595"/>
      <c r="Q3195" s="595"/>
      <c r="R3195" s="595"/>
    </row>
    <row r="3196" spans="1:18" s="596" customFormat="1" ht="17.25" hidden="1" customHeight="1" outlineLevel="2" x14ac:dyDescent="0.3">
      <c r="A3196" s="444"/>
      <c r="B3196" s="451"/>
      <c r="C3196" s="451"/>
      <c r="D3196" s="451"/>
      <c r="E3196" s="452"/>
      <c r="F3196" s="220"/>
      <c r="G3196" s="220"/>
      <c r="H3196" s="221"/>
      <c r="I3196" s="222"/>
      <c r="J3196" s="223"/>
      <c r="K3196" s="595"/>
      <c r="L3196" s="595"/>
      <c r="M3196" s="595"/>
      <c r="N3196" s="595"/>
      <c r="O3196" s="595"/>
      <c r="P3196" s="595"/>
      <c r="Q3196" s="595"/>
      <c r="R3196" s="595"/>
    </row>
    <row r="3197" spans="1:18" s="596" customFormat="1" ht="34.5" hidden="1" outlineLevel="2" x14ac:dyDescent="0.3">
      <c r="A3197" s="438"/>
      <c r="B3197" s="224"/>
      <c r="C3197" s="439" t="s">
        <v>2742</v>
      </c>
      <c r="D3197" s="440" t="s">
        <v>2743</v>
      </c>
      <c r="E3197" s="91" t="s">
        <v>2228</v>
      </c>
      <c r="F3197" s="220"/>
      <c r="G3197" s="220"/>
      <c r="H3197" s="221"/>
      <c r="I3197" s="222"/>
      <c r="J3197" s="223"/>
      <c r="K3197" s="595"/>
      <c r="L3197" s="595"/>
      <c r="M3197" s="595"/>
      <c r="N3197" s="595"/>
      <c r="O3197" s="595"/>
      <c r="P3197" s="595"/>
      <c r="Q3197" s="595"/>
      <c r="R3197" s="595"/>
    </row>
    <row r="3198" spans="1:18" s="596" customFormat="1" ht="17.25" hidden="1" outlineLevel="2" x14ac:dyDescent="0.3">
      <c r="A3198" s="438"/>
      <c r="B3198" s="224"/>
      <c r="C3198" s="439" t="s">
        <v>2744</v>
      </c>
      <c r="D3198" s="440" t="s">
        <v>2745</v>
      </c>
      <c r="E3198" s="91"/>
      <c r="F3198" s="220"/>
      <c r="G3198" s="220"/>
      <c r="H3198" s="221"/>
      <c r="I3198" s="222"/>
      <c r="J3198" s="223"/>
      <c r="K3198" s="595"/>
      <c r="L3198" s="595"/>
      <c r="M3198" s="595"/>
      <c r="N3198" s="595"/>
      <c r="O3198" s="595"/>
      <c r="P3198" s="595"/>
      <c r="Q3198" s="595"/>
      <c r="R3198" s="595"/>
    </row>
    <row r="3199" spans="1:18" s="596" customFormat="1" ht="17.25" hidden="1" outlineLevel="2" x14ac:dyDescent="0.3">
      <c r="A3199" s="438"/>
      <c r="B3199" s="224"/>
      <c r="C3199" s="439" t="s">
        <v>2746</v>
      </c>
      <c r="D3199" s="440" t="s">
        <v>2747</v>
      </c>
      <c r="E3199" s="91"/>
      <c r="F3199" s="220"/>
      <c r="G3199" s="220"/>
      <c r="H3199" s="221"/>
      <c r="I3199" s="222"/>
      <c r="J3199" s="223"/>
      <c r="K3199" s="595"/>
      <c r="L3199" s="595"/>
      <c r="M3199" s="595"/>
      <c r="N3199" s="595"/>
      <c r="O3199" s="595"/>
      <c r="P3199" s="595"/>
      <c r="Q3199" s="595"/>
      <c r="R3199" s="595"/>
    </row>
    <row r="3200" spans="1:18" s="596" customFormat="1" ht="17.25" hidden="1" outlineLevel="2" x14ac:dyDescent="0.3">
      <c r="A3200" s="438"/>
      <c r="B3200" s="224"/>
      <c r="C3200" s="439" t="s">
        <v>2748</v>
      </c>
      <c r="D3200" s="440" t="s">
        <v>2749</v>
      </c>
      <c r="E3200" s="91"/>
      <c r="F3200" s="220"/>
      <c r="G3200" s="220"/>
      <c r="H3200" s="221"/>
      <c r="I3200" s="222"/>
      <c r="J3200" s="223"/>
      <c r="K3200" s="595"/>
      <c r="L3200" s="595"/>
      <c r="M3200" s="595"/>
      <c r="N3200" s="595"/>
      <c r="O3200" s="595"/>
      <c r="P3200" s="595"/>
      <c r="Q3200" s="595"/>
      <c r="R3200" s="595"/>
    </row>
    <row r="3201" spans="1:18" s="596" customFormat="1" ht="17.25" hidden="1" outlineLevel="2" x14ac:dyDescent="0.3">
      <c r="A3201" s="438"/>
      <c r="B3201" s="226"/>
      <c r="C3201" s="439" t="s">
        <v>2750</v>
      </c>
      <c r="D3201" s="440" t="s">
        <v>2751</v>
      </c>
      <c r="E3201" s="91"/>
      <c r="F3201" s="220"/>
      <c r="G3201" s="220"/>
      <c r="H3201" s="221"/>
      <c r="I3201" s="222"/>
      <c r="J3201" s="223"/>
      <c r="K3201" s="595"/>
      <c r="L3201" s="595"/>
      <c r="M3201" s="595"/>
      <c r="N3201" s="595"/>
      <c r="O3201" s="595"/>
      <c r="P3201" s="595"/>
      <c r="Q3201" s="595"/>
      <c r="R3201" s="595"/>
    </row>
    <row r="3202" spans="1:18" s="596" customFormat="1" ht="17.25" hidden="1" customHeight="1" outlineLevel="2" x14ac:dyDescent="0.3">
      <c r="A3202" s="444"/>
      <c r="B3202" s="451"/>
      <c r="C3202" s="451"/>
      <c r="D3202" s="451"/>
      <c r="E3202" s="452"/>
      <c r="F3202" s="220"/>
      <c r="G3202" s="220"/>
      <c r="H3202" s="221"/>
      <c r="I3202" s="222"/>
      <c r="J3202" s="223"/>
      <c r="K3202" s="595"/>
      <c r="L3202" s="595"/>
      <c r="M3202" s="595"/>
      <c r="N3202" s="595"/>
      <c r="O3202" s="595"/>
      <c r="P3202" s="595"/>
      <c r="Q3202" s="595"/>
      <c r="R3202" s="595"/>
    </row>
    <row r="3203" spans="1:18" s="596" customFormat="1" ht="34.5" hidden="1" outlineLevel="2" x14ac:dyDescent="0.3">
      <c r="A3203" s="438"/>
      <c r="B3203" s="226"/>
      <c r="C3203" s="439" t="s">
        <v>2752</v>
      </c>
      <c r="D3203" s="440" t="s">
        <v>2753</v>
      </c>
      <c r="E3203" s="507" t="s">
        <v>2239</v>
      </c>
      <c r="F3203" s="220"/>
      <c r="G3203" s="220"/>
      <c r="H3203" s="221"/>
      <c r="I3203" s="222"/>
      <c r="J3203" s="223"/>
      <c r="K3203" s="595"/>
      <c r="L3203" s="595"/>
      <c r="M3203" s="595"/>
      <c r="N3203" s="595"/>
      <c r="O3203" s="595"/>
      <c r="P3203" s="595"/>
      <c r="Q3203" s="595"/>
      <c r="R3203" s="595"/>
    </row>
    <row r="3204" spans="1:18" s="596" customFormat="1" ht="17.25" hidden="1" outlineLevel="2" x14ac:dyDescent="0.3">
      <c r="A3204" s="438"/>
      <c r="B3204" s="224"/>
      <c r="C3204" s="439" t="s">
        <v>2754</v>
      </c>
      <c r="D3204" s="440" t="s">
        <v>2755</v>
      </c>
      <c r="E3204" s="91" t="s">
        <v>2242</v>
      </c>
      <c r="F3204" s="220"/>
      <c r="G3204" s="220"/>
      <c r="H3204" s="221"/>
      <c r="I3204" s="222"/>
      <c r="J3204" s="223"/>
      <c r="K3204" s="595"/>
      <c r="L3204" s="595"/>
      <c r="M3204" s="595"/>
      <c r="N3204" s="595"/>
      <c r="O3204" s="595"/>
      <c r="P3204" s="595"/>
    </row>
    <row r="3205" spans="1:18" s="596" customFormat="1" ht="17.25" hidden="1" customHeight="1" outlineLevel="2" x14ac:dyDescent="0.3">
      <c r="A3205" s="444"/>
      <c r="B3205" s="451"/>
      <c r="C3205" s="451"/>
      <c r="D3205" s="451"/>
      <c r="E3205" s="452"/>
      <c r="F3205" s="220"/>
      <c r="G3205" s="220"/>
      <c r="H3205" s="221"/>
      <c r="I3205" s="222"/>
      <c r="J3205" s="223"/>
      <c r="K3205" s="595"/>
      <c r="L3205" s="595"/>
      <c r="M3205" s="595"/>
      <c r="N3205" s="595"/>
      <c r="O3205" s="595"/>
      <c r="P3205" s="595"/>
      <c r="Q3205" s="595"/>
      <c r="R3205" s="595"/>
    </row>
    <row r="3206" spans="1:18" s="596" customFormat="1" ht="17.25" hidden="1" outlineLevel="2" x14ac:dyDescent="0.3">
      <c r="A3206" s="438"/>
      <c r="B3206" s="224"/>
      <c r="C3206" s="439" t="s">
        <v>2756</v>
      </c>
      <c r="D3206" s="440" t="s">
        <v>2653</v>
      </c>
      <c r="E3206" s="91" t="s">
        <v>2245</v>
      </c>
      <c r="F3206" s="220"/>
      <c r="G3206" s="220"/>
      <c r="H3206" s="221"/>
      <c r="I3206" s="222"/>
      <c r="J3206" s="223"/>
      <c r="K3206" s="595"/>
      <c r="L3206" s="595"/>
      <c r="M3206" s="595"/>
      <c r="N3206" s="595"/>
      <c r="O3206" s="595"/>
      <c r="P3206" s="595"/>
    </row>
    <row r="3207" spans="1:18" s="596" customFormat="1" ht="17.25" hidden="1" outlineLevel="2" x14ac:dyDescent="0.3">
      <c r="A3207" s="438"/>
      <c r="B3207" s="226"/>
      <c r="C3207" s="439" t="s">
        <v>2757</v>
      </c>
      <c r="D3207" s="440" t="s">
        <v>2655</v>
      </c>
      <c r="E3207" s="91"/>
      <c r="F3207" s="220"/>
      <c r="G3207" s="220"/>
      <c r="H3207" s="221"/>
      <c r="I3207" s="222"/>
      <c r="J3207" s="223"/>
      <c r="K3207" s="595"/>
      <c r="L3207" s="595"/>
      <c r="M3207" s="595"/>
      <c r="N3207" s="595"/>
      <c r="O3207" s="595"/>
      <c r="P3207" s="595"/>
    </row>
    <row r="3208" spans="1:18" s="596" customFormat="1" ht="17.25" hidden="1" outlineLevel="2" x14ac:dyDescent="0.3">
      <c r="A3208" s="438"/>
      <c r="B3208" s="226"/>
      <c r="C3208" s="439" t="s">
        <v>2758</v>
      </c>
      <c r="D3208" s="440" t="s">
        <v>2657</v>
      </c>
      <c r="E3208" s="91"/>
      <c r="F3208" s="220"/>
      <c r="G3208" s="220"/>
      <c r="H3208" s="221"/>
      <c r="I3208" s="222"/>
      <c r="J3208" s="223"/>
      <c r="K3208" s="595"/>
      <c r="L3208" s="595"/>
      <c r="M3208" s="595"/>
      <c r="N3208" s="595"/>
      <c r="O3208" s="595"/>
      <c r="P3208" s="595"/>
    </row>
    <row r="3209" spans="1:18" s="596" customFormat="1" ht="17.25" hidden="1" outlineLevel="2" x14ac:dyDescent="0.3">
      <c r="A3209" s="438"/>
      <c r="B3209" s="226"/>
      <c r="C3209" s="439" t="s">
        <v>2759</v>
      </c>
      <c r="D3209" s="440" t="s">
        <v>2659</v>
      </c>
      <c r="E3209" s="91"/>
      <c r="F3209" s="220"/>
      <c r="G3209" s="220"/>
      <c r="H3209" s="221"/>
      <c r="I3209" s="222"/>
      <c r="J3209" s="223"/>
      <c r="K3209" s="595"/>
      <c r="L3209" s="595"/>
      <c r="M3209" s="595"/>
      <c r="N3209" s="595"/>
      <c r="O3209" s="595"/>
      <c r="P3209" s="595"/>
    </row>
    <row r="3210" spans="1:18" s="596" customFormat="1" ht="17.25" hidden="1" outlineLevel="2" x14ac:dyDescent="0.3">
      <c r="A3210" s="438"/>
      <c r="B3210" s="226"/>
      <c r="C3210" s="439" t="s">
        <v>2760</v>
      </c>
      <c r="D3210" s="440" t="s">
        <v>2661</v>
      </c>
      <c r="E3210" s="91"/>
      <c r="F3210" s="220"/>
      <c r="G3210" s="220"/>
      <c r="H3210" s="221"/>
      <c r="I3210" s="222"/>
      <c r="J3210" s="223"/>
      <c r="K3210" s="595"/>
      <c r="L3210" s="595"/>
      <c r="M3210" s="595"/>
      <c r="N3210" s="595"/>
      <c r="O3210" s="595"/>
      <c r="P3210" s="595"/>
    </row>
    <row r="3211" spans="1:18" s="462" customFormat="1" ht="17.25" hidden="1" outlineLevel="2" x14ac:dyDescent="0.3">
      <c r="A3211" s="438"/>
      <c r="B3211" s="603"/>
      <c r="C3211" s="439" t="s">
        <v>2761</v>
      </c>
      <c r="D3211" s="440" t="s">
        <v>2663</v>
      </c>
      <c r="E3211" s="91"/>
      <c r="F3211" s="220"/>
      <c r="G3211" s="220"/>
      <c r="H3211" s="461"/>
      <c r="I3211" s="461"/>
      <c r="J3211" s="595"/>
      <c r="K3211" s="595"/>
      <c r="L3211" s="595"/>
      <c r="M3211" s="595"/>
      <c r="N3211" s="595"/>
      <c r="O3211" s="461"/>
      <c r="P3211" s="461"/>
    </row>
    <row r="3212" spans="1:18" s="462" customFormat="1" ht="17.25" hidden="1" outlineLevel="2" x14ac:dyDescent="0.3">
      <c r="A3212" s="438"/>
      <c r="B3212" s="603"/>
      <c r="C3212" s="439" t="s">
        <v>2762</v>
      </c>
      <c r="D3212" s="440" t="s">
        <v>2665</v>
      </c>
      <c r="E3212" s="91"/>
      <c r="F3212" s="220"/>
      <c r="G3212" s="220"/>
      <c r="H3212" s="461"/>
      <c r="I3212" s="461"/>
      <c r="J3212" s="595"/>
      <c r="K3212" s="595"/>
      <c r="L3212" s="595"/>
      <c r="M3212" s="595"/>
      <c r="N3212" s="595"/>
      <c r="O3212" s="461"/>
      <c r="P3212" s="461"/>
    </row>
    <row r="3213" spans="1:18" s="462" customFormat="1" ht="17.25" hidden="1" outlineLevel="2" x14ac:dyDescent="0.3">
      <c r="A3213" s="438"/>
      <c r="B3213" s="603"/>
      <c r="C3213" s="439" t="s">
        <v>2763</v>
      </c>
      <c r="D3213" s="440" t="s">
        <v>2667</v>
      </c>
      <c r="E3213" s="91"/>
      <c r="F3213" s="220"/>
      <c r="G3213" s="220"/>
      <c r="H3213" s="461"/>
      <c r="I3213" s="461"/>
      <c r="J3213" s="595"/>
      <c r="K3213" s="595"/>
      <c r="L3213" s="595"/>
      <c r="M3213" s="595"/>
      <c r="N3213" s="595"/>
      <c r="O3213" s="461"/>
      <c r="P3213" s="461"/>
    </row>
    <row r="3214" spans="1:18" s="462" customFormat="1" ht="17.25" hidden="1" outlineLevel="2" x14ac:dyDescent="0.3">
      <c r="A3214" s="438"/>
      <c r="B3214" s="603"/>
      <c r="C3214" s="439" t="s">
        <v>2764</v>
      </c>
      <c r="D3214" s="440" t="s">
        <v>2669</v>
      </c>
      <c r="E3214" s="91"/>
      <c r="F3214" s="220"/>
      <c r="G3214" s="220"/>
      <c r="H3214" s="461"/>
      <c r="I3214" s="461"/>
      <c r="J3214" s="595"/>
      <c r="K3214" s="595"/>
      <c r="L3214" s="595"/>
      <c r="M3214" s="595"/>
      <c r="N3214" s="595"/>
      <c r="O3214" s="461"/>
      <c r="P3214" s="461"/>
    </row>
    <row r="3215" spans="1:18" s="462" customFormat="1" ht="17.25" hidden="1" outlineLevel="2" x14ac:dyDescent="0.3">
      <c r="A3215" s="438"/>
      <c r="B3215" s="603"/>
      <c r="C3215" s="439" t="s">
        <v>2765</v>
      </c>
      <c r="D3215" s="440" t="s">
        <v>2671</v>
      </c>
      <c r="E3215" s="91"/>
      <c r="F3215" s="220"/>
      <c r="G3215" s="220"/>
      <c r="H3215" s="461"/>
      <c r="I3215" s="461"/>
      <c r="J3215" s="595"/>
      <c r="K3215" s="595"/>
      <c r="L3215" s="595"/>
      <c r="M3215" s="595"/>
      <c r="N3215" s="595"/>
      <c r="O3215" s="461"/>
      <c r="P3215" s="461"/>
    </row>
    <row r="3216" spans="1:18" s="462" customFormat="1" ht="17.25" hidden="1" outlineLevel="2" x14ac:dyDescent="0.3">
      <c r="A3216" s="438"/>
      <c r="B3216" s="603"/>
      <c r="C3216" s="439" t="s">
        <v>2766</v>
      </c>
      <c r="D3216" s="440" t="s">
        <v>2673</v>
      </c>
      <c r="E3216" s="91"/>
      <c r="F3216" s="220"/>
      <c r="G3216" s="220"/>
      <c r="H3216" s="461"/>
      <c r="I3216" s="461"/>
      <c r="J3216" s="595"/>
      <c r="K3216" s="595"/>
      <c r="L3216" s="595"/>
      <c r="M3216" s="595"/>
      <c r="N3216" s="595"/>
      <c r="O3216" s="461"/>
      <c r="P3216" s="461"/>
    </row>
    <row r="3217" spans="1:18" s="462" customFormat="1" ht="17.25" hidden="1" outlineLevel="2" x14ac:dyDescent="0.3">
      <c r="A3217" s="438"/>
      <c r="B3217" s="603"/>
      <c r="C3217" s="439" t="s">
        <v>2767</v>
      </c>
      <c r="D3217" s="440" t="s">
        <v>2675</v>
      </c>
      <c r="E3217" s="91"/>
      <c r="F3217" s="220"/>
      <c r="G3217" s="220"/>
      <c r="H3217" s="461"/>
      <c r="I3217" s="461"/>
      <c r="J3217" s="595"/>
      <c r="K3217" s="595"/>
      <c r="L3217" s="595"/>
      <c r="M3217" s="595"/>
      <c r="N3217" s="595"/>
      <c r="O3217" s="461"/>
      <c r="P3217" s="461"/>
    </row>
    <row r="3218" spans="1:18" s="462" customFormat="1" ht="17.25" hidden="1" outlineLevel="2" x14ac:dyDescent="0.3">
      <c r="A3218" s="438"/>
      <c r="B3218" s="603"/>
      <c r="C3218" s="439" t="s">
        <v>2768</v>
      </c>
      <c r="D3218" s="440" t="s">
        <v>2677</v>
      </c>
      <c r="E3218" s="91"/>
      <c r="F3218" s="220"/>
      <c r="G3218" s="220"/>
      <c r="H3218" s="461"/>
      <c r="I3218" s="461"/>
      <c r="J3218" s="595"/>
      <c r="K3218" s="595"/>
      <c r="L3218" s="595"/>
      <c r="M3218" s="595"/>
      <c r="N3218" s="595"/>
      <c r="O3218" s="461"/>
      <c r="P3218" s="461"/>
    </row>
    <row r="3219" spans="1:18" s="462" customFormat="1" ht="17.25" hidden="1" outlineLevel="2" x14ac:dyDescent="0.3">
      <c r="A3219" s="438"/>
      <c r="B3219" s="603"/>
      <c r="C3219" s="439" t="s">
        <v>2769</v>
      </c>
      <c r="D3219" s="440" t="s">
        <v>2679</v>
      </c>
      <c r="E3219" s="91"/>
      <c r="F3219" s="220"/>
      <c r="G3219" s="220"/>
      <c r="H3219" s="461"/>
      <c r="I3219" s="461"/>
      <c r="J3219" s="595"/>
      <c r="K3219" s="595"/>
      <c r="L3219" s="595"/>
      <c r="M3219" s="595"/>
      <c r="N3219" s="595"/>
      <c r="O3219" s="461"/>
      <c r="P3219" s="461"/>
    </row>
    <row r="3220" spans="1:18" s="462" customFormat="1" ht="17.25" hidden="1" outlineLevel="2" x14ac:dyDescent="0.3">
      <c r="A3220" s="438"/>
      <c r="B3220" s="603"/>
      <c r="C3220" s="439" t="s">
        <v>2770</v>
      </c>
      <c r="D3220" s="440" t="s">
        <v>2681</v>
      </c>
      <c r="E3220" s="91"/>
      <c r="F3220" s="220"/>
      <c r="G3220" s="220"/>
      <c r="H3220" s="461"/>
      <c r="I3220" s="461"/>
      <c r="J3220" s="595"/>
      <c r="K3220" s="595"/>
      <c r="L3220" s="595"/>
      <c r="M3220" s="595"/>
      <c r="N3220" s="595"/>
      <c r="O3220" s="461"/>
      <c r="P3220" s="461"/>
    </row>
    <row r="3221" spans="1:18" s="462" customFormat="1" ht="17.25" hidden="1" outlineLevel="2" x14ac:dyDescent="0.3">
      <c r="A3221" s="438"/>
      <c r="B3221" s="603"/>
      <c r="C3221" s="439" t="s">
        <v>2771</v>
      </c>
      <c r="D3221" s="440" t="s">
        <v>2683</v>
      </c>
      <c r="E3221" s="91"/>
      <c r="F3221" s="220"/>
      <c r="G3221" s="220"/>
      <c r="H3221" s="461"/>
      <c r="I3221" s="461"/>
      <c r="J3221" s="595"/>
      <c r="K3221" s="595"/>
      <c r="L3221" s="595"/>
      <c r="M3221" s="595"/>
      <c r="N3221" s="595"/>
      <c r="O3221" s="461"/>
      <c r="P3221" s="461"/>
    </row>
    <row r="3222" spans="1:18" s="596" customFormat="1" ht="17.25" hidden="1" outlineLevel="2" x14ac:dyDescent="0.3">
      <c r="A3222" s="438"/>
      <c r="B3222" s="226"/>
      <c r="C3222" s="439" t="s">
        <v>2772</v>
      </c>
      <c r="D3222" s="440" t="s">
        <v>2685</v>
      </c>
      <c r="E3222" s="91"/>
      <c r="F3222" s="220"/>
      <c r="G3222" s="220"/>
      <c r="H3222" s="221"/>
      <c r="I3222" s="222"/>
      <c r="J3222" s="223"/>
      <c r="K3222" s="595"/>
      <c r="L3222" s="595"/>
      <c r="M3222" s="595"/>
      <c r="N3222" s="595"/>
      <c r="O3222" s="595"/>
      <c r="P3222" s="595"/>
      <c r="Q3222" s="595"/>
      <c r="R3222" s="595"/>
    </row>
    <row r="3223" spans="1:18" s="462" customFormat="1" ht="17.25" hidden="1" outlineLevel="2" x14ac:dyDescent="0.3">
      <c r="A3223" s="438"/>
      <c r="B3223" s="603"/>
      <c r="C3223" s="439" t="s">
        <v>2773</v>
      </c>
      <c r="D3223" s="440" t="s">
        <v>2687</v>
      </c>
      <c r="E3223" s="91"/>
      <c r="F3223" s="220"/>
      <c r="G3223" s="220"/>
      <c r="H3223" s="461"/>
      <c r="I3223" s="461"/>
      <c r="J3223" s="595"/>
      <c r="K3223" s="595"/>
      <c r="L3223" s="595"/>
      <c r="M3223" s="595"/>
      <c r="N3223" s="595"/>
      <c r="O3223" s="461"/>
      <c r="P3223" s="461"/>
    </row>
    <row r="3224" spans="1:18" s="462" customFormat="1" ht="17.25" hidden="1" outlineLevel="2" x14ac:dyDescent="0.3">
      <c r="A3224" s="438"/>
      <c r="B3224" s="603"/>
      <c r="C3224" s="439" t="s">
        <v>2774</v>
      </c>
      <c r="D3224" s="440" t="s">
        <v>2689</v>
      </c>
      <c r="E3224" s="91"/>
      <c r="F3224" s="220"/>
      <c r="G3224" s="220"/>
      <c r="H3224" s="461"/>
      <c r="I3224" s="461"/>
      <c r="J3224" s="595"/>
      <c r="K3224" s="595"/>
      <c r="L3224" s="595"/>
      <c r="M3224" s="595"/>
      <c r="N3224" s="595"/>
      <c r="O3224" s="461"/>
      <c r="P3224" s="461"/>
    </row>
    <row r="3225" spans="1:18" s="596" customFormat="1" ht="17.25" hidden="1" customHeight="1" outlineLevel="2" x14ac:dyDescent="0.3">
      <c r="A3225" s="444"/>
      <c r="B3225" s="451"/>
      <c r="C3225" s="451"/>
      <c r="D3225" s="451"/>
      <c r="E3225" s="452"/>
      <c r="F3225" s="220"/>
      <c r="G3225" s="220"/>
      <c r="H3225" s="221"/>
      <c r="I3225" s="222"/>
      <c r="J3225" s="223"/>
      <c r="K3225" s="595"/>
      <c r="L3225" s="595"/>
      <c r="M3225" s="595"/>
      <c r="N3225" s="595"/>
      <c r="O3225" s="595"/>
      <c r="P3225" s="595"/>
      <c r="Q3225" s="595"/>
      <c r="R3225" s="595"/>
    </row>
    <row r="3226" spans="1:18" s="462" customFormat="1" ht="17.25" hidden="1" outlineLevel="2" x14ac:dyDescent="0.3">
      <c r="A3226" s="438"/>
      <c r="B3226" s="603"/>
      <c r="C3226" s="439" t="s">
        <v>2775</v>
      </c>
      <c r="D3226" s="440" t="s">
        <v>2776</v>
      </c>
      <c r="E3226" s="91" t="s">
        <v>2284</v>
      </c>
      <c r="F3226" s="220"/>
      <c r="G3226" s="220"/>
      <c r="H3226" s="461"/>
      <c r="I3226" s="461"/>
      <c r="J3226" s="595"/>
      <c r="K3226" s="595"/>
      <c r="L3226" s="595"/>
      <c r="M3226" s="595"/>
      <c r="N3226" s="595"/>
      <c r="O3226" s="461"/>
      <c r="P3226" s="461"/>
    </row>
    <row r="3227" spans="1:18" s="462" customFormat="1" ht="17.25" hidden="1" outlineLevel="2" x14ac:dyDescent="0.3">
      <c r="A3227" s="438"/>
      <c r="B3227" s="603"/>
      <c r="C3227" s="439" t="s">
        <v>2829</v>
      </c>
      <c r="D3227" s="440" t="s">
        <v>2830</v>
      </c>
      <c r="E3227" s="91" t="s">
        <v>2287</v>
      </c>
      <c r="F3227" s="220"/>
      <c r="G3227" s="220"/>
      <c r="H3227" s="461"/>
      <c r="I3227" s="461"/>
      <c r="J3227" s="595"/>
      <c r="K3227" s="595"/>
      <c r="L3227" s="595"/>
      <c r="M3227" s="595"/>
      <c r="N3227" s="595"/>
      <c r="O3227" s="461"/>
      <c r="P3227" s="461"/>
    </row>
    <row r="3228" spans="1:18" s="462" customFormat="1" ht="17.25" hidden="1" outlineLevel="2" x14ac:dyDescent="0.3">
      <c r="A3228" s="438"/>
      <c r="B3228" s="603"/>
      <c r="C3228" s="439" t="s">
        <v>2831</v>
      </c>
      <c r="D3228" s="440" t="s">
        <v>2832</v>
      </c>
      <c r="E3228" s="91"/>
      <c r="F3228" s="220"/>
      <c r="G3228" s="220"/>
      <c r="H3228" s="461"/>
      <c r="I3228" s="461"/>
      <c r="J3228" s="595"/>
      <c r="K3228" s="595"/>
      <c r="L3228" s="595"/>
      <c r="M3228" s="595"/>
      <c r="N3228" s="595"/>
      <c r="O3228" s="461"/>
      <c r="P3228" s="461"/>
    </row>
    <row r="3229" spans="1:18" s="462" customFormat="1" ht="17.25" hidden="1" outlineLevel="2" x14ac:dyDescent="0.3">
      <c r="A3229" s="438"/>
      <c r="B3229" s="603"/>
      <c r="C3229" s="439" t="s">
        <v>2833</v>
      </c>
      <c r="D3229" s="440" t="s">
        <v>2834</v>
      </c>
      <c r="E3229" s="91"/>
      <c r="F3229" s="220"/>
      <c r="G3229" s="220"/>
      <c r="H3229" s="461"/>
      <c r="I3229" s="461"/>
      <c r="J3229" s="595"/>
      <c r="K3229" s="595"/>
      <c r="L3229" s="595"/>
      <c r="M3229" s="595"/>
      <c r="N3229" s="595"/>
      <c r="O3229" s="461"/>
      <c r="P3229" s="461"/>
    </row>
    <row r="3230" spans="1:18" s="462" customFormat="1" ht="17.25" hidden="1" outlineLevel="2" x14ac:dyDescent="0.3">
      <c r="A3230" s="438"/>
      <c r="B3230" s="603"/>
      <c r="C3230" s="439" t="s">
        <v>2835</v>
      </c>
      <c r="D3230" s="440" t="s">
        <v>2836</v>
      </c>
      <c r="E3230" s="91"/>
      <c r="F3230" s="220"/>
      <c r="G3230" s="220"/>
      <c r="H3230" s="461"/>
      <c r="I3230" s="461"/>
      <c r="J3230" s="595"/>
      <c r="K3230" s="595"/>
      <c r="L3230" s="595"/>
      <c r="M3230" s="595"/>
      <c r="N3230" s="595"/>
      <c r="O3230" s="461"/>
      <c r="P3230" s="461"/>
    </row>
    <row r="3231" spans="1:18" s="596" customFormat="1" ht="17.25" hidden="1" customHeight="1" outlineLevel="2" x14ac:dyDescent="0.3">
      <c r="A3231" s="444"/>
      <c r="B3231" s="451"/>
      <c r="C3231" s="451"/>
      <c r="D3231" s="451"/>
      <c r="E3231" s="452"/>
      <c r="F3231" s="220"/>
      <c r="G3231" s="220"/>
      <c r="H3231" s="221"/>
      <c r="I3231" s="222"/>
      <c r="J3231" s="223"/>
      <c r="K3231" s="595"/>
      <c r="L3231" s="595"/>
      <c r="M3231" s="595"/>
      <c r="N3231" s="595"/>
      <c r="O3231" s="595"/>
      <c r="P3231" s="595"/>
      <c r="Q3231" s="595"/>
      <c r="R3231" s="595"/>
    </row>
    <row r="3232" spans="1:18" s="462" customFormat="1" ht="17.25" hidden="1" outlineLevel="2" x14ac:dyDescent="0.3">
      <c r="A3232" s="438"/>
      <c r="B3232" s="603"/>
      <c r="C3232" s="529" t="s">
        <v>2837</v>
      </c>
      <c r="D3232" s="531" t="s">
        <v>2838</v>
      </c>
      <c r="E3232" s="91" t="s">
        <v>2202</v>
      </c>
      <c r="F3232" s="220"/>
      <c r="G3232" s="220"/>
      <c r="H3232" s="461"/>
      <c r="I3232" s="461"/>
      <c r="J3232" s="595"/>
      <c r="K3232" s="595"/>
      <c r="L3232" s="595"/>
      <c r="M3232" s="595"/>
      <c r="N3232" s="595"/>
      <c r="O3232" s="461"/>
      <c r="P3232" s="461"/>
    </row>
    <row r="3233" spans="1:18" s="462" customFormat="1" ht="17.25" hidden="1" outlineLevel="2" x14ac:dyDescent="0.3">
      <c r="A3233" s="438"/>
      <c r="B3233" s="603"/>
      <c r="C3233" s="529" t="s">
        <v>2839</v>
      </c>
      <c r="D3233" s="531" t="s">
        <v>2840</v>
      </c>
      <c r="E3233" s="91" t="s">
        <v>2202</v>
      </c>
      <c r="F3233" s="220"/>
      <c r="G3233" s="220"/>
      <c r="H3233" s="461"/>
      <c r="I3233" s="461"/>
      <c r="J3233" s="595"/>
      <c r="K3233" s="595"/>
      <c r="L3233" s="595"/>
      <c r="M3233" s="595"/>
      <c r="N3233" s="595"/>
      <c r="O3233" s="461"/>
      <c r="P3233" s="461"/>
    </row>
    <row r="3234" spans="1:18" s="462" customFormat="1" ht="17.25" hidden="1" outlineLevel="2" x14ac:dyDescent="0.3">
      <c r="A3234" s="438"/>
      <c r="B3234" s="603"/>
      <c r="C3234" s="439" t="s">
        <v>2841</v>
      </c>
      <c r="D3234" s="440" t="s">
        <v>2842</v>
      </c>
      <c r="E3234" s="91"/>
      <c r="F3234" s="220"/>
      <c r="G3234" s="220"/>
      <c r="H3234" s="461"/>
      <c r="I3234" s="461"/>
      <c r="J3234" s="595"/>
      <c r="K3234" s="595"/>
      <c r="L3234" s="595"/>
      <c r="M3234" s="595"/>
      <c r="N3234" s="595"/>
      <c r="O3234" s="461"/>
      <c r="P3234" s="461"/>
    </row>
    <row r="3235" spans="1:18" s="462" customFormat="1" ht="17.25" hidden="1" outlineLevel="2" x14ac:dyDescent="0.3">
      <c r="A3235" s="438"/>
      <c r="B3235" s="603"/>
      <c r="C3235" s="439" t="s">
        <v>2843</v>
      </c>
      <c r="D3235" s="440" t="s">
        <v>2844</v>
      </c>
      <c r="E3235" s="91"/>
      <c r="F3235" s="220"/>
      <c r="G3235" s="220"/>
      <c r="H3235" s="461"/>
      <c r="I3235" s="461"/>
      <c r="J3235" s="595"/>
      <c r="K3235" s="595"/>
      <c r="L3235" s="595"/>
      <c r="M3235" s="595"/>
      <c r="N3235" s="595"/>
      <c r="O3235" s="461"/>
      <c r="P3235" s="461"/>
    </row>
    <row r="3236" spans="1:18" s="462" customFormat="1" ht="17.25" hidden="1" outlineLevel="2" x14ac:dyDescent="0.3">
      <c r="A3236" s="438"/>
      <c r="B3236" s="603"/>
      <c r="C3236" s="439" t="s">
        <v>2845</v>
      </c>
      <c r="D3236" s="440" t="s">
        <v>2846</v>
      </c>
      <c r="E3236" s="91"/>
      <c r="F3236" s="220"/>
      <c r="G3236" s="220"/>
      <c r="H3236" s="461"/>
      <c r="I3236" s="461"/>
      <c r="J3236" s="595"/>
      <c r="K3236" s="595"/>
      <c r="L3236" s="595"/>
      <c r="M3236" s="595"/>
      <c r="N3236" s="595"/>
      <c r="O3236" s="461"/>
      <c r="P3236" s="461"/>
    </row>
    <row r="3237" spans="1:18" s="462" customFormat="1" ht="17.25" hidden="1" outlineLevel="2" x14ac:dyDescent="0.3">
      <c r="A3237" s="438"/>
      <c r="B3237" s="603"/>
      <c r="C3237" s="439" t="s">
        <v>2847</v>
      </c>
      <c r="D3237" s="440" t="s">
        <v>2848</v>
      </c>
      <c r="E3237" s="91"/>
      <c r="F3237" s="220"/>
      <c r="G3237" s="220"/>
      <c r="H3237" s="461"/>
      <c r="I3237" s="461"/>
      <c r="J3237" s="595"/>
      <c r="K3237" s="595"/>
      <c r="L3237" s="595"/>
      <c r="M3237" s="595"/>
      <c r="N3237" s="595"/>
      <c r="O3237" s="461"/>
      <c r="P3237" s="461"/>
    </row>
    <row r="3238" spans="1:18" s="596" customFormat="1" ht="17.25" hidden="1" customHeight="1" outlineLevel="2" x14ac:dyDescent="0.3">
      <c r="A3238" s="444"/>
      <c r="B3238" s="451"/>
      <c r="C3238" s="451"/>
      <c r="D3238" s="451"/>
      <c r="E3238" s="452"/>
      <c r="F3238" s="220"/>
      <c r="G3238" s="220"/>
      <c r="H3238" s="221"/>
      <c r="I3238" s="222"/>
      <c r="J3238" s="223"/>
      <c r="K3238" s="595"/>
      <c r="L3238" s="595"/>
      <c r="M3238" s="595"/>
      <c r="N3238" s="595"/>
      <c r="O3238" s="595"/>
      <c r="P3238" s="595"/>
      <c r="Q3238" s="595"/>
      <c r="R3238" s="595"/>
    </row>
    <row r="3239" spans="1:18" s="462" customFormat="1" ht="17.25" hidden="1" outlineLevel="2" x14ac:dyDescent="0.3">
      <c r="A3239" s="438"/>
      <c r="B3239" s="603"/>
      <c r="C3239" s="439" t="s">
        <v>2849</v>
      </c>
      <c r="D3239" s="440" t="s">
        <v>2850</v>
      </c>
      <c r="E3239" s="91" t="s">
        <v>2296</v>
      </c>
      <c r="F3239" s="220"/>
      <c r="G3239" s="220"/>
      <c r="H3239" s="461"/>
      <c r="I3239" s="461"/>
      <c r="J3239" s="595"/>
      <c r="K3239" s="595"/>
      <c r="L3239" s="595"/>
      <c r="M3239" s="595"/>
      <c r="N3239" s="595"/>
      <c r="O3239" s="461"/>
      <c r="P3239" s="461"/>
    </row>
    <row r="3240" spans="1:18" s="462" customFormat="1" ht="17.25" hidden="1" outlineLevel="2" x14ac:dyDescent="0.3">
      <c r="A3240" s="438"/>
      <c r="B3240" s="603"/>
      <c r="C3240" s="439" t="s">
        <v>2851</v>
      </c>
      <c r="D3240" s="440" t="s">
        <v>2852</v>
      </c>
      <c r="E3240" s="91"/>
      <c r="F3240" s="220"/>
      <c r="G3240" s="220"/>
      <c r="H3240" s="461"/>
      <c r="I3240" s="461"/>
      <c r="J3240" s="595"/>
      <c r="K3240" s="595"/>
      <c r="L3240" s="595"/>
      <c r="M3240" s="595"/>
      <c r="N3240" s="595"/>
      <c r="O3240" s="461"/>
      <c r="P3240" s="461"/>
    </row>
    <row r="3241" spans="1:18" s="462" customFormat="1" ht="17.25" hidden="1" outlineLevel="2" x14ac:dyDescent="0.3">
      <c r="A3241" s="438"/>
      <c r="B3241" s="603"/>
      <c r="C3241" s="439" t="s">
        <v>2853</v>
      </c>
      <c r="D3241" s="440" t="s">
        <v>2854</v>
      </c>
      <c r="E3241" s="91"/>
      <c r="F3241" s="220"/>
      <c r="G3241" s="220"/>
      <c r="H3241" s="461"/>
      <c r="I3241" s="461"/>
      <c r="J3241" s="595"/>
      <c r="K3241" s="595"/>
      <c r="L3241" s="595"/>
      <c r="M3241" s="595"/>
      <c r="N3241" s="595"/>
      <c r="O3241" s="461"/>
      <c r="P3241" s="461"/>
    </row>
    <row r="3242" spans="1:18" s="462" customFormat="1" ht="17.25" hidden="1" outlineLevel="2" x14ac:dyDescent="0.3">
      <c r="A3242" s="438"/>
      <c r="B3242" s="603"/>
      <c r="C3242" s="439" t="s">
        <v>2855</v>
      </c>
      <c r="D3242" s="440" t="s">
        <v>2856</v>
      </c>
      <c r="E3242" s="91"/>
      <c r="F3242" s="220"/>
      <c r="G3242" s="220"/>
      <c r="H3242" s="461"/>
      <c r="I3242" s="461"/>
      <c r="J3242" s="595"/>
      <c r="K3242" s="595"/>
      <c r="L3242" s="595"/>
      <c r="M3242" s="595"/>
      <c r="N3242" s="595"/>
      <c r="O3242" s="461"/>
      <c r="P3242" s="461"/>
    </row>
    <row r="3243" spans="1:18" s="462" customFormat="1" ht="17.25" hidden="1" outlineLevel="2" x14ac:dyDescent="0.3">
      <c r="A3243" s="438"/>
      <c r="B3243" s="603"/>
      <c r="C3243" s="439" t="s">
        <v>2857</v>
      </c>
      <c r="D3243" s="440" t="s">
        <v>2858</v>
      </c>
      <c r="E3243" s="91"/>
      <c r="F3243" s="220"/>
      <c r="G3243" s="220"/>
      <c r="H3243" s="461"/>
      <c r="I3243" s="461"/>
      <c r="J3243" s="595"/>
      <c r="K3243" s="595"/>
      <c r="L3243" s="595"/>
      <c r="M3243" s="595"/>
      <c r="N3243" s="595"/>
      <c r="O3243" s="461"/>
      <c r="P3243" s="461"/>
    </row>
    <row r="3244" spans="1:18" s="462" customFormat="1" ht="17.25" hidden="1" outlineLevel="2" x14ac:dyDescent="0.3">
      <c r="A3244" s="438"/>
      <c r="B3244" s="603"/>
      <c r="C3244" s="439" t="s">
        <v>2859</v>
      </c>
      <c r="D3244" s="440" t="s">
        <v>2860</v>
      </c>
      <c r="E3244" s="91"/>
      <c r="F3244" s="220"/>
      <c r="G3244" s="220"/>
      <c r="H3244" s="461"/>
      <c r="I3244" s="461"/>
      <c r="J3244" s="595"/>
      <c r="K3244" s="595"/>
      <c r="L3244" s="595"/>
      <c r="M3244" s="595"/>
      <c r="N3244" s="595"/>
      <c r="O3244" s="461"/>
      <c r="P3244" s="461"/>
    </row>
    <row r="3245" spans="1:18" s="596" customFormat="1" ht="17.25" hidden="1" customHeight="1" outlineLevel="2" x14ac:dyDescent="0.3">
      <c r="A3245" s="444"/>
      <c r="B3245" s="451"/>
      <c r="C3245" s="451"/>
      <c r="D3245" s="451"/>
      <c r="E3245" s="452"/>
      <c r="F3245" s="220"/>
      <c r="G3245" s="220"/>
      <c r="H3245" s="221"/>
      <c r="I3245" s="222"/>
      <c r="J3245" s="223"/>
      <c r="K3245" s="595"/>
      <c r="L3245" s="595"/>
      <c r="M3245" s="595"/>
      <c r="N3245" s="595"/>
      <c r="O3245" s="595"/>
      <c r="P3245" s="595"/>
      <c r="Q3245" s="595"/>
      <c r="R3245" s="595"/>
    </row>
    <row r="3246" spans="1:18" s="462" customFormat="1" ht="34.5" hidden="1" outlineLevel="2" x14ac:dyDescent="0.3">
      <c r="A3246" s="438"/>
      <c r="B3246" s="603"/>
      <c r="C3246" s="439" t="s">
        <v>2791</v>
      </c>
      <c r="D3246" s="440" t="s">
        <v>2792</v>
      </c>
      <c r="E3246" s="91" t="s">
        <v>2309</v>
      </c>
      <c r="F3246" s="220"/>
      <c r="G3246" s="220"/>
      <c r="H3246" s="461"/>
      <c r="I3246" s="461"/>
      <c r="J3246" s="595"/>
      <c r="K3246" s="595"/>
      <c r="L3246" s="595"/>
      <c r="M3246" s="595"/>
      <c r="N3246" s="595"/>
      <c r="O3246" s="461"/>
      <c r="P3246" s="461"/>
    </row>
    <row r="3247" spans="1:18" s="596" customFormat="1" ht="17.25" hidden="1" customHeight="1" outlineLevel="2" x14ac:dyDescent="0.3">
      <c r="A3247" s="444"/>
      <c r="B3247" s="451"/>
      <c r="C3247" s="451"/>
      <c r="D3247" s="451"/>
      <c r="E3247" s="452"/>
      <c r="F3247" s="220"/>
      <c r="G3247" s="220"/>
      <c r="H3247" s="221"/>
      <c r="I3247" s="222"/>
      <c r="J3247" s="223"/>
      <c r="K3247" s="595"/>
      <c r="L3247" s="595"/>
      <c r="M3247" s="595"/>
      <c r="N3247" s="595"/>
      <c r="O3247" s="595"/>
      <c r="P3247" s="595"/>
      <c r="Q3247" s="595"/>
      <c r="R3247" s="595"/>
    </row>
    <row r="3248" spans="1:18" s="462" customFormat="1" ht="34.5" hidden="1" outlineLevel="2" x14ac:dyDescent="0.3">
      <c r="A3248" s="438"/>
      <c r="B3248" s="603"/>
      <c r="C3248" s="439" t="s">
        <v>2793</v>
      </c>
      <c r="D3248" s="440" t="s">
        <v>2709</v>
      </c>
      <c r="E3248" s="507" t="s">
        <v>2312</v>
      </c>
      <c r="F3248" s="220"/>
      <c r="G3248" s="220"/>
      <c r="H3248" s="461"/>
      <c r="I3248" s="461"/>
      <c r="J3248" s="595"/>
      <c r="K3248" s="595"/>
      <c r="L3248" s="595"/>
      <c r="M3248" s="595"/>
      <c r="N3248" s="595"/>
      <c r="O3248" s="461"/>
      <c r="P3248" s="461"/>
    </row>
    <row r="3249" spans="1:18" s="462" customFormat="1" ht="17.25" hidden="1" outlineLevel="2" x14ac:dyDescent="0.3">
      <c r="A3249" s="438"/>
      <c r="B3249" s="603"/>
      <c r="C3249" s="439" t="s">
        <v>2794</v>
      </c>
      <c r="D3249" s="440" t="s">
        <v>2711</v>
      </c>
      <c r="E3249" s="91"/>
      <c r="F3249" s="220"/>
      <c r="G3249" s="220"/>
      <c r="H3249" s="461"/>
      <c r="I3249" s="461"/>
      <c r="J3249" s="595"/>
      <c r="K3249" s="595"/>
      <c r="L3249" s="595"/>
      <c r="M3249" s="595"/>
      <c r="N3249" s="595"/>
      <c r="O3249" s="461"/>
      <c r="P3249" s="461"/>
    </row>
    <row r="3250" spans="1:18" s="596" customFormat="1" ht="17.25" hidden="1" customHeight="1" outlineLevel="2" x14ac:dyDescent="0.3">
      <c r="A3250" s="444"/>
      <c r="B3250" s="451"/>
      <c r="C3250" s="451"/>
      <c r="D3250" s="451"/>
      <c r="E3250" s="452"/>
      <c r="F3250" s="220"/>
      <c r="G3250" s="220"/>
      <c r="H3250" s="221"/>
      <c r="I3250" s="222"/>
      <c r="J3250" s="223"/>
      <c r="K3250" s="595"/>
      <c r="L3250" s="595"/>
      <c r="M3250" s="595"/>
      <c r="N3250" s="595"/>
      <c r="O3250" s="595"/>
      <c r="P3250" s="595"/>
      <c r="Q3250" s="595"/>
      <c r="R3250" s="595"/>
    </row>
    <row r="3251" spans="1:18" s="462" customFormat="1" ht="17.25" hidden="1" outlineLevel="2" x14ac:dyDescent="0.3">
      <c r="A3251" s="438"/>
      <c r="B3251" s="603"/>
      <c r="C3251" s="439" t="s">
        <v>2795</v>
      </c>
      <c r="D3251" s="440" t="s">
        <v>2796</v>
      </c>
      <c r="E3251" s="679" t="s">
        <v>2317</v>
      </c>
      <c r="F3251" s="220"/>
      <c r="G3251" s="220"/>
      <c r="H3251" s="461"/>
      <c r="I3251" s="461"/>
      <c r="J3251" s="595"/>
      <c r="K3251" s="595"/>
      <c r="L3251" s="595"/>
      <c r="M3251" s="595"/>
      <c r="N3251" s="595"/>
      <c r="O3251" s="461"/>
      <c r="P3251" s="461"/>
    </row>
    <row r="3252" spans="1:18" s="462" customFormat="1" ht="17.25" hidden="1" outlineLevel="2" x14ac:dyDescent="0.3">
      <c r="A3252" s="438"/>
      <c r="B3252" s="603"/>
      <c r="C3252" s="439" t="s">
        <v>2797</v>
      </c>
      <c r="D3252" s="440" t="s">
        <v>2798</v>
      </c>
      <c r="E3252" s="91"/>
      <c r="F3252" s="220"/>
      <c r="G3252" s="220"/>
      <c r="H3252" s="461"/>
      <c r="I3252" s="461"/>
      <c r="J3252" s="595"/>
      <c r="K3252" s="595"/>
      <c r="L3252" s="595"/>
      <c r="M3252" s="595"/>
      <c r="N3252" s="595"/>
      <c r="O3252" s="461"/>
      <c r="P3252" s="461"/>
    </row>
    <row r="3253" spans="1:18" s="462" customFormat="1" ht="17.25" hidden="1" outlineLevel="2" x14ac:dyDescent="0.3">
      <c r="A3253" s="438"/>
      <c r="B3253" s="603"/>
      <c r="C3253" s="439" t="s">
        <v>2799</v>
      </c>
      <c r="D3253" s="440" t="s">
        <v>2800</v>
      </c>
      <c r="E3253" s="91"/>
      <c r="F3253" s="220"/>
      <c r="G3253" s="220"/>
      <c r="H3253" s="461"/>
      <c r="I3253" s="461"/>
      <c r="J3253" s="595"/>
      <c r="K3253" s="595"/>
      <c r="L3253" s="595"/>
      <c r="M3253" s="595"/>
      <c r="N3253" s="595"/>
      <c r="O3253" s="461"/>
      <c r="P3253" s="461"/>
    </row>
    <row r="3254" spans="1:18" s="462" customFormat="1" ht="17.25" hidden="1" outlineLevel="2" x14ac:dyDescent="0.3">
      <c r="A3254" s="438"/>
      <c r="B3254" s="603"/>
      <c r="C3254" s="439" t="s">
        <v>2801</v>
      </c>
      <c r="D3254" s="440" t="s">
        <v>2802</v>
      </c>
      <c r="E3254" s="91"/>
      <c r="F3254" s="220"/>
      <c r="G3254" s="220"/>
      <c r="H3254" s="461"/>
      <c r="I3254" s="461"/>
      <c r="J3254" s="595"/>
      <c r="K3254" s="595"/>
      <c r="L3254" s="595"/>
      <c r="M3254" s="595"/>
      <c r="N3254" s="595"/>
      <c r="O3254" s="461"/>
      <c r="P3254" s="461"/>
    </row>
    <row r="3255" spans="1:18" s="462" customFormat="1" ht="17.25" hidden="1" outlineLevel="2" x14ac:dyDescent="0.3">
      <c r="A3255" s="438"/>
      <c r="B3255" s="603"/>
      <c r="C3255" s="439" t="s">
        <v>2803</v>
      </c>
      <c r="D3255" s="440" t="s">
        <v>2804</v>
      </c>
      <c r="E3255" s="507"/>
      <c r="F3255" s="220"/>
      <c r="G3255" s="220"/>
      <c r="H3255" s="461"/>
      <c r="I3255" s="461"/>
      <c r="J3255" s="595"/>
      <c r="K3255" s="595"/>
      <c r="L3255" s="595"/>
      <c r="M3255" s="595"/>
      <c r="N3255" s="595"/>
      <c r="O3255" s="461"/>
      <c r="P3255" s="461"/>
    </row>
    <row r="3256" spans="1:18" s="462" customFormat="1" ht="17.25" hidden="1" outlineLevel="2" x14ac:dyDescent="0.3">
      <c r="A3256" s="438"/>
      <c r="B3256" s="603"/>
      <c r="C3256" s="439" t="s">
        <v>2805</v>
      </c>
      <c r="D3256" s="440" t="s">
        <v>2806</v>
      </c>
      <c r="E3256" s="507"/>
      <c r="F3256" s="220"/>
      <c r="G3256" s="220"/>
      <c r="H3256" s="461"/>
      <c r="I3256" s="461"/>
      <c r="J3256" s="595"/>
      <c r="K3256" s="595"/>
      <c r="L3256" s="595"/>
      <c r="M3256" s="595"/>
      <c r="N3256" s="595"/>
      <c r="O3256" s="461"/>
      <c r="P3256" s="461"/>
    </row>
    <row r="3257" spans="1:18" s="462" customFormat="1" ht="17.25" hidden="1" outlineLevel="2" x14ac:dyDescent="0.3">
      <c r="A3257" s="438"/>
      <c r="B3257" s="603"/>
      <c r="C3257" s="439" t="s">
        <v>2807</v>
      </c>
      <c r="D3257" s="440" t="s">
        <v>2808</v>
      </c>
      <c r="E3257" s="507"/>
      <c r="F3257" s="220"/>
      <c r="G3257" s="220"/>
      <c r="H3257" s="461"/>
      <c r="I3257" s="461"/>
      <c r="J3257" s="595"/>
      <c r="K3257" s="595"/>
      <c r="L3257" s="595"/>
      <c r="M3257" s="595"/>
      <c r="N3257" s="595"/>
      <c r="O3257" s="461"/>
      <c r="P3257" s="461"/>
    </row>
    <row r="3258" spans="1:18" s="596" customFormat="1" ht="17.25" hidden="1" customHeight="1" outlineLevel="2" x14ac:dyDescent="0.3">
      <c r="A3258" s="444"/>
      <c r="B3258" s="451"/>
      <c r="C3258" s="451"/>
      <c r="D3258" s="451"/>
      <c r="E3258" s="452"/>
      <c r="F3258" s="220"/>
      <c r="G3258" s="220"/>
      <c r="H3258" s="221"/>
      <c r="I3258" s="222"/>
      <c r="J3258" s="223"/>
      <c r="K3258" s="595"/>
      <c r="L3258" s="595"/>
      <c r="M3258" s="595"/>
      <c r="N3258" s="595"/>
      <c r="O3258" s="595"/>
      <c r="P3258" s="595"/>
      <c r="Q3258" s="595"/>
      <c r="R3258" s="595"/>
    </row>
    <row r="3259" spans="1:18" s="462" customFormat="1" ht="17.25" hidden="1" outlineLevel="2" x14ac:dyDescent="0.3">
      <c r="A3259" s="438"/>
      <c r="B3259" s="603"/>
      <c r="C3259" s="439" t="s">
        <v>2861</v>
      </c>
      <c r="D3259" s="440" t="s">
        <v>2862</v>
      </c>
      <c r="E3259" s="619" t="s">
        <v>2863</v>
      </c>
      <c r="F3259" s="220"/>
      <c r="G3259" s="220"/>
      <c r="H3259" s="461"/>
      <c r="I3259" s="461"/>
      <c r="J3259" s="595"/>
      <c r="K3259" s="595"/>
      <c r="L3259" s="595"/>
      <c r="M3259" s="595"/>
      <c r="N3259" s="595"/>
      <c r="O3259" s="461"/>
      <c r="P3259" s="461"/>
    </row>
    <row r="3260" spans="1:18" s="462" customFormat="1" ht="17.25" hidden="1" outlineLevel="2" x14ac:dyDescent="0.3">
      <c r="A3260" s="438"/>
      <c r="B3260" s="603"/>
      <c r="C3260" s="439" t="s">
        <v>2809</v>
      </c>
      <c r="D3260" s="440" t="s">
        <v>2810</v>
      </c>
      <c r="E3260" s="619" t="s">
        <v>2863</v>
      </c>
      <c r="F3260" s="220"/>
      <c r="G3260" s="220"/>
      <c r="H3260" s="461"/>
      <c r="I3260" s="461"/>
      <c r="J3260" s="595"/>
      <c r="K3260" s="595"/>
      <c r="L3260" s="595"/>
      <c r="M3260" s="595"/>
      <c r="N3260" s="595"/>
      <c r="O3260" s="461"/>
      <c r="P3260" s="461"/>
    </row>
    <row r="3261" spans="1:18" s="462" customFormat="1" ht="17.25" hidden="1" outlineLevel="2" x14ac:dyDescent="0.3">
      <c r="A3261" s="438"/>
      <c r="B3261" s="603"/>
      <c r="C3261" s="439" t="s">
        <v>2812</v>
      </c>
      <c r="D3261" s="440" t="s">
        <v>2813</v>
      </c>
      <c r="E3261" s="619" t="s">
        <v>2863</v>
      </c>
      <c r="F3261" s="220"/>
      <c r="G3261" s="220"/>
      <c r="H3261" s="461"/>
      <c r="I3261" s="461"/>
      <c r="J3261" s="595"/>
      <c r="K3261" s="595"/>
      <c r="L3261" s="595"/>
      <c r="M3261" s="595"/>
      <c r="N3261" s="595"/>
      <c r="O3261" s="461"/>
      <c r="P3261" s="461"/>
    </row>
    <row r="3262" spans="1:18" s="462" customFormat="1" ht="34.5" hidden="1" outlineLevel="2" x14ac:dyDescent="0.3">
      <c r="A3262" s="438"/>
      <c r="B3262" s="603"/>
      <c r="C3262" s="439" t="s">
        <v>2814</v>
      </c>
      <c r="D3262" s="440" t="s">
        <v>2815</v>
      </c>
      <c r="E3262" s="619" t="s">
        <v>2863</v>
      </c>
      <c r="F3262" s="220"/>
      <c r="G3262" s="220"/>
      <c r="H3262" s="461"/>
      <c r="I3262" s="461"/>
      <c r="J3262" s="595"/>
      <c r="K3262" s="595"/>
      <c r="L3262" s="595"/>
      <c r="M3262" s="595"/>
      <c r="N3262" s="595"/>
      <c r="O3262" s="461"/>
      <c r="P3262" s="461"/>
    </row>
    <row r="3263" spans="1:18" s="596" customFormat="1" ht="17.25" hidden="1" customHeight="1" outlineLevel="2" x14ac:dyDescent="0.3">
      <c r="A3263" s="444"/>
      <c r="B3263" s="451"/>
      <c r="C3263" s="451"/>
      <c r="D3263" s="451"/>
      <c r="E3263" s="452"/>
      <c r="F3263" s="220"/>
      <c r="G3263" s="220"/>
      <c r="H3263" s="221"/>
      <c r="I3263" s="222"/>
      <c r="J3263" s="223"/>
      <c r="K3263" s="595"/>
      <c r="L3263" s="595"/>
      <c r="M3263" s="595"/>
      <c r="N3263" s="595"/>
      <c r="O3263" s="595"/>
      <c r="P3263" s="595"/>
      <c r="Q3263" s="595"/>
      <c r="R3263" s="595"/>
    </row>
    <row r="3264" spans="1:18" s="86" customFormat="1" ht="34.5" hidden="1" outlineLevel="2" x14ac:dyDescent="0.3">
      <c r="A3264" s="438"/>
      <c r="B3264" s="614"/>
      <c r="C3264" s="623" t="s">
        <v>658</v>
      </c>
      <c r="D3264" s="439" t="s">
        <v>2067</v>
      </c>
      <c r="E3264" s="507" t="s">
        <v>2014</v>
      </c>
      <c r="F3264" s="460"/>
      <c r="G3264" s="220"/>
      <c r="H3264" s="462"/>
      <c r="I3264" s="462"/>
      <c r="J3264" s="462"/>
      <c r="K3264" s="462"/>
      <c r="L3264" s="462"/>
      <c r="M3264" s="462"/>
      <c r="N3264" s="462"/>
      <c r="O3264" s="462"/>
      <c r="P3264" s="462"/>
      <c r="Q3264" s="462"/>
      <c r="R3264" s="462"/>
    </row>
    <row r="3265" spans="1:18" s="86" customFormat="1" ht="34.5" hidden="1" outlineLevel="2" x14ac:dyDescent="0.3">
      <c r="A3265" s="438"/>
      <c r="B3265" s="614"/>
      <c r="C3265" s="623" t="s">
        <v>659</v>
      </c>
      <c r="D3265" s="439" t="s">
        <v>2068</v>
      </c>
      <c r="E3265" s="507" t="s">
        <v>2014</v>
      </c>
      <c r="F3265" s="460"/>
      <c r="G3265" s="220"/>
      <c r="H3265" s="462"/>
      <c r="I3265" s="462"/>
      <c r="J3265" s="462"/>
      <c r="K3265" s="462"/>
      <c r="L3265" s="462"/>
      <c r="M3265" s="462"/>
      <c r="N3265" s="462"/>
      <c r="O3265" s="462"/>
      <c r="P3265" s="462"/>
      <c r="Q3265" s="462"/>
      <c r="R3265" s="462"/>
    </row>
    <row r="3266" spans="1:18" s="86" customFormat="1" ht="34.5" hidden="1" outlineLevel="2" x14ac:dyDescent="0.3">
      <c r="A3266" s="438"/>
      <c r="B3266" s="614"/>
      <c r="C3266" s="439" t="s">
        <v>85</v>
      </c>
      <c r="D3266" s="439" t="s">
        <v>2069</v>
      </c>
      <c r="E3266" s="507" t="s">
        <v>2014</v>
      </c>
      <c r="F3266" s="460"/>
      <c r="G3266" s="220"/>
      <c r="H3266" s="462"/>
      <c r="I3266" s="462"/>
      <c r="J3266" s="462"/>
      <c r="K3266" s="462"/>
      <c r="L3266" s="462"/>
      <c r="M3266" s="462"/>
      <c r="N3266" s="462"/>
      <c r="O3266" s="462"/>
      <c r="P3266" s="462"/>
      <c r="Q3266" s="462"/>
      <c r="R3266" s="462"/>
    </row>
    <row r="3267" spans="1:18" s="86" customFormat="1" ht="17.25" hidden="1" outlineLevel="2" x14ac:dyDescent="0.3">
      <c r="A3267" s="438"/>
      <c r="B3267" s="614"/>
      <c r="C3267" s="680" t="s">
        <v>2012</v>
      </c>
      <c r="D3267" s="681" t="s">
        <v>2013</v>
      </c>
      <c r="E3267" s="662" t="s">
        <v>2733</v>
      </c>
      <c r="F3267" s="460"/>
      <c r="G3267" s="220"/>
      <c r="H3267" s="462"/>
      <c r="I3267" s="462"/>
      <c r="J3267" s="462"/>
      <c r="K3267" s="462"/>
      <c r="L3267" s="462"/>
      <c r="M3267" s="462"/>
      <c r="N3267" s="462"/>
      <c r="O3267" s="462"/>
      <c r="P3267" s="462"/>
      <c r="Q3267" s="462"/>
      <c r="R3267" s="462"/>
    </row>
    <row r="3268" spans="1:18" s="86" customFormat="1" ht="17.25" hidden="1" outlineLevel="2" x14ac:dyDescent="0.3">
      <c r="A3268" s="438"/>
      <c r="B3268" s="614"/>
      <c r="C3268" s="680" t="s">
        <v>2015</v>
      </c>
      <c r="D3268" s="681" t="s">
        <v>2016</v>
      </c>
      <c r="E3268" s="662" t="s">
        <v>2733</v>
      </c>
      <c r="F3268" s="460"/>
      <c r="G3268" s="220"/>
      <c r="H3268" s="462"/>
      <c r="I3268" s="462"/>
      <c r="J3268" s="462"/>
      <c r="K3268" s="462"/>
      <c r="L3268" s="462"/>
      <c r="M3268" s="462"/>
      <c r="N3268" s="462"/>
      <c r="O3268" s="462"/>
      <c r="P3268" s="462"/>
      <c r="Q3268" s="462"/>
      <c r="R3268" s="462"/>
    </row>
    <row r="3269" spans="1:18" s="86" customFormat="1" ht="34.5" hidden="1" outlineLevel="2" x14ac:dyDescent="0.3">
      <c r="A3269" s="438"/>
      <c r="B3269" s="614"/>
      <c r="C3269" s="681" t="s">
        <v>2017</v>
      </c>
      <c r="D3269" s="681" t="s">
        <v>2018</v>
      </c>
      <c r="E3269" s="662" t="s">
        <v>2733</v>
      </c>
      <c r="F3269" s="460"/>
      <c r="G3269" s="220"/>
      <c r="H3269" s="462"/>
      <c r="I3269" s="462"/>
      <c r="J3269" s="462"/>
      <c r="K3269" s="462"/>
      <c r="L3269" s="462"/>
      <c r="M3269" s="462"/>
      <c r="N3269" s="462"/>
      <c r="O3269" s="462"/>
      <c r="P3269" s="462"/>
      <c r="Q3269" s="462"/>
      <c r="R3269" s="462"/>
    </row>
    <row r="3270" spans="1:18" s="596" customFormat="1" ht="18" hidden="1" customHeight="1" outlineLevel="1" thickBot="1" x14ac:dyDescent="0.35">
      <c r="A3270" s="625"/>
      <c r="B3270" s="626"/>
      <c r="C3270" s="626"/>
      <c r="D3270" s="626"/>
      <c r="E3270" s="627"/>
      <c r="F3270" s="203"/>
      <c r="G3270" s="203"/>
      <c r="H3270" s="595"/>
      <c r="I3270" s="595"/>
      <c r="J3270" s="595"/>
      <c r="K3270" s="595"/>
      <c r="L3270" s="595"/>
      <c r="M3270" s="595"/>
      <c r="N3270" s="595"/>
      <c r="O3270" s="595"/>
      <c r="P3270" s="595"/>
    </row>
    <row r="3271" spans="1:18" s="596" customFormat="1" ht="18" hidden="1" thickBot="1" x14ac:dyDescent="0.35">
      <c r="A3271" s="638"/>
      <c r="B3271" s="489"/>
      <c r="C3271" s="490"/>
      <c r="D3271" s="489"/>
      <c r="E3271" s="491"/>
      <c r="F3271" s="203"/>
      <c r="G3271" s="203"/>
      <c r="H3271" s="595"/>
      <c r="I3271" s="595"/>
      <c r="J3271" s="595"/>
      <c r="K3271" s="595"/>
      <c r="L3271" s="595"/>
      <c r="M3271" s="595"/>
      <c r="N3271" s="595"/>
      <c r="O3271" s="595"/>
      <c r="P3271" s="595"/>
    </row>
    <row r="3272" spans="1:18" s="86" customFormat="1" ht="18" hidden="1" thickBot="1" x14ac:dyDescent="0.35">
      <c r="A3272" s="238"/>
      <c r="B3272" s="239"/>
      <c r="C3272" s="683"/>
      <c r="D3272" s="240"/>
      <c r="E3272" s="241" t="s">
        <v>2864</v>
      </c>
      <c r="F3272" s="242"/>
      <c r="G3272" s="243"/>
      <c r="H3272" s="242"/>
      <c r="I3272" s="242"/>
    </row>
    <row r="3273" spans="1:18" s="462" customFormat="1" ht="18" thickBot="1" x14ac:dyDescent="0.35">
      <c r="A3273" s="684" t="s">
        <v>67</v>
      </c>
      <c r="B3273" s="685"/>
      <c r="C3273" s="685"/>
      <c r="D3273" s="685"/>
      <c r="E3273" s="686"/>
      <c r="F3273" s="687"/>
      <c r="G3273" s="242"/>
      <c r="H3273" s="595"/>
      <c r="I3273" s="595"/>
      <c r="J3273" s="461"/>
      <c r="K3273" s="461"/>
      <c r="L3273" s="461"/>
      <c r="M3273" s="461"/>
      <c r="N3273" s="461"/>
      <c r="O3273" s="461"/>
      <c r="P3273" s="461"/>
    </row>
    <row r="3274" spans="1:18" s="462" customFormat="1" ht="17.25" x14ac:dyDescent="0.3">
      <c r="A3274" s="688"/>
      <c r="B3274" s="689"/>
      <c r="C3274" s="690"/>
      <c r="D3274" s="689"/>
      <c r="E3274" s="691"/>
      <c r="F3274" s="460"/>
      <c r="G3274" s="83"/>
      <c r="H3274" s="461"/>
      <c r="I3274" s="461"/>
      <c r="J3274" s="461"/>
      <c r="K3274" s="461"/>
      <c r="L3274" s="461"/>
      <c r="M3274" s="461"/>
      <c r="N3274" s="461"/>
      <c r="O3274" s="461"/>
      <c r="P3274" s="461"/>
    </row>
    <row r="3275" spans="1:18" s="86" customFormat="1" ht="17.25" x14ac:dyDescent="0.3">
      <c r="B3275" s="244"/>
      <c r="C3275" s="245"/>
      <c r="D3275" s="692" t="s">
        <v>2865</v>
      </c>
      <c r="E3275" s="246"/>
      <c r="F3275" s="693"/>
      <c r="G3275" s="247"/>
      <c r="H3275" s="85"/>
      <c r="I3275" s="85"/>
      <c r="J3275" s="85"/>
      <c r="K3275" s="85"/>
      <c r="L3275" s="85"/>
      <c r="M3275" s="85"/>
      <c r="N3275" s="85"/>
      <c r="O3275" s="85"/>
      <c r="P3275" s="85"/>
    </row>
    <row r="3276" spans="1:18" s="86" customFormat="1" ht="17.25" x14ac:dyDescent="0.3">
      <c r="B3276" s="244"/>
      <c r="C3276" s="245"/>
      <c r="D3276" s="692" t="s">
        <v>2866</v>
      </c>
      <c r="E3276" s="246"/>
      <c r="F3276" s="693"/>
      <c r="G3276" s="247"/>
      <c r="H3276" s="85"/>
      <c r="I3276" s="85"/>
      <c r="J3276" s="85"/>
      <c r="K3276" s="85"/>
      <c r="L3276" s="85"/>
      <c r="M3276" s="85"/>
      <c r="N3276" s="85"/>
      <c r="O3276" s="85"/>
      <c r="P3276" s="85"/>
    </row>
    <row r="3277" spans="1:18" s="86" customFormat="1" ht="17.25" x14ac:dyDescent="0.3">
      <c r="B3277" s="693"/>
      <c r="C3277" s="694"/>
      <c r="D3277" s="692" t="s">
        <v>2867</v>
      </c>
      <c r="E3277" s="695"/>
      <c r="F3277" s="696"/>
      <c r="G3277" s="696"/>
      <c r="H3277" s="85"/>
      <c r="I3277" s="85"/>
      <c r="J3277" s="85"/>
      <c r="K3277" s="85"/>
      <c r="L3277" s="85"/>
      <c r="M3277" s="85"/>
      <c r="N3277" s="85"/>
      <c r="O3277" s="85"/>
      <c r="P3277" s="85"/>
    </row>
    <row r="3278" spans="1:18" s="86" customFormat="1" ht="17.25" x14ac:dyDescent="0.3">
      <c r="B3278" s="693"/>
      <c r="C3278" s="697"/>
      <c r="D3278" s="692" t="s">
        <v>2868</v>
      </c>
      <c r="E3278" s="698"/>
      <c r="F3278" s="247"/>
      <c r="G3278" s="247"/>
      <c r="H3278" s="85"/>
      <c r="I3278" s="85"/>
      <c r="J3278" s="85"/>
      <c r="K3278" s="85"/>
      <c r="L3278" s="85"/>
      <c r="M3278" s="85"/>
      <c r="N3278" s="85"/>
      <c r="O3278" s="85"/>
      <c r="P3278" s="85"/>
    </row>
    <row r="3279" spans="1:18" s="86" customFormat="1" ht="17.25" x14ac:dyDescent="0.3">
      <c r="B3279" s="693"/>
      <c r="C3279" s="697"/>
      <c r="D3279" s="699" t="s">
        <v>2869</v>
      </c>
      <c r="E3279" s="698"/>
      <c r="F3279" s="247"/>
      <c r="G3279" s="247"/>
      <c r="H3279" s="85"/>
      <c r="I3279" s="85"/>
      <c r="J3279" s="85"/>
      <c r="K3279" s="85"/>
      <c r="L3279" s="85"/>
      <c r="M3279" s="85"/>
      <c r="N3279" s="85"/>
      <c r="O3279" s="85"/>
      <c r="P3279" s="85"/>
    </row>
    <row r="3280" spans="1:18" s="86" customFormat="1" ht="17.25" x14ac:dyDescent="0.3">
      <c r="B3280" s="693"/>
      <c r="C3280" s="697"/>
      <c r="D3280" s="700" t="s">
        <v>2870</v>
      </c>
      <c r="E3280" s="698"/>
      <c r="F3280" s="247"/>
      <c r="G3280" s="247"/>
      <c r="H3280" s="85"/>
      <c r="I3280" s="85"/>
      <c r="J3280" s="85"/>
      <c r="K3280" s="85"/>
      <c r="L3280" s="85"/>
      <c r="M3280" s="85"/>
      <c r="N3280" s="85"/>
      <c r="O3280" s="85"/>
      <c r="P3280" s="85"/>
    </row>
    <row r="3281" spans="2:10" s="86" customFormat="1" ht="17.25" x14ac:dyDescent="0.3">
      <c r="B3281" s="701"/>
      <c r="C3281" s="702"/>
      <c r="D3281" s="692" t="s">
        <v>2871</v>
      </c>
      <c r="E3281" s="703"/>
      <c r="F3281" s="248"/>
      <c r="G3281" s="248"/>
      <c r="H3281" s="85"/>
      <c r="I3281" s="85"/>
      <c r="J3281" s="85"/>
    </row>
    <row r="3282" spans="2:10" s="86" customFormat="1" ht="17.25" x14ac:dyDescent="0.3">
      <c r="B3282" s="701"/>
      <c r="C3282" s="704"/>
      <c r="D3282" s="705" t="s">
        <v>2872</v>
      </c>
      <c r="E3282" s="703"/>
      <c r="F3282" s="248"/>
      <c r="G3282" s="248"/>
    </row>
  </sheetData>
  <dataConsolidate/>
  <mergeCells count="356">
    <mergeCell ref="A3273:D3273"/>
    <mergeCell ref="A3245:E3245"/>
    <mergeCell ref="A3247:E3247"/>
    <mergeCell ref="A3250:E3250"/>
    <mergeCell ref="A3258:E3258"/>
    <mergeCell ref="A3263:E3263"/>
    <mergeCell ref="A3270:E3270"/>
    <mergeCell ref="A3196:E3196"/>
    <mergeCell ref="A3202:E3202"/>
    <mergeCell ref="A3205:E3205"/>
    <mergeCell ref="A3225:E3225"/>
    <mergeCell ref="A3231:E3231"/>
    <mergeCell ref="A3238:E3238"/>
    <mergeCell ref="A3163:E3163"/>
    <mergeCell ref="A3165:E3165"/>
    <mergeCell ref="A3168:E3168"/>
    <mergeCell ref="A3176:E3176"/>
    <mergeCell ref="A3181:E3181"/>
    <mergeCell ref="A3188:E3188"/>
    <mergeCell ref="A3114:E3114"/>
    <mergeCell ref="A3120:E3120"/>
    <mergeCell ref="A3123:E3123"/>
    <mergeCell ref="A3143:E3143"/>
    <mergeCell ref="A3149:E3149"/>
    <mergeCell ref="A3156:E3156"/>
    <mergeCell ref="A3019:E3019"/>
    <mergeCell ref="A3022:E3022"/>
    <mergeCell ref="A3030:E3030"/>
    <mergeCell ref="A3034:E3034"/>
    <mergeCell ref="A3039:E3039"/>
    <mergeCell ref="A3106:E3106"/>
    <mergeCell ref="A2983:E2983"/>
    <mergeCell ref="A2986:E2986"/>
    <mergeCell ref="A3006:E3006"/>
    <mergeCell ref="A3010:E3010"/>
    <mergeCell ref="A3013:E3013"/>
    <mergeCell ref="A3017:E3017"/>
    <mergeCell ref="C2874:D2874"/>
    <mergeCell ref="A2907:E2907"/>
    <mergeCell ref="C2922:E2922"/>
    <mergeCell ref="A2965:E2965"/>
    <mergeCell ref="A2972:E2972"/>
    <mergeCell ref="A2977:E2977"/>
    <mergeCell ref="A2844:E2844"/>
    <mergeCell ref="A2846:E2846"/>
    <mergeCell ref="A2848:E2848"/>
    <mergeCell ref="A2861:E2861"/>
    <mergeCell ref="A2870:E2870"/>
    <mergeCell ref="A2872:E2872"/>
    <mergeCell ref="A2802:E2802"/>
    <mergeCell ref="A2810:E2810"/>
    <mergeCell ref="A2819:E2819"/>
    <mergeCell ref="C2820:E2820"/>
    <mergeCell ref="A2822:E2822"/>
    <mergeCell ref="A2835:E2835"/>
    <mergeCell ref="A2761:E2761"/>
    <mergeCell ref="A2764:E2764"/>
    <mergeCell ref="A2784:E2784"/>
    <mergeCell ref="A2790:E2790"/>
    <mergeCell ref="A2797:E2797"/>
    <mergeCell ref="A2799:E2799"/>
    <mergeCell ref="A2698:E2698"/>
    <mergeCell ref="A2706:E2706"/>
    <mergeCell ref="A2715:E2715"/>
    <mergeCell ref="A2717:E2717"/>
    <mergeCell ref="A2748:E2748"/>
    <mergeCell ref="A2755:E2755"/>
    <mergeCell ref="A2657:E2657"/>
    <mergeCell ref="A2660:E2660"/>
    <mergeCell ref="A2680:E2680"/>
    <mergeCell ref="A2686:E2686"/>
    <mergeCell ref="A2693:E2693"/>
    <mergeCell ref="A2695:E2695"/>
    <mergeCell ref="A2601:E2601"/>
    <mergeCell ref="A2610:E2610"/>
    <mergeCell ref="C2611:E2611"/>
    <mergeCell ref="A2613:E2613"/>
    <mergeCell ref="A2644:E2644"/>
    <mergeCell ref="A2651:E2651"/>
    <mergeCell ref="A2573:E2573"/>
    <mergeCell ref="A2579:E2579"/>
    <mergeCell ref="A2586:E2586"/>
    <mergeCell ref="A2588:E2588"/>
    <mergeCell ref="A2591:E2591"/>
    <mergeCell ref="A2599:E2599"/>
    <mergeCell ref="A2496:E2496"/>
    <mergeCell ref="A2505:E2505"/>
    <mergeCell ref="A2537:E2537"/>
    <mergeCell ref="A2544:E2544"/>
    <mergeCell ref="A2550:E2550"/>
    <mergeCell ref="A2553:E2553"/>
    <mergeCell ref="A2468:E2468"/>
    <mergeCell ref="A2474:E2474"/>
    <mergeCell ref="A2481:E2481"/>
    <mergeCell ref="A2483:E2483"/>
    <mergeCell ref="A2486:E2486"/>
    <mergeCell ref="A2494:E2494"/>
    <mergeCell ref="C2399:E2399"/>
    <mergeCell ref="A2401:E2401"/>
    <mergeCell ref="A2432:E2432"/>
    <mergeCell ref="A2439:E2439"/>
    <mergeCell ref="A2445:E2445"/>
    <mergeCell ref="A2448:E2448"/>
    <mergeCell ref="A2368:E2368"/>
    <mergeCell ref="A2372:E2372"/>
    <mergeCell ref="A2376:E2376"/>
    <mergeCell ref="A2388:E2388"/>
    <mergeCell ref="A2394:E2394"/>
    <mergeCell ref="A2398:E2398"/>
    <mergeCell ref="A2289:E2289"/>
    <mergeCell ref="A2291:E2291"/>
    <mergeCell ref="A2303:E2303"/>
    <mergeCell ref="A2309:E2309"/>
    <mergeCell ref="A2313:E2313"/>
    <mergeCell ref="A2358:E2358"/>
    <mergeCell ref="A2224:E2224"/>
    <mergeCell ref="A2228:E2228"/>
    <mergeCell ref="A2230:E2230"/>
    <mergeCell ref="A2273:E2273"/>
    <mergeCell ref="A2283:E2283"/>
    <mergeCell ref="A2287:E2287"/>
    <mergeCell ref="A2187:E2187"/>
    <mergeCell ref="A2197:E2197"/>
    <mergeCell ref="A2201:E2201"/>
    <mergeCell ref="A2203:E2203"/>
    <mergeCell ref="A2205:E2205"/>
    <mergeCell ref="A2218:E2218"/>
    <mergeCell ref="A2119:E2119"/>
    <mergeCell ref="A2131:E2131"/>
    <mergeCell ref="A2137:E2137"/>
    <mergeCell ref="A2141:E2141"/>
    <mergeCell ref="A2142:E2142"/>
    <mergeCell ref="A2144:E2144"/>
    <mergeCell ref="A2046:E2046"/>
    <mergeCell ref="A2052:E2052"/>
    <mergeCell ref="A2056:E2056"/>
    <mergeCell ref="A2101:E2101"/>
    <mergeCell ref="A2111:E2111"/>
    <mergeCell ref="A2115:E2115"/>
    <mergeCell ref="A1973:E1973"/>
    <mergeCell ref="A2016:E2016"/>
    <mergeCell ref="A2026:E2026"/>
    <mergeCell ref="A2030:E2030"/>
    <mergeCell ref="A2032:E2032"/>
    <mergeCell ref="A2034:E2034"/>
    <mergeCell ref="A1944:E1944"/>
    <mergeCell ref="A1946:E1946"/>
    <mergeCell ref="A1948:E1948"/>
    <mergeCell ref="A1961:E1961"/>
    <mergeCell ref="A1967:E1967"/>
    <mergeCell ref="A1971:E1971"/>
    <mergeCell ref="A1882:E1882"/>
    <mergeCell ref="C1884:E1884"/>
    <mergeCell ref="C1885:E1885"/>
    <mergeCell ref="A1887:E1887"/>
    <mergeCell ref="A1930:E1930"/>
    <mergeCell ref="A1940:E1940"/>
    <mergeCell ref="A1819:E1819"/>
    <mergeCell ref="A1823:E1823"/>
    <mergeCell ref="A1842:E1842"/>
    <mergeCell ref="A1852:E1852"/>
    <mergeCell ref="A1872:E1872"/>
    <mergeCell ref="A1878:E1878"/>
    <mergeCell ref="A1779:E1779"/>
    <mergeCell ref="A1783:E1783"/>
    <mergeCell ref="A1791:E1791"/>
    <mergeCell ref="A1799:E1799"/>
    <mergeCell ref="A1806:E1806"/>
    <mergeCell ref="A1816:E1816"/>
    <mergeCell ref="A1738:E1738"/>
    <mergeCell ref="A1745:E1745"/>
    <mergeCell ref="A1752:E1752"/>
    <mergeCell ref="A1760:E1760"/>
    <mergeCell ref="A1768:E1768"/>
    <mergeCell ref="A1772:E1772"/>
    <mergeCell ref="A1644:E1644"/>
    <mergeCell ref="C1645:E1645"/>
    <mergeCell ref="A1656:C1656"/>
    <mergeCell ref="C1714:E1714"/>
    <mergeCell ref="C1715:E1715"/>
    <mergeCell ref="A1726:E1726"/>
    <mergeCell ref="A1578:E1578"/>
    <mergeCell ref="A1584:E1584"/>
    <mergeCell ref="A1588:E1588"/>
    <mergeCell ref="A1589:E1589"/>
    <mergeCell ref="C1590:E1590"/>
    <mergeCell ref="A1591:E1591"/>
    <mergeCell ref="A1540:E1540"/>
    <mergeCell ref="A1544:E1544"/>
    <mergeCell ref="A1549:E1549"/>
    <mergeCell ref="A1557:E1557"/>
    <mergeCell ref="A1560:E1560"/>
    <mergeCell ref="A1565:E1565"/>
    <mergeCell ref="A1493:E1493"/>
    <mergeCell ref="A1502:E1502"/>
    <mergeCell ref="A1511:E1511"/>
    <mergeCell ref="A1516:E1516"/>
    <mergeCell ref="A1521:E1521"/>
    <mergeCell ref="A1534:E1534"/>
    <mergeCell ref="A1443:E1443"/>
    <mergeCell ref="A1449:E1449"/>
    <mergeCell ref="A1453:E1453"/>
    <mergeCell ref="A1463:E1463"/>
    <mergeCell ref="A1483:E1483"/>
    <mergeCell ref="A1489:E1489"/>
    <mergeCell ref="A1370:E1370"/>
    <mergeCell ref="A1386:E1386"/>
    <mergeCell ref="A1390:E1390"/>
    <mergeCell ref="A1399:E1399"/>
    <mergeCell ref="A1412:E1412"/>
    <mergeCell ref="A1422:E1422"/>
    <mergeCell ref="A1277:E1277"/>
    <mergeCell ref="A1315:E1315"/>
    <mergeCell ref="A1340:E1340"/>
    <mergeCell ref="A1350:E1350"/>
    <mergeCell ref="A1357:E1357"/>
    <mergeCell ref="A1362:E1362"/>
    <mergeCell ref="A1210:E1210"/>
    <mergeCell ref="A1213:E1213"/>
    <mergeCell ref="A1242:E1242"/>
    <mergeCell ref="A1250:E1250"/>
    <mergeCell ref="A1257:E1257"/>
    <mergeCell ref="A1265:E1265"/>
    <mergeCell ref="A1183:E1183"/>
    <mergeCell ref="A1187:E1187"/>
    <mergeCell ref="A1192:E1192"/>
    <mergeCell ref="A1195:E1195"/>
    <mergeCell ref="A1200:E1200"/>
    <mergeCell ref="A1207:E1207"/>
    <mergeCell ref="A1153:E1153"/>
    <mergeCell ref="A1157:E1157"/>
    <mergeCell ref="A1165:E1165"/>
    <mergeCell ref="A1169:E1169"/>
    <mergeCell ref="A1174:E1174"/>
    <mergeCell ref="A1181:E1181"/>
    <mergeCell ref="A1109:E1109"/>
    <mergeCell ref="A1116:E1116"/>
    <mergeCell ref="A1120:E1120"/>
    <mergeCell ref="A1122:E1122"/>
    <mergeCell ref="A1131:E1131"/>
    <mergeCell ref="A1149:E1149"/>
    <mergeCell ref="A1061:E1061"/>
    <mergeCell ref="A1069:E1069"/>
    <mergeCell ref="A1074:E1074"/>
    <mergeCell ref="A1078:E1078"/>
    <mergeCell ref="A1096:E1096"/>
    <mergeCell ref="A1101:E1101"/>
    <mergeCell ref="A1029:E1029"/>
    <mergeCell ref="A1037:E1037"/>
    <mergeCell ref="A1039:E1039"/>
    <mergeCell ref="A1048:E1048"/>
    <mergeCell ref="A1053:E1053"/>
    <mergeCell ref="A1057:E1057"/>
    <mergeCell ref="A987:E987"/>
    <mergeCell ref="A996:E996"/>
    <mergeCell ref="A1003:E1003"/>
    <mergeCell ref="A1006:E1006"/>
    <mergeCell ref="A1016:E1016"/>
    <mergeCell ref="A1025:E1025"/>
    <mergeCell ref="A956:E956"/>
    <mergeCell ref="A959:E959"/>
    <mergeCell ref="A968:E968"/>
    <mergeCell ref="A976:E976"/>
    <mergeCell ref="A981:E981"/>
    <mergeCell ref="A985:E985"/>
    <mergeCell ref="A919:E919"/>
    <mergeCell ref="A928:E928"/>
    <mergeCell ref="A937:E937"/>
    <mergeCell ref="A941:E941"/>
    <mergeCell ref="A949:E949"/>
    <mergeCell ref="A953:E953"/>
    <mergeCell ref="A888:E888"/>
    <mergeCell ref="A897:E897"/>
    <mergeCell ref="A901:E901"/>
    <mergeCell ref="A909:E909"/>
    <mergeCell ref="A913:E913"/>
    <mergeCell ref="A916:E916"/>
    <mergeCell ref="A857:E857"/>
    <mergeCell ref="A861:E861"/>
    <mergeCell ref="A869:E869"/>
    <mergeCell ref="A873:E873"/>
    <mergeCell ref="A876:E876"/>
    <mergeCell ref="A879:E879"/>
    <mergeCell ref="A820:E820"/>
    <mergeCell ref="A823:E823"/>
    <mergeCell ref="A833:E833"/>
    <mergeCell ref="A837:E837"/>
    <mergeCell ref="A845:E845"/>
    <mergeCell ref="A848:E848"/>
    <mergeCell ref="A671:E671"/>
    <mergeCell ref="A771:E771"/>
    <mergeCell ref="A790:E790"/>
    <mergeCell ref="A797:E797"/>
    <mergeCell ref="A803:E803"/>
    <mergeCell ref="A807:E807"/>
    <mergeCell ref="A561:E561"/>
    <mergeCell ref="A567:E567"/>
    <mergeCell ref="A570:E570"/>
    <mergeCell ref="A586:E586"/>
    <mergeCell ref="A599:E599"/>
    <mergeCell ref="A659:E659"/>
    <mergeCell ref="A483:E483"/>
    <mergeCell ref="A502:E502"/>
    <mergeCell ref="A521:E521"/>
    <mergeCell ref="A527:E527"/>
    <mergeCell ref="C529:E529"/>
    <mergeCell ref="A534:E534"/>
    <mergeCell ref="A436:E436"/>
    <mergeCell ref="A442:E442"/>
    <mergeCell ref="A451:E451"/>
    <mergeCell ref="A459:E459"/>
    <mergeCell ref="A469:E469"/>
    <mergeCell ref="A479:E479"/>
    <mergeCell ref="A364:E364"/>
    <mergeCell ref="A388:E388"/>
    <mergeCell ref="A389:E389"/>
    <mergeCell ref="C391:E391"/>
    <mergeCell ref="A394:E394"/>
    <mergeCell ref="A399:E399"/>
    <mergeCell ref="A291:E291"/>
    <mergeCell ref="A309:E309"/>
    <mergeCell ref="A328:E328"/>
    <mergeCell ref="A345:E345"/>
    <mergeCell ref="A349:E349"/>
    <mergeCell ref="A358:E358"/>
    <mergeCell ref="A174:E174"/>
    <mergeCell ref="C175:E175"/>
    <mergeCell ref="A255:E255"/>
    <mergeCell ref="C257:E257"/>
    <mergeCell ref="A273:E273"/>
    <mergeCell ref="A283:E283"/>
    <mergeCell ref="H11:J11"/>
    <mergeCell ref="H12:J12"/>
    <mergeCell ref="H13:J13"/>
    <mergeCell ref="H14:J14"/>
    <mergeCell ref="C16:E16"/>
    <mergeCell ref="A158:E158"/>
    <mergeCell ref="A8:C8"/>
    <mergeCell ref="H8:J8"/>
    <mergeCell ref="A9:C9"/>
    <mergeCell ref="H9:J9"/>
    <mergeCell ref="A10:B10"/>
    <mergeCell ref="H10:J10"/>
    <mergeCell ref="A4:C4"/>
    <mergeCell ref="H4:J4"/>
    <mergeCell ref="A5:C5"/>
    <mergeCell ref="H5:J5"/>
    <mergeCell ref="A6:C6"/>
    <mergeCell ref="A7:C7"/>
    <mergeCell ref="A1:E1"/>
    <mergeCell ref="F1:G1"/>
    <mergeCell ref="H1:L1"/>
    <mergeCell ref="A2:E2"/>
    <mergeCell ref="F2:G2"/>
    <mergeCell ref="A3:C3"/>
    <mergeCell ref="F3:J3"/>
  </mergeCells>
  <conditionalFormatting sqref="B3014:B3016 B1392:E1393 B1495:E1501 B1585:E1587 B1258:E1264 B1363:E1369 B1387:E1389 E1251:E1254 B2845:D2845 B2909:E2915 E2878:E2880 B3020:B3021 B2978:B2982 B2984:B2985 B2987:B3005 B3018 B2974:B2976 B3011:B3012 B3031:B3033 B3090:B3096 B3087:B3088 B3045:B3049 B3051:B3052 B3054:B3072 B3085 B3041:B3043 B3078:B3079 B3098:B3100 B3074:B3076 B3007:B3009 B3081:B3083 B1558:E1558 B1251:D1255 B660:E670 B772:E786 D569 B538:B543 B1358:E1360 E2882 B658:C658 B1402:E1411 B1400:E1400 B1561:E1564 B2118:E2118 B587:E598 B3023:B3029 B3035:D3038 B3102:D3105 B229:E234 B3264:D3269 B3169:B3175 B3150:B3155 B3166:B3167 B3177:B3180 B3108:B3113 B3115:B3119 B3121:B3122 B3124:B3142 B3144:B3148 B3157:B3162 B3164 B3251:B3257 B3232:B3237 B3248:B3249 B3259:B3262 B3190:B3195 B3197:B3201 B3203:B3204 B3206:B3224 B3226:B3230 B3239:B3244 B3246 B3182:D3187 E3177:E3180 E3259:E3262 B247 C621:D621 B618:E620 C1423:C1442 C1444:C1448 E610 B1375 B792:B796 B798:B802 B808:B817 B821:B822 B825 B1018:B1019 B850 B862:B868 B870 B874:B875 B877:B878 B846:B847 B838:B844 B1030:B1036 B1038 B887 B2883:E2886 B804:B806 B834:B836 B858:B860 B982:B984 B1026:B1028 B1097:B1100 B2890:E2891 B246:E246 B239:E239 B236:B237 B242:E244 B148:B149 B136 B228 B452:B458 B497:B501 B827:B832 B852:B856 B159:E167 B347 B503:B514 B571:E582 E658 B2899:E2906 B2893:E2897 C2942:E2962 B2934:C2941 B2942:B2964 B2924:E2933 E2934:E2941 C1821:C1822 C1785:C1788 C1773:C1778 B1215:B1223 B1351:E1354 B1243:E1247 B1380:E1380 B2047:B2050 B1317:B1339 B872 B585:E585 B715:E724 C725:D734 B725:B733 E725:E733 B766:E770 B1249:E1249 E2050 E2047 B1361 B1395:E1397 B1398 B480:B482 B176:E176 B178:D180 B181 B177 B1968:D1970 B2035:C2035 B2042:E2042 B2053:D2055 B2120:C2120 B2132:D2135 B2138:E2140 B2402:B2431 B2502:D2504 B2712:D2713 B2836:B2843 B355:B356 B1054:B1056 B1150:B1152 B1166:B1168 B1170:B1173 C1762:C1767 C1769:C1771 B1683 B1655 B363 B1267:E1276 B1062:B1068 B1158:B1164 B1052 B1154:B1156 B1058:B1060 B1077 B1070:B1073 C1824:C1841 B332 B209:E227 B634:B640 B2378:E2387 B182:E194 B974:B975 B1021:B1024 B1041 B2967:E2971 B2302:E2302 B2217:E2217 B2121:E2130 B2045:E2045 B484:B494 E2841:E2843 E2836:E2839 B432:B434 E601:E608 B601:C614 B745:B747 B735:B742 B688:C708 E688:E708 B522 B622:E633 B460:B468 B2875:D2882 B470:B478 B1279:E1287 B1288:B1289 E1288:E1289 B18:B112 B254 D115:E123 B196:E203 D195:E195 D615:E617 D712:E714 B1043:B1047 D2714 B2888:E2888 D2887:E2887 D2908:E2908 B2917:E2919 D2916:E2916">
    <cfRule type="expression" dxfId="2284" priority="2135" stopIfTrue="1">
      <formula>NOT($A18)</formula>
    </cfRule>
    <cfRule type="expression" dxfId="2283" priority="2136" stopIfTrue="1">
      <formula>($A18)</formula>
    </cfRule>
  </conditionalFormatting>
  <conditionalFormatting sqref="D568 E568:E569 B544:B546 C547:E547 B532:B533 B535:B537 D562:E566">
    <cfRule type="expression" dxfId="2282" priority="2137" stopIfTrue="1">
      <formula>NOT($A532)</formula>
    </cfRule>
    <cfRule type="expression" dxfId="2281" priority="2138" stopIfTrue="1">
      <formula>($A532)</formula>
    </cfRule>
  </conditionalFormatting>
  <conditionalFormatting sqref="A1884:E1884 A16 A391 A2922 A1645 D1645:E1645 D2922:E2922">
    <cfRule type="expression" dxfId="2280" priority="2139" stopIfTrue="1">
      <formula>NOT($B16)</formula>
    </cfRule>
    <cfRule type="expression" dxfId="2279" priority="2140" stopIfTrue="1">
      <formula>($B16)</formula>
    </cfRule>
  </conditionalFormatting>
  <conditionalFormatting sqref="E1255 C1751 C1789 E2048 C1288:D1288">
    <cfRule type="expression" dxfId="2278" priority="2141" stopIfTrue="1">
      <formula>NOT($A1256)</formula>
    </cfRule>
    <cfRule type="expression" dxfId="2277" priority="2142" stopIfTrue="1">
      <formula>($A1256)</formula>
    </cfRule>
  </conditionalFormatting>
  <conditionalFormatting sqref="A1401">
    <cfRule type="expression" dxfId="2276" priority="2153" stopIfTrue="1">
      <formula>NOT($A1401)</formula>
    </cfRule>
    <cfRule type="expression" dxfId="2275" priority="2154" stopIfTrue="1">
      <formula>($A1401)</formula>
    </cfRule>
  </conditionalFormatting>
  <conditionalFormatting sqref="D609:D610">
    <cfRule type="expression" dxfId="2274" priority="2160" stopIfTrue="1">
      <formula>NOT($A631)</formula>
    </cfRule>
    <cfRule type="expression" dxfId="2273" priority="2161" stopIfTrue="1">
      <formula>($A631)</formula>
    </cfRule>
  </conditionalFormatting>
  <conditionalFormatting sqref="E3182:E3187 E3264:E3269">
    <cfRule type="expression" dxfId="2272" priority="2164" stopIfTrue="1">
      <formula>NOT($A3177)</formula>
    </cfRule>
    <cfRule type="expression" dxfId="2271" priority="2165" stopIfTrue="1">
      <formula>($A3177)</formula>
    </cfRule>
  </conditionalFormatting>
  <conditionalFormatting sqref="E3037:E3038 E3104:E3105">
    <cfRule type="expression" dxfId="2270" priority="2166" stopIfTrue="1">
      <formula>NOT($A3034)</formula>
    </cfRule>
    <cfRule type="expression" dxfId="2269" priority="2167" stopIfTrue="1">
      <formula>($A3034)</formula>
    </cfRule>
  </conditionalFormatting>
  <conditionalFormatting sqref="C3085:E3085 C3098:E3100 C3087:E3088 C3090:E3096 E3082:E3083 C3081:D3083 C3078:E3079 E3074 C3045:E3049 C3051:E3052 C3054:E3072 E3076 C3074:D3076 C3041:E3043 C3031:E3033 C3018:E3018 C3020:E3021 C3014:D3014 C3015:E3016 C3011:E3012 E3007 C2978:E2982 C2984:E2985 C2987:E3005 C3007:D3008 C3009:E3009 C2974:E2976 C3023:E3029 C3232:E3237 E3240:E3244 C3239:D3244 C3246:E3246 E3226 C3177:D3180 C3190:E3195 C3197:E3201 C3203:E3204 C3206:E3224 E3228:E3230 C3226:D3230 C3248:E3249 C3251:E3257 C3166:E3167 C3169:E3175 C3150:E3155 E3158:E3162 C3157:D3162 C3164:E3164 E3144 C3108:E3113 C3115:E3119 C3121:E3122 C3124:E3142 E3146:E3148 C3144:D3148 C3259:D3262 C2836:D2839 C2841:D2843 E2402:E2419">
    <cfRule type="expression" dxfId="2268" priority="2143" stopIfTrue="1">
      <formula>NOT(#REF!)</formula>
    </cfRule>
    <cfRule type="expression" dxfId="2267" priority="2144" stopIfTrue="1">
      <formula>(#REF!)</formula>
    </cfRule>
  </conditionalFormatting>
  <conditionalFormatting sqref="E3081 E3075 E3014 E3008 E3239 E3227 E3157 E3145">
    <cfRule type="expression" dxfId="2266" priority="2145" stopIfTrue="1">
      <formula>NOT(#REF!)</formula>
    </cfRule>
    <cfRule type="expression" dxfId="2265" priority="2146" stopIfTrue="1">
      <formula>(#REF!)</formula>
    </cfRule>
  </conditionalFormatting>
  <conditionalFormatting sqref="B2966 B2923 B2821 B2847 B2116 B2057 B1494 B1550 B1371 B1316 B1214 B17">
    <cfRule type="cellIs" dxfId="2264" priority="2147" stopIfTrue="1" operator="equal">
      <formula>0</formula>
    </cfRule>
    <cfRule type="cellIs" dxfId="2263" priority="2148" stopIfTrue="1" operator="greaterThan">
      <formula>0</formula>
    </cfRule>
  </conditionalFormatting>
  <conditionalFormatting sqref="A2974:A3038 A3041:A3105 A2967:A2971 A3108:A3187 A3190:A3269 A1402:A1411 A1375 A659:A670 A792:A796 A798:A802 A808:A817 A821:A822 A825 A1018:A1019 A850 A862:A868 A870 A874:A875 A877:A878 A846:A847 A838:A844 A1030:A1036 A1038 A880:A887 A2875:A2888 A804:A806 A834:A836 A858:A860 A982:A984 A1026:A1028 A1097:A1100 A2890:A2891 A246:A247 A239 A236:A237 A242:A244 A148:A149 A136 A827:A832 A852:A856 A158:A167 A568:A582 A532:A547 A561:A566 A623:A633 A1516 A1521 A1534 A1540 A1544 A1495:A1502 A1557:A1558 A1560:A1565 A1578 A1584:A1587 A2899:A2919 A2893:A2897 A2924:A2964 A1250:A1255 A1215:A1223 A1317:A1340 A1350:A1353 A1357:A1369 A1242:A1247 A1380 A1386:A1390 A2052:A2055 A872 A585:A598 A716:A734 A766:A786 A1257:A1264 A1392:A1393 A1395:A1400 A1511 A1940:A1944 A2030 A2115 A2401 A2426:A2431 A2433:A2493 A2686:A2714 A2835:A2845 A1052 A1058:A1060 A1054:A1056 A1150:A1152 A1154:A1156 A1166:A1168 A1170:A1173 A2187 A1930 A1279:A1289 A1267:A1276 A1062:A1068 A1158:A1164 A1075:A1077 A1070:A1073 A328 A209:A234 A1961 A2033:A2050 A2375:A2392 A2118:A2135 A2218 A2290:A2307 A176:A203 A974:A975 A1021:A1024 A1041:A1047 A2496:A2504 A2273 A2358 A2137 A2394 A432:A434 A743:A747 A18:A123 A254">
    <cfRule type="cellIs" dxfId="2262" priority="2149" stopIfTrue="1" operator="equal">
      <formula>0</formula>
    </cfRule>
    <cfRule type="cellIs" dxfId="2261" priority="2150" stopIfTrue="1" operator="notEqual">
      <formula>0</formula>
    </cfRule>
  </conditionalFormatting>
  <conditionalFormatting sqref="E3035:E3036 E3102:E3103">
    <cfRule type="expression" dxfId="2260" priority="2168" stopIfTrue="1">
      <formula>NOT(#REF!)</formula>
    </cfRule>
    <cfRule type="expression" dxfId="2259" priority="2169" stopIfTrue="1">
      <formula>(#REF!)</formula>
    </cfRule>
  </conditionalFormatting>
  <conditionalFormatting sqref="A658 A712:A714 A634:A640 A601:A622 A688:A708">
    <cfRule type="cellIs" dxfId="2258" priority="2151" stopIfTrue="1" operator="equal">
      <formula>0</formula>
    </cfRule>
    <cfRule type="cellIs" dxfId="2257" priority="2152" stopIfTrue="1" operator="notEqual">
      <formula>0</formula>
    </cfRule>
  </conditionalFormatting>
  <conditionalFormatting sqref="B1401">
    <cfRule type="expression" dxfId="2256" priority="2157" stopIfTrue="1">
      <formula>($A$1401)</formula>
    </cfRule>
  </conditionalFormatting>
  <conditionalFormatting sqref="C1401:E1401">
    <cfRule type="expression" dxfId="2255" priority="2158" stopIfTrue="1">
      <formula>NOT($B$1401)</formula>
    </cfRule>
    <cfRule type="expression" dxfId="2254" priority="2159" stopIfTrue="1">
      <formula>($B$1401)</formula>
    </cfRule>
  </conditionalFormatting>
  <conditionalFormatting sqref="B672 B600">
    <cfRule type="cellIs" dxfId="2253" priority="2155" stopIfTrue="1" operator="equal">
      <formula>0</formula>
    </cfRule>
    <cfRule type="cellIs" dxfId="2252" priority="2156" stopIfTrue="1" operator="greaterThan">
      <formula>0</formula>
    </cfRule>
  </conditionalFormatting>
  <conditionalFormatting sqref="C432:E434 D18:D78 D90:D92 D104:D106">
    <cfRule type="expression" dxfId="2251" priority="2162" stopIfTrue="1">
      <formula>NOT(#REF!)</formula>
    </cfRule>
    <cfRule type="expression" dxfId="2250" priority="2163" stopIfTrue="1">
      <formula>(#REF!)</formula>
    </cfRule>
  </conditionalFormatting>
  <conditionalFormatting sqref="C1812">
    <cfRule type="expression" dxfId="2249" priority="2170" stopIfTrue="1">
      <formula>NOT($A1842)</formula>
    </cfRule>
    <cfRule type="expression" dxfId="2248" priority="2171" stopIfTrue="1">
      <formula>($A1842)</formula>
    </cfRule>
  </conditionalFormatting>
  <conditionalFormatting sqref="B2699:B2705 B2696:B2697 B2652:B2656 B2659 B2661:B2672 B2681:B2685 B2687:B2692 B2694 B2707:B2709 B2646:B2649 B2674:B2679">
    <cfRule type="expression" dxfId="2247" priority="2123" stopIfTrue="1">
      <formula>NOT($A2646)</formula>
    </cfRule>
    <cfRule type="expression" dxfId="2246" priority="2124" stopIfTrue="1">
      <formula>($A2646)</formula>
    </cfRule>
  </conditionalFormatting>
  <conditionalFormatting sqref="E2712:E2714">
    <cfRule type="expression" dxfId="2245" priority="2133" stopIfTrue="1">
      <formula>NOT($A2707)</formula>
    </cfRule>
    <cfRule type="expression" dxfId="2244" priority="2134" stopIfTrue="1">
      <formula>($A2707)</formula>
    </cfRule>
  </conditionalFormatting>
  <conditionalFormatting sqref="C2707:D2709 C2700:E2705 C2687:D2692 E2688:E2692 C2694:E2694 C2696:E2697 E2681 C2652:E2656 C2659:E2659 C2661:C2672 C2681:D2685 E2683:E2685 C2646:E2649 C2699:D2699 D2650:E2650 D2658:E2658 C2674:C2679 D2710">
    <cfRule type="expression" dxfId="2243" priority="2125" stopIfTrue="1">
      <formula>NOT(#REF!)</formula>
    </cfRule>
    <cfRule type="expression" dxfId="2242" priority="2126" stopIfTrue="1">
      <formula>(#REF!)</formula>
    </cfRule>
  </conditionalFormatting>
  <conditionalFormatting sqref="E2687 E2682">
    <cfRule type="expression" dxfId="2241" priority="2127" stopIfTrue="1">
      <formula>NOT(#REF!)</formula>
    </cfRule>
    <cfRule type="expression" dxfId="2240" priority="2128" stopIfTrue="1">
      <formula>(#REF!)</formula>
    </cfRule>
  </conditionalFormatting>
  <conditionalFormatting sqref="A2646:A2685">
    <cfRule type="cellIs" dxfId="2237" priority="2131" stopIfTrue="1" operator="equal">
      <formula>0</formula>
    </cfRule>
    <cfRule type="cellIs" dxfId="2236" priority="2132" stopIfTrue="1" operator="notEqual">
      <formula>0</formula>
    </cfRule>
  </conditionalFormatting>
  <conditionalFormatting sqref="A1590">
    <cfRule type="expression" dxfId="2235" priority="2121" stopIfTrue="1">
      <formula>NOT($B1590)</formula>
    </cfRule>
    <cfRule type="expression" dxfId="2234" priority="2122" stopIfTrue="1">
      <formula>($B1590)</formula>
    </cfRule>
  </conditionalFormatting>
  <conditionalFormatting sqref="B1709 B1700 B1687 B1678 B1669 B1646">
    <cfRule type="cellIs" dxfId="2233" priority="2119" stopIfTrue="1" operator="equal">
      <formula>0</formula>
    </cfRule>
    <cfRule type="cellIs" dxfId="2232" priority="2120" stopIfTrue="1" operator="greaterThan">
      <formula>0</formula>
    </cfRule>
  </conditionalFormatting>
  <conditionalFormatting sqref="B1413">
    <cfRule type="cellIs" dxfId="2231" priority="2117" stopIfTrue="1" operator="equal">
      <formula>0</formula>
    </cfRule>
    <cfRule type="cellIs" dxfId="2230" priority="2118" stopIfTrue="1" operator="greaterThan">
      <formula>0</formula>
    </cfRule>
  </conditionalFormatting>
  <conditionalFormatting sqref="C1414:C1421 C1450:C1452">
    <cfRule type="expression" dxfId="2229" priority="2115" stopIfTrue="1">
      <formula>NOT($A1414)</formula>
    </cfRule>
    <cfRule type="expression" dxfId="2228" priority="2116" stopIfTrue="1">
      <formula>($A1414)</formula>
    </cfRule>
  </conditionalFormatting>
  <conditionalFormatting sqref="A1443 A1422">
    <cfRule type="cellIs" dxfId="2227" priority="2113" stopIfTrue="1" operator="equal">
      <formula>0</formula>
    </cfRule>
    <cfRule type="cellIs" dxfId="2226" priority="2114" stopIfTrue="1" operator="notEqual">
      <formula>0</formula>
    </cfRule>
  </conditionalFormatting>
  <conditionalFormatting sqref="E611:E614">
    <cfRule type="expression" dxfId="2225" priority="2109" stopIfTrue="1">
      <formula>NOT($A611)</formula>
    </cfRule>
    <cfRule type="expression" dxfId="2224" priority="2110" stopIfTrue="1">
      <formula>($A611)</formula>
    </cfRule>
  </conditionalFormatting>
  <conditionalFormatting sqref="D611:D612">
    <cfRule type="expression" dxfId="2223" priority="2111" stopIfTrue="1">
      <formula>NOT($A628)</formula>
    </cfRule>
    <cfRule type="expression" dxfId="2222" priority="2112" stopIfTrue="1">
      <formula>($A628)</formula>
    </cfRule>
  </conditionalFormatting>
  <conditionalFormatting sqref="D707:D708">
    <cfRule type="expression" dxfId="2221" priority="2107" stopIfTrue="1">
      <formula>NOT($A745)</formula>
    </cfRule>
    <cfRule type="expression" dxfId="2220" priority="2108" stopIfTrue="1">
      <formula>($A745)</formula>
    </cfRule>
  </conditionalFormatting>
  <conditionalFormatting sqref="D705:D706">
    <cfRule type="expression" dxfId="2219" priority="2105" stopIfTrue="1">
      <formula>NOT($A749)</formula>
    </cfRule>
    <cfRule type="expression" dxfId="2218" priority="2106" stopIfTrue="1">
      <formula>($A749)</formula>
    </cfRule>
  </conditionalFormatting>
  <conditionalFormatting sqref="C2963:E2964">
    <cfRule type="expression" dxfId="2217" priority="2103" stopIfTrue="1">
      <formula>NOT($A2963)</formula>
    </cfRule>
    <cfRule type="expression" dxfId="2216" priority="2104" stopIfTrue="1">
      <formula>($A2963)</formula>
    </cfRule>
  </conditionalFormatting>
  <conditionalFormatting sqref="C247:E247 C254:E254">
    <cfRule type="expression" dxfId="2215" priority="2101" stopIfTrue="1">
      <formula>NOT($A247)</formula>
    </cfRule>
    <cfRule type="expression" dxfId="2214" priority="2102" stopIfTrue="1">
      <formula>($A247)</formula>
    </cfRule>
  </conditionalFormatting>
  <conditionalFormatting sqref="B1597 B1612:B1614 B1621 B1624 B1627 B1630 B1635 B1643 B1592 B1640">
    <cfRule type="cellIs" dxfId="2203" priority="2089" stopIfTrue="1" operator="equal">
      <formula>0</formula>
    </cfRule>
    <cfRule type="cellIs" dxfId="2202" priority="2090" stopIfTrue="1" operator="greaterThan">
      <formula>0</formula>
    </cfRule>
  </conditionalFormatting>
  <conditionalFormatting sqref="A1449">
    <cfRule type="cellIs" dxfId="2201" priority="2087" stopIfTrue="1" operator="equal">
      <formula>0</formula>
    </cfRule>
    <cfRule type="cellIs" dxfId="2200" priority="2088" stopIfTrue="1" operator="notEqual">
      <formula>0</formula>
    </cfRule>
  </conditionalFormatting>
  <conditionalFormatting sqref="B547">
    <cfRule type="expression" dxfId="2199" priority="2085" stopIfTrue="1">
      <formula>NOT($A547)</formula>
    </cfRule>
    <cfRule type="expression" dxfId="2198" priority="2086" stopIfTrue="1">
      <formula>($A547)</formula>
    </cfRule>
  </conditionalFormatting>
  <conditionalFormatting sqref="B621">
    <cfRule type="expression" dxfId="2197" priority="2083" stopIfTrue="1">
      <formula>NOT($A621)</formula>
    </cfRule>
    <cfRule type="expression" dxfId="2196" priority="2084" stopIfTrue="1">
      <formula>($A621)</formula>
    </cfRule>
  </conditionalFormatting>
  <conditionalFormatting sqref="B734 B743:B744">
    <cfRule type="expression" dxfId="2195" priority="2081" stopIfTrue="1">
      <formula>NOT($A734)</formula>
    </cfRule>
    <cfRule type="expression" dxfId="2194" priority="2082" stopIfTrue="1">
      <formula>($A734)</formula>
    </cfRule>
  </conditionalFormatting>
  <conditionalFormatting sqref="E621">
    <cfRule type="expression" dxfId="2193" priority="2079" stopIfTrue="1">
      <formula>NOT($A621)</formula>
    </cfRule>
    <cfRule type="expression" dxfId="2192" priority="2080" stopIfTrue="1">
      <formula>($A621)</formula>
    </cfRule>
  </conditionalFormatting>
  <conditionalFormatting sqref="E734">
    <cfRule type="expression" dxfId="2191" priority="2077" stopIfTrue="1">
      <formula>NOT($A734)</formula>
    </cfRule>
    <cfRule type="expression" dxfId="2190" priority="2078" stopIfTrue="1">
      <formula>($A734)</formula>
    </cfRule>
  </conditionalFormatting>
  <conditionalFormatting sqref="B970:B973 B1123:B1130 B1117:B1119 B997:B999 B1007:B1015">
    <cfRule type="expression" dxfId="2189" priority="2073" stopIfTrue="1">
      <formula>NOT($A970)</formula>
    </cfRule>
    <cfRule type="expression" dxfId="2188" priority="2074" stopIfTrue="1">
      <formula>($A970)</formula>
    </cfRule>
  </conditionalFormatting>
  <conditionalFormatting sqref="A970:A973 A1195 A1117:A1121 A1123:A1130 A997:A999 A1003:A1005">
    <cfRule type="cellIs" dxfId="2187" priority="2075" stopIfTrue="1" operator="equal">
      <formula>0</formula>
    </cfRule>
    <cfRule type="cellIs" dxfId="2186" priority="2076" stopIfTrue="1" operator="notEqual">
      <formula>0</formula>
    </cfRule>
  </conditionalFormatting>
  <conditionalFormatting sqref="B1102:B1108 B1110:B1112 B1121 B1080:B1092 B1095">
    <cfRule type="expression" dxfId="2185" priority="2067" stopIfTrue="1">
      <formula>NOT($A1080)</formula>
    </cfRule>
    <cfRule type="expression" dxfId="2184" priority="2068" stopIfTrue="1">
      <formula>($A1080)</formula>
    </cfRule>
  </conditionalFormatting>
  <conditionalFormatting sqref="B1079">
    <cfRule type="cellIs" dxfId="2183" priority="2069" stopIfTrue="1" operator="equal">
      <formula>0</formula>
    </cfRule>
    <cfRule type="cellIs" dxfId="2182" priority="2070" stopIfTrue="1" operator="greaterThan">
      <formula>0</formula>
    </cfRule>
  </conditionalFormatting>
  <conditionalFormatting sqref="A1080:A1095 A1102:A1112">
    <cfRule type="cellIs" dxfId="2181" priority="2071" stopIfTrue="1" operator="equal">
      <formula>0</formula>
    </cfRule>
    <cfRule type="cellIs" dxfId="2180" priority="2072" stopIfTrue="1" operator="notEqual">
      <formula>0</formula>
    </cfRule>
  </conditionalFormatting>
  <conditionalFormatting sqref="B977:B980 B986 B988:B995 B1004:B1005 E1004:E1005">
    <cfRule type="expression" dxfId="2179" priority="2061" stopIfTrue="1">
      <formula>NOT($A977)</formula>
    </cfRule>
    <cfRule type="expression" dxfId="2178" priority="2062" stopIfTrue="1">
      <formula>($A977)</formula>
    </cfRule>
  </conditionalFormatting>
  <conditionalFormatting sqref="B969">
    <cfRule type="cellIs" dxfId="2177" priority="2063" stopIfTrue="1" operator="equal">
      <formula>0</formula>
    </cfRule>
    <cfRule type="cellIs" dxfId="2176" priority="2064" stopIfTrue="1" operator="greaterThan">
      <formula>0</formula>
    </cfRule>
  </conditionalFormatting>
  <conditionalFormatting sqref="A977:A980 A986 A988:A995">
    <cfRule type="cellIs" dxfId="2175" priority="2065" stopIfTrue="1" operator="equal">
      <formula>0</formula>
    </cfRule>
    <cfRule type="cellIs" dxfId="2174" priority="2066" stopIfTrue="1" operator="notEqual">
      <formula>0</formula>
    </cfRule>
  </conditionalFormatting>
  <conditionalFormatting sqref="B1175">
    <cfRule type="cellIs" dxfId="2173" priority="2059" stopIfTrue="1" operator="equal">
      <formula>0</formula>
    </cfRule>
    <cfRule type="cellIs" dxfId="2172" priority="2060" stopIfTrue="1" operator="greaterThan">
      <formula>0</formula>
    </cfRule>
  </conditionalFormatting>
  <conditionalFormatting sqref="A976">
    <cfRule type="cellIs" dxfId="2171" priority="2057" stopIfTrue="1" operator="equal">
      <formula>0</formula>
    </cfRule>
    <cfRule type="cellIs" dxfId="2170" priority="2058" stopIfTrue="1" operator="notEqual">
      <formula>0</formula>
    </cfRule>
  </conditionalFormatting>
  <conditionalFormatting sqref="C997:C999 C983:E984 E982">
    <cfRule type="expression" dxfId="2169" priority="2055" stopIfTrue="1">
      <formula>NOT($A982)</formula>
    </cfRule>
    <cfRule type="expression" dxfId="2168" priority="2056" stopIfTrue="1">
      <formula>($A982)</formula>
    </cfRule>
  </conditionalFormatting>
  <conditionalFormatting sqref="A981">
    <cfRule type="cellIs" dxfId="2167" priority="2053" stopIfTrue="1" operator="equal">
      <formula>0</formula>
    </cfRule>
    <cfRule type="cellIs" dxfId="2166" priority="2054" stopIfTrue="1" operator="notEqual">
      <formula>0</formula>
    </cfRule>
  </conditionalFormatting>
  <conditionalFormatting sqref="A985">
    <cfRule type="cellIs" dxfId="2165" priority="2051" stopIfTrue="1" operator="equal">
      <formula>0</formula>
    </cfRule>
    <cfRule type="cellIs" dxfId="2164" priority="2052" stopIfTrue="1" operator="notEqual">
      <formula>0</formula>
    </cfRule>
  </conditionalFormatting>
  <conditionalFormatting sqref="C986:E986">
    <cfRule type="expression" dxfId="2163" priority="2049" stopIfTrue="1">
      <formula>NOT($A986)</formula>
    </cfRule>
    <cfRule type="expression" dxfId="2162" priority="2050" stopIfTrue="1">
      <formula>($A986)</formula>
    </cfRule>
  </conditionalFormatting>
  <conditionalFormatting sqref="A987">
    <cfRule type="cellIs" dxfId="2161" priority="2047" stopIfTrue="1" operator="equal">
      <formula>0</formula>
    </cfRule>
    <cfRule type="cellIs" dxfId="2160" priority="2048" stopIfTrue="1" operator="notEqual">
      <formula>0</formula>
    </cfRule>
  </conditionalFormatting>
  <conditionalFormatting sqref="C988:E990 C991 E991">
    <cfRule type="expression" dxfId="2159" priority="2045" stopIfTrue="1">
      <formula>NOT($A988)</formula>
    </cfRule>
    <cfRule type="expression" dxfId="2158" priority="2046" stopIfTrue="1">
      <formula>($A988)</formula>
    </cfRule>
  </conditionalFormatting>
  <conditionalFormatting sqref="C992:D995">
    <cfRule type="expression" dxfId="2157" priority="2043" stopIfTrue="1">
      <formula>NOT($A992)</formula>
    </cfRule>
    <cfRule type="expression" dxfId="2156" priority="2044" stopIfTrue="1">
      <formula>($A992)</formula>
    </cfRule>
  </conditionalFormatting>
  <conditionalFormatting sqref="A996">
    <cfRule type="cellIs" dxfId="2155" priority="2041" stopIfTrue="1" operator="equal">
      <formula>0</formula>
    </cfRule>
    <cfRule type="cellIs" dxfId="2154" priority="2042" stopIfTrue="1" operator="notEqual">
      <formula>0</formula>
    </cfRule>
  </conditionalFormatting>
  <conditionalFormatting sqref="A1096">
    <cfRule type="cellIs" dxfId="2153" priority="2039" stopIfTrue="1" operator="equal">
      <formula>0</formula>
    </cfRule>
    <cfRule type="cellIs" dxfId="2152" priority="2040" stopIfTrue="1" operator="notEqual">
      <formula>0</formula>
    </cfRule>
  </conditionalFormatting>
  <conditionalFormatting sqref="A1101">
    <cfRule type="cellIs" dxfId="2151" priority="2037" stopIfTrue="1" operator="equal">
      <formula>0</formula>
    </cfRule>
    <cfRule type="cellIs" dxfId="2150" priority="2038" stopIfTrue="1" operator="notEqual">
      <formula>0</formula>
    </cfRule>
  </conditionalFormatting>
  <conditionalFormatting sqref="A1116">
    <cfRule type="cellIs" dxfId="2149" priority="2035" stopIfTrue="1" operator="equal">
      <formula>0</formula>
    </cfRule>
    <cfRule type="cellIs" dxfId="2148" priority="2036" stopIfTrue="1" operator="notEqual">
      <formula>0</formula>
    </cfRule>
  </conditionalFormatting>
  <conditionalFormatting sqref="A1181">
    <cfRule type="cellIs" dxfId="2147" priority="2033" stopIfTrue="1" operator="equal">
      <formula>0</formula>
    </cfRule>
    <cfRule type="cellIs" dxfId="2146" priority="2034" stopIfTrue="1" operator="notEqual">
      <formula>0</formula>
    </cfRule>
  </conditionalFormatting>
  <conditionalFormatting sqref="A1183">
    <cfRule type="cellIs" dxfId="2145" priority="2031" stopIfTrue="1" operator="equal">
      <formula>0</formula>
    </cfRule>
    <cfRule type="cellIs" dxfId="2144" priority="2032" stopIfTrue="1" operator="notEqual">
      <formula>0</formula>
    </cfRule>
  </conditionalFormatting>
  <conditionalFormatting sqref="A1187">
    <cfRule type="cellIs" dxfId="2143" priority="2029" stopIfTrue="1" operator="equal">
      <formula>0</formula>
    </cfRule>
    <cfRule type="cellIs" dxfId="2142" priority="2030" stopIfTrue="1" operator="notEqual">
      <formula>0</formula>
    </cfRule>
  </conditionalFormatting>
  <conditionalFormatting sqref="A1192">
    <cfRule type="cellIs" dxfId="2141" priority="2027" stopIfTrue="1" operator="equal">
      <formula>0</formula>
    </cfRule>
    <cfRule type="cellIs" dxfId="2140" priority="2028" stopIfTrue="1" operator="notEqual">
      <formula>0</formula>
    </cfRule>
  </conditionalFormatting>
  <conditionalFormatting sqref="A1122">
    <cfRule type="cellIs" dxfId="2139" priority="2025" stopIfTrue="1" operator="equal">
      <formula>0</formula>
    </cfRule>
    <cfRule type="cellIs" dxfId="2138" priority="2026" stopIfTrue="1" operator="notEqual">
      <formula>0</formula>
    </cfRule>
  </conditionalFormatting>
  <conditionalFormatting sqref="A1007:A1015">
    <cfRule type="cellIs" dxfId="2137" priority="2023" stopIfTrue="1" operator="equal">
      <formula>0</formula>
    </cfRule>
    <cfRule type="cellIs" dxfId="2136" priority="2024" stopIfTrue="1" operator="notEqual">
      <formula>0</formula>
    </cfRule>
  </conditionalFormatting>
  <conditionalFormatting sqref="A1006">
    <cfRule type="cellIs" dxfId="2135" priority="2021" stopIfTrue="1" operator="equal">
      <formula>0</formula>
    </cfRule>
    <cfRule type="cellIs" dxfId="2134" priority="2022" stopIfTrue="1" operator="notEqual">
      <formula>0</formula>
    </cfRule>
  </conditionalFormatting>
  <conditionalFormatting sqref="C1007:E1012 C1013:C1015 E1013:E1015">
    <cfRule type="expression" dxfId="2133" priority="2019" stopIfTrue="1">
      <formula>NOT($A1007)</formula>
    </cfRule>
    <cfRule type="expression" dxfId="2132" priority="2020" stopIfTrue="1">
      <formula>($A1007)</formula>
    </cfRule>
  </conditionalFormatting>
  <conditionalFormatting sqref="D1013:D1015">
    <cfRule type="expression" dxfId="2131" priority="2017" stopIfTrue="1">
      <formula>NOT($A1013)</formula>
    </cfRule>
    <cfRule type="expression" dxfId="2130" priority="2018" stopIfTrue="1">
      <formula>($A1013)</formula>
    </cfRule>
  </conditionalFormatting>
  <conditionalFormatting sqref="E609">
    <cfRule type="expression" dxfId="2129" priority="2015" stopIfTrue="1">
      <formula>NOT($A609)</formula>
    </cfRule>
    <cfRule type="expression" dxfId="2128" priority="2016" stopIfTrue="1">
      <formula>($A609)</formula>
    </cfRule>
  </conditionalFormatting>
  <conditionalFormatting sqref="D613">
    <cfRule type="expression" dxfId="2127" priority="2172" stopIfTrue="1">
      <formula>NOT($A633)</formula>
    </cfRule>
    <cfRule type="expression" dxfId="2126" priority="2173" stopIfTrue="1">
      <formula>($A633)</formula>
    </cfRule>
  </conditionalFormatting>
  <conditionalFormatting sqref="C228:E228">
    <cfRule type="expression" dxfId="2125" priority="2174" stopIfTrue="1">
      <formula>NOT($A176)</formula>
    </cfRule>
    <cfRule type="expression" dxfId="2124" priority="2175" stopIfTrue="1">
      <formula>($A176)</formula>
    </cfRule>
  </conditionalFormatting>
  <conditionalFormatting sqref="E2845">
    <cfRule type="expression" dxfId="2123" priority="2176" stopIfTrue="1">
      <formula>NOT($A2835)</formula>
    </cfRule>
    <cfRule type="expression" dxfId="2122" priority="2177" stopIfTrue="1">
      <formula>($A2835)</formula>
    </cfRule>
  </conditionalFormatting>
  <conditionalFormatting sqref="C1464:C1482 C1484:C1488">
    <cfRule type="expression" dxfId="2121" priority="2013" stopIfTrue="1">
      <formula>NOT($A1464)</formula>
    </cfRule>
    <cfRule type="expression" dxfId="2120" priority="2014" stopIfTrue="1">
      <formula>($A1464)</formula>
    </cfRule>
  </conditionalFormatting>
  <conditionalFormatting sqref="B1454">
    <cfRule type="cellIs" dxfId="2119" priority="2011" stopIfTrue="1" operator="equal">
      <formula>0</formula>
    </cfRule>
    <cfRule type="cellIs" dxfId="2118" priority="2012" stopIfTrue="1" operator="greaterThan">
      <formula>0</formula>
    </cfRule>
  </conditionalFormatting>
  <conditionalFormatting sqref="C1455:C1462 C1490:C1492">
    <cfRule type="expression" dxfId="2117" priority="2009" stopIfTrue="1">
      <formula>NOT($A1455)</formula>
    </cfRule>
    <cfRule type="expression" dxfId="2116" priority="2010" stopIfTrue="1">
      <formula>($A1455)</formula>
    </cfRule>
  </conditionalFormatting>
  <conditionalFormatting sqref="A1483 A1463">
    <cfRule type="cellIs" dxfId="2115" priority="2007" stopIfTrue="1" operator="equal">
      <formula>0</formula>
    </cfRule>
    <cfRule type="cellIs" dxfId="2114" priority="2008" stopIfTrue="1" operator="notEqual">
      <formula>0</formula>
    </cfRule>
  </conditionalFormatting>
  <conditionalFormatting sqref="A1489">
    <cfRule type="cellIs" dxfId="2113" priority="2005" stopIfTrue="1" operator="equal">
      <formula>0</formula>
    </cfRule>
    <cfRule type="cellIs" dxfId="2112" priority="2006" stopIfTrue="1" operator="notEqual">
      <formula>0</formula>
    </cfRule>
  </conditionalFormatting>
  <conditionalFormatting sqref="A257 D257:E257">
    <cfRule type="expression" dxfId="2111" priority="2003" stopIfTrue="1">
      <formula>NOT($B257)</formula>
    </cfRule>
    <cfRule type="expression" dxfId="2110" priority="2004" stopIfTrue="1">
      <formula>($B257)</formula>
    </cfRule>
  </conditionalFormatting>
  <conditionalFormatting sqref="B258">
    <cfRule type="cellIs" dxfId="2109" priority="2001" stopIfTrue="1" operator="equal">
      <formula>0</formula>
    </cfRule>
    <cfRule type="cellIs" dxfId="2108" priority="2002" stopIfTrue="1" operator="greaterThan">
      <formula>0</formula>
    </cfRule>
  </conditionalFormatting>
  <conditionalFormatting sqref="A345">
    <cfRule type="cellIs" dxfId="2107" priority="1999" stopIfTrue="1" operator="equal">
      <formula>0</formula>
    </cfRule>
    <cfRule type="cellIs" dxfId="2106" priority="2000" stopIfTrue="1" operator="notEqual">
      <formula>0</formula>
    </cfRule>
  </conditionalFormatting>
  <conditionalFormatting sqref="B327">
    <cfRule type="expression" dxfId="2105" priority="1997" stopIfTrue="1">
      <formula>NOT($A327)</formula>
    </cfRule>
    <cfRule type="expression" dxfId="2104" priority="1998" stopIfTrue="1">
      <formula>($A327)</formula>
    </cfRule>
  </conditionalFormatting>
  <conditionalFormatting sqref="D692:D693">
    <cfRule type="expression" dxfId="2103" priority="2178" stopIfTrue="1">
      <formula>NOT($A747)</formula>
    </cfRule>
    <cfRule type="expression" dxfId="2102" priority="2179" stopIfTrue="1">
      <formula>($A747)</formula>
    </cfRule>
  </conditionalFormatting>
  <conditionalFormatting sqref="D694:D695">
    <cfRule type="expression" dxfId="2101" priority="-1" stopIfTrue="1">
      <formula>NOT($A749)</formula>
    </cfRule>
    <cfRule type="expression" dxfId="2100" priority="2180" stopIfTrue="1">
      <formula>($A749)</formula>
    </cfRule>
  </conditionalFormatting>
  <conditionalFormatting sqref="D688:D689">
    <cfRule type="expression" dxfId="2099" priority="2181" stopIfTrue="1">
      <formula>NOT($A725)</formula>
    </cfRule>
    <cfRule type="expression" dxfId="2098" priority="2182" stopIfTrue="1">
      <formula>($A725)</formula>
    </cfRule>
  </conditionalFormatting>
  <conditionalFormatting sqref="D690">
    <cfRule type="expression" dxfId="2097" priority="2183" stopIfTrue="1">
      <formula>NOT($A724)</formula>
    </cfRule>
    <cfRule type="expression" dxfId="2096" priority="2184" stopIfTrue="1">
      <formula>($A724)</formula>
    </cfRule>
  </conditionalFormatting>
  <conditionalFormatting sqref="D696:D704">
    <cfRule type="expression" dxfId="2095" priority="2185" stopIfTrue="1">
      <formula>NOT($A750)</formula>
    </cfRule>
    <cfRule type="expression" dxfId="2094" priority="2186" stopIfTrue="1">
      <formula>($A750)</formula>
    </cfRule>
  </conditionalFormatting>
  <conditionalFormatting sqref="B395">
    <cfRule type="cellIs" dxfId="2093" priority="1995" stopIfTrue="1" operator="equal">
      <formula>0</formula>
    </cfRule>
    <cfRule type="cellIs" dxfId="2092" priority="1996" stopIfTrue="1" operator="greaterThan">
      <formula>0</formula>
    </cfRule>
  </conditionalFormatting>
  <conditionalFormatting sqref="A521">
    <cfRule type="cellIs" dxfId="2091" priority="1993" stopIfTrue="1" operator="equal">
      <formula>0</formula>
    </cfRule>
    <cfRule type="cellIs" dxfId="2090" priority="1994" stopIfTrue="1" operator="notEqual">
      <formula>0</formula>
    </cfRule>
  </conditionalFormatting>
  <conditionalFormatting sqref="A273">
    <cfRule type="cellIs" dxfId="2089" priority="1991" stopIfTrue="1" operator="equal">
      <formula>0</formula>
    </cfRule>
    <cfRule type="cellIs" dxfId="2088" priority="1992" stopIfTrue="1" operator="notEqual">
      <formula>0</formula>
    </cfRule>
  </conditionalFormatting>
  <conditionalFormatting sqref="A1878">
    <cfRule type="cellIs" dxfId="2087" priority="1979" stopIfTrue="1" operator="equal">
      <formula>0</formula>
    </cfRule>
    <cfRule type="cellIs" dxfId="2086" priority="1980" stopIfTrue="1" operator="notEqual">
      <formula>0</formula>
    </cfRule>
  </conditionalFormatting>
  <conditionalFormatting sqref="A1872 A1852">
    <cfRule type="cellIs" dxfId="2085" priority="1981" stopIfTrue="1" operator="equal">
      <formula>0</formula>
    </cfRule>
    <cfRule type="cellIs" dxfId="2084" priority="1982" stopIfTrue="1" operator="notEqual">
      <formula>0</formula>
    </cfRule>
  </conditionalFormatting>
  <conditionalFormatting sqref="B1710:B1712 B1657">
    <cfRule type="expression" dxfId="2083" priority="1989" stopIfTrue="1">
      <formula>NOT($A1657)</formula>
    </cfRule>
    <cfRule type="expression" dxfId="2082" priority="1990" stopIfTrue="1">
      <formula>($A1657)</formula>
    </cfRule>
  </conditionalFormatting>
  <conditionalFormatting sqref="A1714 D1714:E1714">
    <cfRule type="expression" dxfId="2081" priority="1977" stopIfTrue="1">
      <formula>NOT($B1714)</formula>
    </cfRule>
    <cfRule type="expression" dxfId="2080" priority="1978" stopIfTrue="1">
      <formula>($B1714)</formula>
    </cfRule>
  </conditionalFormatting>
  <conditionalFormatting sqref="C1853:C1871 C1873:C1877">
    <cfRule type="expression" dxfId="2079" priority="1987" stopIfTrue="1">
      <formula>NOT($A1853)</formula>
    </cfRule>
    <cfRule type="expression" dxfId="2078" priority="1988" stopIfTrue="1">
      <formula>($A1853)</formula>
    </cfRule>
  </conditionalFormatting>
  <conditionalFormatting sqref="C1879:C1881 C1843:C1851">
    <cfRule type="expression" dxfId="2075" priority="1983" stopIfTrue="1">
      <formula>NOT($A1843)</formula>
    </cfRule>
    <cfRule type="expression" dxfId="2074" priority="1984" stopIfTrue="1">
      <formula>($A1843)</formula>
    </cfRule>
  </conditionalFormatting>
  <conditionalFormatting sqref="B791">
    <cfRule type="cellIs" dxfId="2073" priority="1975" stopIfTrue="1" operator="equal">
      <formula>0</formula>
    </cfRule>
    <cfRule type="cellIs" dxfId="2072" priority="1976" stopIfTrue="1" operator="greaterThan">
      <formula>0</formula>
    </cfRule>
  </conditionalFormatting>
  <conditionalFormatting sqref="A797">
    <cfRule type="cellIs" dxfId="2071" priority="1973" stopIfTrue="1" operator="equal">
      <formula>0</formula>
    </cfRule>
    <cfRule type="cellIs" dxfId="2070" priority="1974" stopIfTrue="1" operator="notEqual">
      <formula>0</formula>
    </cfRule>
  </conditionalFormatting>
  <conditionalFormatting sqref="A807">
    <cfRule type="cellIs" dxfId="2069" priority="1969" stopIfTrue="1" operator="equal">
      <formula>0</formula>
    </cfRule>
    <cfRule type="cellIs" dxfId="2068" priority="1970" stopIfTrue="1" operator="notEqual">
      <formula>0</formula>
    </cfRule>
  </conditionalFormatting>
  <conditionalFormatting sqref="A803">
    <cfRule type="cellIs" dxfId="2067" priority="1971" stopIfTrue="1" operator="equal">
      <formula>0</formula>
    </cfRule>
    <cfRule type="cellIs" dxfId="2066" priority="1972" stopIfTrue="1" operator="notEqual">
      <formula>0</formula>
    </cfRule>
  </conditionalFormatting>
  <conditionalFormatting sqref="A820">
    <cfRule type="cellIs" dxfId="2065" priority="1967" stopIfTrue="1" operator="equal">
      <formula>0</formula>
    </cfRule>
    <cfRule type="cellIs" dxfId="2064" priority="1968" stopIfTrue="1" operator="notEqual">
      <formula>0</formula>
    </cfRule>
  </conditionalFormatting>
  <conditionalFormatting sqref="B824">
    <cfRule type="cellIs" dxfId="2063" priority="1965" stopIfTrue="1" operator="equal">
      <formula>0</formula>
    </cfRule>
    <cfRule type="cellIs" dxfId="2062" priority="1966" stopIfTrue="1" operator="greaterThan">
      <formula>0</formula>
    </cfRule>
  </conditionalFormatting>
  <conditionalFormatting sqref="B1017">
    <cfRule type="cellIs" dxfId="2061" priority="1963" stopIfTrue="1" operator="equal">
      <formula>0</formula>
    </cfRule>
    <cfRule type="cellIs" dxfId="2060" priority="1964" stopIfTrue="1" operator="greaterThan">
      <formula>0</formula>
    </cfRule>
  </conditionalFormatting>
  <conditionalFormatting sqref="B350">
    <cfRule type="cellIs" dxfId="2059" priority="1961" stopIfTrue="1" operator="equal">
      <formula>0</formula>
    </cfRule>
    <cfRule type="cellIs" dxfId="2058" priority="1962" stopIfTrue="1" operator="greaterThan">
      <formula>0</formula>
    </cfRule>
  </conditionalFormatting>
  <conditionalFormatting sqref="A349">
    <cfRule type="cellIs" dxfId="2057" priority="1959" stopIfTrue="1" operator="equal">
      <formula>0</formula>
    </cfRule>
    <cfRule type="cellIs" dxfId="2056" priority="1960" stopIfTrue="1" operator="notEqual">
      <formula>0</formula>
    </cfRule>
  </conditionalFormatting>
  <conditionalFormatting sqref="B849">
    <cfRule type="cellIs" dxfId="2055" priority="1957" stopIfTrue="1" operator="equal">
      <formula>0</formula>
    </cfRule>
    <cfRule type="cellIs" dxfId="2054" priority="1958" stopIfTrue="1" operator="greaterThan">
      <formula>0</formula>
    </cfRule>
  </conditionalFormatting>
  <conditionalFormatting sqref="A857">
    <cfRule type="cellIs" dxfId="2053" priority="1955" stopIfTrue="1" operator="equal">
      <formula>0</formula>
    </cfRule>
    <cfRule type="cellIs" dxfId="2052" priority="1956" stopIfTrue="1" operator="notEqual">
      <formula>0</formula>
    </cfRule>
  </conditionalFormatting>
  <conditionalFormatting sqref="A861">
    <cfRule type="cellIs" dxfId="2051" priority="1953" stopIfTrue="1" operator="equal">
      <formula>0</formula>
    </cfRule>
    <cfRule type="cellIs" dxfId="2050" priority="1954" stopIfTrue="1" operator="notEqual">
      <formula>0</formula>
    </cfRule>
  </conditionalFormatting>
  <conditionalFormatting sqref="A869">
    <cfRule type="cellIs" dxfId="2049" priority="1951" stopIfTrue="1" operator="equal">
      <formula>0</formula>
    </cfRule>
    <cfRule type="cellIs" dxfId="2048" priority="1952" stopIfTrue="1" operator="notEqual">
      <formula>0</formula>
    </cfRule>
  </conditionalFormatting>
  <conditionalFormatting sqref="A873">
    <cfRule type="cellIs" dxfId="2047" priority="1949" stopIfTrue="1" operator="equal">
      <formula>0</formula>
    </cfRule>
    <cfRule type="cellIs" dxfId="2046" priority="1950" stopIfTrue="1" operator="notEqual">
      <formula>0</formula>
    </cfRule>
  </conditionalFormatting>
  <conditionalFormatting sqref="A876">
    <cfRule type="cellIs" dxfId="2045" priority="1947" stopIfTrue="1" operator="equal">
      <formula>0</formula>
    </cfRule>
    <cfRule type="cellIs" dxfId="2044" priority="1948" stopIfTrue="1" operator="notEqual">
      <formula>0</formula>
    </cfRule>
  </conditionalFormatting>
  <conditionalFormatting sqref="A833 A837 A845">
    <cfRule type="cellIs" dxfId="2043" priority="1945" stopIfTrue="1" operator="equal">
      <formula>0</formula>
    </cfRule>
    <cfRule type="cellIs" dxfId="2042" priority="1946" stopIfTrue="1" operator="notEqual">
      <formula>0</formula>
    </cfRule>
  </conditionalFormatting>
  <conditionalFormatting sqref="A1037 A1029 A1025">
    <cfRule type="cellIs" dxfId="2041" priority="1943" stopIfTrue="1" operator="equal">
      <formula>0</formula>
    </cfRule>
    <cfRule type="cellIs" dxfId="2040" priority="1944" stopIfTrue="1" operator="notEqual">
      <formula>0</formula>
    </cfRule>
  </conditionalFormatting>
  <conditionalFormatting sqref="B1201">
    <cfRule type="cellIs" dxfId="2039" priority="1941" stopIfTrue="1" operator="equal">
      <formula>0</formula>
    </cfRule>
    <cfRule type="cellIs" dxfId="2038" priority="1942" stopIfTrue="1" operator="greaterThan">
      <formula>0</formula>
    </cfRule>
  </conditionalFormatting>
  <conditionalFormatting sqref="B1202 B1208:B1209 B1211:B1212 B1204:B1206">
    <cfRule type="expression" dxfId="2037" priority="1937" stopIfTrue="1">
      <formula>NOT($A1202)</formula>
    </cfRule>
    <cfRule type="expression" dxfId="2036" priority="1938" stopIfTrue="1">
      <formula>($A1202)</formula>
    </cfRule>
  </conditionalFormatting>
  <conditionalFormatting sqref="A1202 A1208:A1209 A1211:A1212 A1204:A1206">
    <cfRule type="cellIs" dxfId="2035" priority="1939" stopIfTrue="1" operator="equal">
      <formula>0</formula>
    </cfRule>
    <cfRule type="cellIs" dxfId="2034" priority="1940" stopIfTrue="1" operator="notEqual">
      <formula>0</formula>
    </cfRule>
  </conditionalFormatting>
  <conditionalFormatting sqref="A1207">
    <cfRule type="cellIs" dxfId="2033" priority="1935" stopIfTrue="1" operator="equal">
      <formula>0</formula>
    </cfRule>
    <cfRule type="cellIs" dxfId="2032" priority="1936" stopIfTrue="1" operator="notEqual">
      <formula>0</formula>
    </cfRule>
  </conditionalFormatting>
  <conditionalFormatting sqref="A1210">
    <cfRule type="cellIs" dxfId="2031" priority="1933" stopIfTrue="1" operator="equal">
      <formula>0</formula>
    </cfRule>
    <cfRule type="cellIs" dxfId="2030" priority="1934" stopIfTrue="1" operator="notEqual">
      <formula>0</formula>
    </cfRule>
  </conditionalFormatting>
  <conditionalFormatting sqref="B1196:B1199 B1193:B1194 B1188:B1191 B1184:B1186 B1182 B1178:B1180">
    <cfRule type="expression" dxfId="2029" priority="1929" stopIfTrue="1">
      <formula>NOT($A1178)</formula>
    </cfRule>
    <cfRule type="expression" dxfId="2028" priority="1930" stopIfTrue="1">
      <formula>($A1178)</formula>
    </cfRule>
  </conditionalFormatting>
  <conditionalFormatting sqref="A1196:A1199 A1193:A1194 A1188:A1191 A1184:A1186 A1182 A1178:A1180">
    <cfRule type="cellIs" dxfId="2027" priority="1931" stopIfTrue="1" operator="equal">
      <formula>0</formula>
    </cfRule>
    <cfRule type="cellIs" dxfId="2026" priority="1932" stopIfTrue="1" operator="notEqual">
      <formula>0</formula>
    </cfRule>
  </conditionalFormatting>
  <conditionalFormatting sqref="A879">
    <cfRule type="cellIs" dxfId="2025" priority="1927" stopIfTrue="1" operator="equal">
      <formula>0</formula>
    </cfRule>
    <cfRule type="cellIs" dxfId="2024" priority="1928" stopIfTrue="1" operator="notEqual">
      <formula>0</formula>
    </cfRule>
  </conditionalFormatting>
  <conditionalFormatting sqref="B880:B883">
    <cfRule type="expression" dxfId="2023" priority="1925" stopIfTrue="1">
      <formula>NOT($A880)</formula>
    </cfRule>
    <cfRule type="expression" dxfId="2022" priority="1926" stopIfTrue="1">
      <formula>($A880)</formula>
    </cfRule>
  </conditionalFormatting>
  <conditionalFormatting sqref="B2033:E2033 B2036:E2041 B2043:E2044">
    <cfRule type="expression" dxfId="2021" priority="1915" stopIfTrue="1">
      <formula>NOT($A2033)</formula>
    </cfRule>
    <cfRule type="expression" dxfId="2020" priority="1916" stopIfTrue="1">
      <formula>($A2033)</formula>
    </cfRule>
  </conditionalFormatting>
  <conditionalFormatting sqref="E2054:E2055">
    <cfRule type="expression" dxfId="2019" priority="1921" stopIfTrue="1">
      <formula>NOT($A2052)</formula>
    </cfRule>
    <cfRule type="expression" dxfId="2018" priority="1922" stopIfTrue="1">
      <formula>($A2052)</formula>
    </cfRule>
  </conditionalFormatting>
  <conditionalFormatting sqref="E2053">
    <cfRule type="expression" dxfId="2017" priority="1923" stopIfTrue="1">
      <formula>NOT($A2051)</formula>
    </cfRule>
    <cfRule type="expression" dxfId="2016" priority="1924" stopIfTrue="1">
      <formula>($A2051)</formula>
    </cfRule>
  </conditionalFormatting>
  <conditionalFormatting sqref="B2031 B1972">
    <cfRule type="cellIs" dxfId="2015" priority="1917" stopIfTrue="1" operator="equal">
      <formula>0</formula>
    </cfRule>
    <cfRule type="cellIs" dxfId="2014" priority="1918" stopIfTrue="1" operator="greaterThan">
      <formula>0</formula>
    </cfRule>
  </conditionalFormatting>
  <conditionalFormatting sqref="A1973">
    <cfRule type="cellIs" dxfId="2013" priority="1919" stopIfTrue="1" operator="equal">
      <formula>0</formula>
    </cfRule>
    <cfRule type="cellIs" dxfId="2012" priority="1920" stopIfTrue="1" operator="notEqual">
      <formula>0</formula>
    </cfRule>
  </conditionalFormatting>
  <conditionalFormatting sqref="D1590:E1590">
    <cfRule type="expression" dxfId="2011" priority="1913" stopIfTrue="1">
      <formula>NOT($B1590)</formula>
    </cfRule>
    <cfRule type="expression" dxfId="2010" priority="1914" stopIfTrue="1">
      <formula>($B1590)</formula>
    </cfRule>
  </conditionalFormatting>
  <conditionalFormatting sqref="B443">
    <cfRule type="cellIs" dxfId="2009" priority="1911" stopIfTrue="1" operator="equal">
      <formula>0</formula>
    </cfRule>
    <cfRule type="cellIs" dxfId="2008" priority="1912" stopIfTrue="1" operator="greaterThan">
      <formula>0</formula>
    </cfRule>
  </conditionalFormatting>
  <conditionalFormatting sqref="A502 A469 A459">
    <cfRule type="cellIs" dxfId="2007" priority="1909" stopIfTrue="1" operator="equal">
      <formula>0</formula>
    </cfRule>
    <cfRule type="cellIs" dxfId="2006" priority="1910" stopIfTrue="1" operator="notEqual">
      <formula>0</formula>
    </cfRule>
  </conditionalFormatting>
  <conditionalFormatting sqref="A388">
    <cfRule type="cellIs" dxfId="2005" priority="1907" stopIfTrue="1" operator="equal">
      <formula>0</formula>
    </cfRule>
    <cfRule type="cellIs" dxfId="2004" priority="1908" stopIfTrue="1" operator="notEqual">
      <formula>0</formula>
    </cfRule>
  </conditionalFormatting>
  <conditionalFormatting sqref="B274">
    <cfRule type="cellIs" dxfId="2003" priority="1905" stopIfTrue="1" operator="equal">
      <formula>0</formula>
    </cfRule>
    <cfRule type="cellIs" dxfId="2002" priority="1906" stopIfTrue="1" operator="greaterThan">
      <formula>0</formula>
    </cfRule>
  </conditionalFormatting>
  <conditionalFormatting sqref="A283">
    <cfRule type="cellIs" dxfId="2001" priority="1903" stopIfTrue="1" operator="equal">
      <formula>0</formula>
    </cfRule>
    <cfRule type="cellIs" dxfId="2000" priority="1904" stopIfTrue="1" operator="notEqual">
      <formula>0</formula>
    </cfRule>
  </conditionalFormatting>
  <conditionalFormatting sqref="A291">
    <cfRule type="cellIs" dxfId="1999" priority="1901" stopIfTrue="1" operator="equal">
      <formula>0</formula>
    </cfRule>
    <cfRule type="cellIs" dxfId="1998" priority="1902" stopIfTrue="1" operator="notEqual">
      <formula>0</formula>
    </cfRule>
  </conditionalFormatting>
  <conditionalFormatting sqref="A309">
    <cfRule type="cellIs" dxfId="1997" priority="1899" stopIfTrue="1" operator="equal">
      <formula>0</formula>
    </cfRule>
    <cfRule type="cellIs" dxfId="1996" priority="1900" stopIfTrue="1" operator="notEqual">
      <formula>0</formula>
    </cfRule>
  </conditionalFormatting>
  <conditionalFormatting sqref="A451">
    <cfRule type="cellIs" dxfId="1995" priority="1897" stopIfTrue="1" operator="equal">
      <formula>0</formula>
    </cfRule>
    <cfRule type="cellIs" dxfId="1994" priority="1898" stopIfTrue="1" operator="notEqual">
      <formula>0</formula>
    </cfRule>
  </conditionalFormatting>
  <conditionalFormatting sqref="A442">
    <cfRule type="cellIs" dxfId="1993" priority="1895" stopIfTrue="1" operator="equal">
      <formula>0</formula>
    </cfRule>
    <cfRule type="cellIs" dxfId="1992" priority="1896" stopIfTrue="1" operator="notEqual">
      <formula>0</formula>
    </cfRule>
  </conditionalFormatting>
  <conditionalFormatting sqref="A479">
    <cfRule type="cellIs" dxfId="1991" priority="1893" stopIfTrue="1" operator="equal">
      <formula>0</formula>
    </cfRule>
    <cfRule type="cellIs" dxfId="1990" priority="1894" stopIfTrue="1" operator="notEqual">
      <formula>0</formula>
    </cfRule>
  </conditionalFormatting>
  <conditionalFormatting sqref="B176">
    <cfRule type="cellIs" dxfId="1989" priority="1891" stopIfTrue="1" operator="equal">
      <formula>0</formula>
    </cfRule>
    <cfRule type="cellIs" dxfId="1988" priority="1892" stopIfTrue="1" operator="greaterThan">
      <formula>0</formula>
    </cfRule>
  </conditionalFormatting>
  <conditionalFormatting sqref="B142">
    <cfRule type="expression" dxfId="1983" priority="1883" stopIfTrue="1">
      <formula>NOT($A142)</formula>
    </cfRule>
    <cfRule type="expression" dxfId="1982" priority="1884" stopIfTrue="1">
      <formula>($A142)</formula>
    </cfRule>
  </conditionalFormatting>
  <conditionalFormatting sqref="A142">
    <cfRule type="cellIs" dxfId="1981" priority="1885" stopIfTrue="1" operator="equal">
      <formula>0</formula>
    </cfRule>
    <cfRule type="cellIs" dxfId="1980" priority="1886" stopIfTrue="1" operator="notEqual">
      <formula>0</formula>
    </cfRule>
  </conditionalFormatting>
  <conditionalFormatting sqref="B150:B157 B143:B147 B137:B141 B124:B135">
    <cfRule type="expression" dxfId="1979" priority="1877" stopIfTrue="1">
      <formula>NOT($A124)</formula>
    </cfRule>
    <cfRule type="expression" dxfId="1978" priority="1878" stopIfTrue="1">
      <formula>($A124)</formula>
    </cfRule>
  </conditionalFormatting>
  <conditionalFormatting sqref="A150:A157 A143:A147 A137:A141 A124:A135">
    <cfRule type="cellIs" dxfId="1977" priority="1879" stopIfTrue="1" operator="equal">
      <formula>0</formula>
    </cfRule>
    <cfRule type="cellIs" dxfId="1976" priority="1880" stopIfTrue="1" operator="notEqual">
      <formula>0</formula>
    </cfRule>
  </conditionalFormatting>
  <conditionalFormatting sqref="D124">
    <cfRule type="expression" dxfId="1975" priority="1881" stopIfTrue="1">
      <formula>NOT(#REF!)</formula>
    </cfRule>
    <cfRule type="expression" dxfId="1974" priority="1882" stopIfTrue="1">
      <formula>(#REF!)</formula>
    </cfRule>
  </conditionalFormatting>
  <conditionalFormatting sqref="D98">
    <cfRule type="expression" dxfId="1973" priority="1875" stopIfTrue="1">
      <formula>NOT(#REF!)</formula>
    </cfRule>
    <cfRule type="expression" dxfId="1972" priority="1876" stopIfTrue="1">
      <formula>(#REF!)</formula>
    </cfRule>
  </conditionalFormatting>
  <conditionalFormatting sqref="E47:E53">
    <cfRule type="expression" dxfId="1971" priority="2187" stopIfTrue="1">
      <formula>NOT($A161)</formula>
    </cfRule>
    <cfRule type="expression" dxfId="1970" priority="2188" stopIfTrue="1">
      <formula>($A161)</formula>
    </cfRule>
  </conditionalFormatting>
  <conditionalFormatting sqref="C47:C51">
    <cfRule type="expression" dxfId="1969" priority="2189" stopIfTrue="1">
      <formula>NOT($A160)</formula>
    </cfRule>
    <cfRule type="expression" dxfId="1968" priority="2190" stopIfTrue="1">
      <formula>($A160)</formula>
    </cfRule>
  </conditionalFormatting>
  <conditionalFormatting sqref="C70:C75">
    <cfRule type="expression" dxfId="1967" priority="2191" stopIfTrue="1">
      <formula>NOT($A167)</formula>
    </cfRule>
    <cfRule type="expression" dxfId="1966" priority="2192" stopIfTrue="1">
      <formula>($A167)</formula>
    </cfRule>
  </conditionalFormatting>
  <conditionalFormatting sqref="E55:E59 C54 C60:C61">
    <cfRule type="expression" dxfId="1965" priority="2193" stopIfTrue="1">
      <formula>NOT($A161)</formula>
    </cfRule>
    <cfRule type="expression" dxfId="1964" priority="2194" stopIfTrue="1">
      <formula>($A161)</formula>
    </cfRule>
  </conditionalFormatting>
  <conditionalFormatting sqref="C79:C82">
    <cfRule type="expression" dxfId="1963" priority="2195" stopIfTrue="1">
      <formula>NOT($A163)</formula>
    </cfRule>
    <cfRule type="expression" dxfId="1962" priority="2196" stopIfTrue="1">
      <formula>($A163)</formula>
    </cfRule>
  </conditionalFormatting>
  <conditionalFormatting sqref="C110">
    <cfRule type="expression" dxfId="1961" priority="2197" stopIfTrue="1">
      <formula>NOT($A174)</formula>
    </cfRule>
    <cfRule type="expression" dxfId="1960" priority="2198" stopIfTrue="1">
      <formula>($A174)</formula>
    </cfRule>
  </conditionalFormatting>
  <conditionalFormatting sqref="C98:C102">
    <cfRule type="expression" dxfId="1959" priority="2199" stopIfTrue="1">
      <formula>NOT($A163)</formula>
    </cfRule>
    <cfRule type="expression" dxfId="1958" priority="2200" stopIfTrue="1">
      <formula>($A163)</formula>
    </cfRule>
  </conditionalFormatting>
  <conditionalFormatting sqref="C107:C109">
    <cfRule type="expression" dxfId="1957" priority="2201" stopIfTrue="1">
      <formula>NOT($A165)</formula>
    </cfRule>
    <cfRule type="expression" dxfId="1956" priority="2202" stopIfTrue="1">
      <formula>($A165)</formula>
    </cfRule>
  </conditionalFormatting>
  <conditionalFormatting sqref="E92 C104:C105">
    <cfRule type="expression" dxfId="1955" priority="2203" stopIfTrue="1">
      <formula>NOT($A153)</formula>
    </cfRule>
    <cfRule type="expression" dxfId="1954" priority="2204" stopIfTrue="1">
      <formula>($A153)</formula>
    </cfRule>
  </conditionalFormatting>
  <conditionalFormatting sqref="E54">
    <cfRule type="expression" dxfId="1953" priority="1873" stopIfTrue="1">
      <formula>NOT($A166)</formula>
    </cfRule>
    <cfRule type="expression" dxfId="1952" priority="1874" stopIfTrue="1">
      <formula>($A166)</formula>
    </cfRule>
  </conditionalFormatting>
  <conditionalFormatting sqref="E79">
    <cfRule type="expression" dxfId="1951" priority="1871" stopIfTrue="1">
      <formula>NOT($A174)</formula>
    </cfRule>
    <cfRule type="expression" dxfId="1950" priority="1872" stopIfTrue="1">
      <formula>($A174)</formula>
    </cfRule>
  </conditionalFormatting>
  <conditionalFormatting sqref="E107">
    <cfRule type="expression" dxfId="1949" priority="1869" stopIfTrue="1">
      <formula>NOT($A176)</formula>
    </cfRule>
    <cfRule type="expression" dxfId="1948" priority="1870" stopIfTrue="1">
      <formula>($A176)</formula>
    </cfRule>
  </conditionalFormatting>
  <conditionalFormatting sqref="E111:E112">
    <cfRule type="expression" dxfId="1947" priority="1867" stopIfTrue="1">
      <formula>NOT($A216)</formula>
    </cfRule>
    <cfRule type="expression" dxfId="1946" priority="1868" stopIfTrue="1">
      <formula>($A216)</formula>
    </cfRule>
  </conditionalFormatting>
  <conditionalFormatting sqref="B531">
    <cfRule type="expression" dxfId="1945" priority="1857" stopIfTrue="1">
      <formula>NOT($A531)</formula>
    </cfRule>
    <cfRule type="expression" dxfId="1944" priority="1858" stopIfTrue="1">
      <formula>($A531)</formula>
    </cfRule>
  </conditionalFormatting>
  <conditionalFormatting sqref="A529:B529">
    <cfRule type="expression" dxfId="1943" priority="1859" stopIfTrue="1">
      <formula>NOT($B529)</formula>
    </cfRule>
    <cfRule type="expression" dxfId="1942" priority="1860" stopIfTrue="1">
      <formula>($B529)</formula>
    </cfRule>
  </conditionalFormatting>
  <conditionalFormatting sqref="B530">
    <cfRule type="cellIs" dxfId="1941" priority="1861" stopIfTrue="1" operator="equal">
      <formula>0</formula>
    </cfRule>
    <cfRule type="cellIs" dxfId="1940" priority="1862" stopIfTrue="1" operator="greaterThan">
      <formula>0</formula>
    </cfRule>
  </conditionalFormatting>
  <conditionalFormatting sqref="A531">
    <cfRule type="cellIs" dxfId="1939" priority="1863" stopIfTrue="1" operator="equal">
      <formula>0</formula>
    </cfRule>
    <cfRule type="cellIs" dxfId="1938" priority="1864" stopIfTrue="1" operator="notEqual">
      <formula>0</formula>
    </cfRule>
  </conditionalFormatting>
  <conditionalFormatting sqref="C531:E531">
    <cfRule type="expression" dxfId="1937" priority="1865" stopIfTrue="1">
      <formula>NOT($A565)</formula>
    </cfRule>
    <cfRule type="expression" dxfId="1936" priority="1866" stopIfTrue="1">
      <formula>($A565)</formula>
    </cfRule>
  </conditionalFormatting>
  <conditionalFormatting sqref="B392">
    <cfRule type="cellIs" dxfId="1935" priority="1855" stopIfTrue="1" operator="equal">
      <formula>0</formula>
    </cfRule>
    <cfRule type="cellIs" dxfId="1934" priority="1856" stopIfTrue="1" operator="greaterThan">
      <formula>0</formula>
    </cfRule>
  </conditionalFormatting>
  <conditionalFormatting sqref="A364">
    <cfRule type="cellIs" dxfId="1933" priority="1853" stopIfTrue="1" operator="equal">
      <formula>0</formula>
    </cfRule>
    <cfRule type="cellIs" dxfId="1932" priority="1854" stopIfTrue="1" operator="notEqual">
      <formula>0</formula>
    </cfRule>
  </conditionalFormatting>
  <conditionalFormatting sqref="A527">
    <cfRule type="cellIs" dxfId="1931" priority="1851" stopIfTrue="1" operator="equal">
      <formula>0</formula>
    </cfRule>
    <cfRule type="cellIs" dxfId="1930" priority="1852" stopIfTrue="1" operator="notEqual">
      <formula>0</formula>
    </cfRule>
  </conditionalFormatting>
  <conditionalFormatting sqref="D391:E391">
    <cfRule type="expression" dxfId="1929" priority="1849" stopIfTrue="1">
      <formula>NOT($B391)</formula>
    </cfRule>
    <cfRule type="expression" dxfId="1928" priority="1850" stopIfTrue="1">
      <formula>($B391)</formula>
    </cfRule>
  </conditionalFormatting>
  <conditionalFormatting sqref="A394">
    <cfRule type="cellIs" dxfId="1927" priority="1847" stopIfTrue="1" operator="equal">
      <formula>0</formula>
    </cfRule>
    <cfRule type="cellIs" dxfId="1926" priority="1848" stopIfTrue="1" operator="notEqual">
      <formula>0</formula>
    </cfRule>
  </conditionalFormatting>
  <conditionalFormatting sqref="B1843">
    <cfRule type="cellIs" dxfId="1925" priority="1845" stopIfTrue="1" operator="equal">
      <formula>0</formula>
    </cfRule>
    <cfRule type="cellIs" dxfId="1924" priority="1846" stopIfTrue="1" operator="greaterThan">
      <formula>0</formula>
    </cfRule>
  </conditionalFormatting>
  <conditionalFormatting sqref="A399">
    <cfRule type="cellIs" dxfId="1923" priority="1843" stopIfTrue="1" operator="equal">
      <formula>0</formula>
    </cfRule>
    <cfRule type="cellIs" dxfId="1922" priority="1844" stopIfTrue="1" operator="notEqual">
      <formula>0</formula>
    </cfRule>
  </conditionalFormatting>
  <conditionalFormatting sqref="A436">
    <cfRule type="cellIs" dxfId="1919" priority="1839" stopIfTrue="1" operator="equal">
      <formula>0</formula>
    </cfRule>
    <cfRule type="cellIs" dxfId="1918" priority="1840" stopIfTrue="1" operator="notEqual">
      <formula>0</formula>
    </cfRule>
  </conditionalFormatting>
  <conditionalFormatting sqref="A495:E496">
    <cfRule type="expression" dxfId="1917" priority="1837" stopIfTrue="1">
      <formula>NOT($A495)</formula>
    </cfRule>
    <cfRule type="expression" dxfId="1916" priority="1838" stopIfTrue="1">
      <formula>($A495)</formula>
    </cfRule>
  </conditionalFormatting>
  <conditionalFormatting sqref="B2831:B2832">
    <cfRule type="expression" dxfId="1915" priority="1831" stopIfTrue="1">
      <formula>NOT($A2831)</formula>
    </cfRule>
    <cfRule type="expression" dxfId="1914" priority="1832" stopIfTrue="1">
      <formula>($A2831)</formula>
    </cfRule>
  </conditionalFormatting>
  <conditionalFormatting sqref="C2831:D2832">
    <cfRule type="expression" dxfId="1913" priority="1833" stopIfTrue="1">
      <formula>NOT(#REF!)</formula>
    </cfRule>
    <cfRule type="expression" dxfId="1912" priority="1834" stopIfTrue="1">
      <formula>(#REF!)</formula>
    </cfRule>
  </conditionalFormatting>
  <conditionalFormatting sqref="A2831:A2832">
    <cfRule type="cellIs" dxfId="1911" priority="1835" stopIfTrue="1" operator="equal">
      <formula>0</formula>
    </cfRule>
    <cfRule type="cellIs" dxfId="1910" priority="1836" stopIfTrue="1" operator="notEqual">
      <formula>0</formula>
    </cfRule>
  </conditionalFormatting>
  <conditionalFormatting sqref="B2829:B2830">
    <cfRule type="expression" dxfId="1909" priority="1827" stopIfTrue="1">
      <formula>NOT($A2829)</formula>
    </cfRule>
    <cfRule type="expression" dxfId="1908" priority="1828" stopIfTrue="1">
      <formula>($A2829)</formula>
    </cfRule>
  </conditionalFormatting>
  <conditionalFormatting sqref="A2829:A2830">
    <cfRule type="cellIs" dxfId="1907" priority="1829" stopIfTrue="1" operator="equal">
      <formula>0</formula>
    </cfRule>
    <cfRule type="cellIs" dxfId="1906" priority="1830" stopIfTrue="1" operator="notEqual">
      <formula>0</formula>
    </cfRule>
  </conditionalFormatting>
  <conditionalFormatting sqref="C2830:D2830">
    <cfRule type="expression" dxfId="1905" priority="1825" stopIfTrue="1">
      <formula>NOT(#REF!)</formula>
    </cfRule>
    <cfRule type="expression" dxfId="1904" priority="1826" stopIfTrue="1">
      <formula>(#REF!)</formula>
    </cfRule>
  </conditionalFormatting>
  <conditionalFormatting sqref="C2829:D2829">
    <cfRule type="expression" dxfId="1903" priority="1823" stopIfTrue="1">
      <formula>NOT(#REF!)</formula>
    </cfRule>
    <cfRule type="expression" dxfId="1902" priority="1824" stopIfTrue="1">
      <formula>(#REF!)</formula>
    </cfRule>
  </conditionalFormatting>
  <conditionalFormatting sqref="B2827:B2828">
    <cfRule type="expression" dxfId="1901" priority="1819" stopIfTrue="1">
      <formula>NOT($A2827)</formula>
    </cfRule>
    <cfRule type="expression" dxfId="1900" priority="1820" stopIfTrue="1">
      <formula>($A2827)</formula>
    </cfRule>
  </conditionalFormatting>
  <conditionalFormatting sqref="A2827:A2828">
    <cfRule type="cellIs" dxfId="1899" priority="1821" stopIfTrue="1" operator="equal">
      <formula>0</formula>
    </cfRule>
    <cfRule type="cellIs" dxfId="1898" priority="1822" stopIfTrue="1" operator="notEqual">
      <formula>0</formula>
    </cfRule>
  </conditionalFormatting>
  <conditionalFormatting sqref="C2828:D2828">
    <cfRule type="expression" dxfId="1897" priority="1817" stopIfTrue="1">
      <formula>NOT(#REF!)</formula>
    </cfRule>
    <cfRule type="expression" dxfId="1896" priority="1818" stopIfTrue="1">
      <formula>(#REF!)</formula>
    </cfRule>
  </conditionalFormatting>
  <conditionalFormatting sqref="C2827:D2827">
    <cfRule type="expression" dxfId="1895" priority="1815" stopIfTrue="1">
      <formula>NOT(#REF!)</formula>
    </cfRule>
    <cfRule type="expression" dxfId="1894" priority="1816" stopIfTrue="1">
      <formula>(#REF!)</formula>
    </cfRule>
  </conditionalFormatting>
  <conditionalFormatting sqref="C83">
    <cfRule type="expression" dxfId="1893" priority="1813" stopIfTrue="1">
      <formula>NOT($A219)</formula>
    </cfRule>
    <cfRule type="expression" dxfId="1892" priority="1814" stopIfTrue="1">
      <formula>($A219)</formula>
    </cfRule>
  </conditionalFormatting>
  <conditionalFormatting sqref="C103 E33:E37">
    <cfRule type="expression" dxfId="1891" priority="1811" stopIfTrue="1">
      <formula>NOT($A161)</formula>
    </cfRule>
    <cfRule type="expression" dxfId="1890" priority="1812" stopIfTrue="1">
      <formula>($A161)</formula>
    </cfRule>
  </conditionalFormatting>
  <conditionalFormatting sqref="D79 D81:D82">
    <cfRule type="expression" dxfId="1889" priority="1809" stopIfTrue="1">
      <formula>NOT(#REF!)</formula>
    </cfRule>
    <cfRule type="expression" dxfId="1888" priority="1810" stopIfTrue="1">
      <formula>(#REF!)</formula>
    </cfRule>
  </conditionalFormatting>
  <conditionalFormatting sqref="D83">
    <cfRule type="expression" dxfId="1887" priority="1807" stopIfTrue="1">
      <formula>NOT(#REF!)</formula>
    </cfRule>
    <cfRule type="expression" dxfId="1886" priority="1808" stopIfTrue="1">
      <formula>(#REF!)</formula>
    </cfRule>
  </conditionalFormatting>
  <conditionalFormatting sqref="D103">
    <cfRule type="expression" dxfId="1885" priority="1801" stopIfTrue="1">
      <formula>NOT(#REF!)</formula>
    </cfRule>
    <cfRule type="expression" dxfId="1884" priority="1802" stopIfTrue="1">
      <formula>(#REF!)</formula>
    </cfRule>
  </conditionalFormatting>
  <conditionalFormatting sqref="D99 D101:D102">
    <cfRule type="expression" dxfId="1881" priority="1803" stopIfTrue="1">
      <formula>NOT(#REF!)</formula>
    </cfRule>
    <cfRule type="expression" dxfId="1880" priority="1804" stopIfTrue="1">
      <formula>(#REF!)</formula>
    </cfRule>
  </conditionalFormatting>
  <conditionalFormatting sqref="D107 D109:D110">
    <cfRule type="expression" dxfId="1879" priority="1799" stopIfTrue="1">
      <formula>NOT(#REF!)</formula>
    </cfRule>
    <cfRule type="expression" dxfId="1878" priority="1800" stopIfTrue="1">
      <formula>(#REF!)</formula>
    </cfRule>
  </conditionalFormatting>
  <conditionalFormatting sqref="D111:D112">
    <cfRule type="expression" dxfId="1877" priority="1797" stopIfTrue="1">
      <formula>NOT(#REF!)</formula>
    </cfRule>
    <cfRule type="expression" dxfId="1876" priority="1798" stopIfTrue="1">
      <formula>(#REF!)</formula>
    </cfRule>
  </conditionalFormatting>
  <conditionalFormatting sqref="D289">
    <cfRule type="expression" dxfId="1875" priority="1793" stopIfTrue="1">
      <formula>NOT(#REF!)</formula>
    </cfRule>
    <cfRule type="expression" dxfId="1874" priority="1794" stopIfTrue="1">
      <formula>(#REF!)</formula>
    </cfRule>
  </conditionalFormatting>
  <conditionalFormatting sqref="D285:D288">
    <cfRule type="expression" dxfId="1873" priority="1795" stopIfTrue="1">
      <formula>NOT(#REF!)</formula>
    </cfRule>
    <cfRule type="expression" dxfId="1872" priority="1796" stopIfTrue="1">
      <formula>(#REF!)</formula>
    </cfRule>
  </conditionalFormatting>
  <conditionalFormatting sqref="D300">
    <cfRule type="expression" dxfId="1871" priority="1789" stopIfTrue="1">
      <formula>NOT(#REF!)</formula>
    </cfRule>
    <cfRule type="expression" dxfId="1870" priority="1790" stopIfTrue="1">
      <formula>(#REF!)</formula>
    </cfRule>
  </conditionalFormatting>
  <conditionalFormatting sqref="D296 D298:D299">
    <cfRule type="expression" dxfId="1869" priority="1791" stopIfTrue="1">
      <formula>NOT(#REF!)</formula>
    </cfRule>
    <cfRule type="expression" dxfId="1868" priority="1792" stopIfTrue="1">
      <formula>(#REF!)</formula>
    </cfRule>
  </conditionalFormatting>
  <conditionalFormatting sqref="E1026">
    <cfRule type="expression" dxfId="1867" priority="1787" stopIfTrue="1">
      <formula>NOT($A1026)</formula>
    </cfRule>
    <cfRule type="expression" dxfId="1866" priority="1788" stopIfTrue="1">
      <formula>($A1026)</formula>
    </cfRule>
  </conditionalFormatting>
  <conditionalFormatting sqref="B1020">
    <cfRule type="expression" dxfId="1865" priority="1783" stopIfTrue="1">
      <formula>NOT($A1020)</formula>
    </cfRule>
    <cfRule type="expression" dxfId="1864" priority="1784" stopIfTrue="1">
      <formula>($A1020)</formula>
    </cfRule>
  </conditionalFormatting>
  <conditionalFormatting sqref="A1020">
    <cfRule type="cellIs" dxfId="1863" priority="1785" stopIfTrue="1" operator="equal">
      <formula>0</formula>
    </cfRule>
    <cfRule type="cellIs" dxfId="1862" priority="1786" stopIfTrue="1" operator="notEqual">
      <formula>0</formula>
    </cfRule>
  </conditionalFormatting>
  <conditionalFormatting sqref="B826">
    <cfRule type="expression" dxfId="1861" priority="1779" stopIfTrue="1">
      <formula>NOT($A826)</formula>
    </cfRule>
    <cfRule type="expression" dxfId="1860" priority="1780" stopIfTrue="1">
      <formula>($A826)</formula>
    </cfRule>
  </conditionalFormatting>
  <conditionalFormatting sqref="A826">
    <cfRule type="cellIs" dxfId="1859" priority="1781" stopIfTrue="1" operator="equal">
      <formula>0</formula>
    </cfRule>
    <cfRule type="cellIs" dxfId="1858" priority="1782" stopIfTrue="1" operator="notEqual">
      <formula>0</formula>
    </cfRule>
  </conditionalFormatting>
  <conditionalFormatting sqref="B851">
    <cfRule type="expression" dxfId="1857" priority="1775" stopIfTrue="1">
      <formula>NOT($A851)</formula>
    </cfRule>
    <cfRule type="expression" dxfId="1856" priority="1776" stopIfTrue="1">
      <formula>($A851)</formula>
    </cfRule>
  </conditionalFormatting>
  <conditionalFormatting sqref="A851">
    <cfRule type="cellIs" dxfId="1855" priority="1777" stopIfTrue="1" operator="equal">
      <formula>0</formula>
    </cfRule>
    <cfRule type="cellIs" dxfId="1854" priority="1778" stopIfTrue="1" operator="notEqual">
      <formula>0</formula>
    </cfRule>
  </conditionalFormatting>
  <conditionalFormatting sqref="C532:E533">
    <cfRule type="expression" dxfId="1851" priority="2205" stopIfTrue="1">
      <formula>NOT($A557)</formula>
    </cfRule>
    <cfRule type="expression" dxfId="1850" priority="2206" stopIfTrue="1">
      <formula>($A557)</formula>
    </cfRule>
  </conditionalFormatting>
  <conditionalFormatting sqref="D601:D602">
    <cfRule type="expression" dxfId="1849" priority="2207" stopIfTrue="1">
      <formula>NOT($A631)</formula>
    </cfRule>
    <cfRule type="expression" dxfId="1848" priority="2208" stopIfTrue="1">
      <formula>($A631)</formula>
    </cfRule>
  </conditionalFormatting>
  <conditionalFormatting sqref="C1813 D603">
    <cfRule type="expression" dxfId="1847" priority="2209" stopIfTrue="1">
      <formula>NOT($A632)</formula>
    </cfRule>
    <cfRule type="expression" dxfId="1846" priority="2210" stopIfTrue="1">
      <formula>($A632)</formula>
    </cfRule>
  </conditionalFormatting>
  <conditionalFormatting sqref="D607:D608">
    <cfRule type="expression" dxfId="1845" priority="2211" stopIfTrue="1">
      <formula>NOT($A658)</formula>
    </cfRule>
    <cfRule type="expression" dxfId="1844" priority="2212" stopIfTrue="1">
      <formula>($A658)</formula>
    </cfRule>
  </conditionalFormatting>
  <conditionalFormatting sqref="B365">
    <cfRule type="cellIs" dxfId="1843" priority="1771" stopIfTrue="1" operator="equal">
      <formula>0</formula>
    </cfRule>
    <cfRule type="cellIs" dxfId="1842" priority="1772" stopIfTrue="1" operator="greaterThan">
      <formula>0</formula>
    </cfRule>
  </conditionalFormatting>
  <conditionalFormatting sqref="B168:E172">
    <cfRule type="expression" dxfId="1841" priority="1767" stopIfTrue="1">
      <formula>NOT($A168)</formula>
    </cfRule>
    <cfRule type="expression" dxfId="1840" priority="1768" stopIfTrue="1">
      <formula>($A168)</formula>
    </cfRule>
  </conditionalFormatting>
  <conditionalFormatting sqref="A168:A172">
    <cfRule type="cellIs" dxfId="1839" priority="1769" stopIfTrue="1" operator="equal">
      <formula>0</formula>
    </cfRule>
    <cfRule type="cellIs" dxfId="1838" priority="1770" stopIfTrue="1" operator="notEqual">
      <formula>0</formula>
    </cfRule>
  </conditionalFormatting>
  <conditionalFormatting sqref="E2898 B2898">
    <cfRule type="expression" dxfId="1837" priority="1761" stopIfTrue="1">
      <formula>NOT($A2898)</formula>
    </cfRule>
    <cfRule type="expression" dxfId="1836" priority="1762" stopIfTrue="1">
      <formula>($A2898)</formula>
    </cfRule>
  </conditionalFormatting>
  <conditionalFormatting sqref="C2898:D2898">
    <cfRule type="expression" dxfId="1835" priority="1763" stopIfTrue="1">
      <formula>NOT(#REF!)</formula>
    </cfRule>
    <cfRule type="expression" dxfId="1834" priority="1764" stopIfTrue="1">
      <formula>(#REF!)</formula>
    </cfRule>
  </conditionalFormatting>
  <conditionalFormatting sqref="A2898">
    <cfRule type="cellIs" dxfId="1833" priority="1765" stopIfTrue="1" operator="equal">
      <formula>0</formula>
    </cfRule>
    <cfRule type="cellIs" dxfId="1832" priority="1766" stopIfTrue="1" operator="notEqual">
      <formula>0</formula>
    </cfRule>
  </conditionalFormatting>
  <conditionalFormatting sqref="E78">
    <cfRule type="expression" dxfId="1831" priority="1759" stopIfTrue="1">
      <formula>NOT($A173)</formula>
    </cfRule>
    <cfRule type="expression" dxfId="1830" priority="1760" stopIfTrue="1">
      <formula>($A173)</formula>
    </cfRule>
  </conditionalFormatting>
  <conditionalFormatting sqref="E80">
    <cfRule type="expression" dxfId="1829" priority="1757" stopIfTrue="1">
      <formula>NOT($A175)</formula>
    </cfRule>
    <cfRule type="expression" dxfId="1828" priority="1758" stopIfTrue="1">
      <formula>($A175)</formula>
    </cfRule>
  </conditionalFormatting>
  <conditionalFormatting sqref="E81">
    <cfRule type="expression" dxfId="1827" priority="1755" stopIfTrue="1">
      <formula>NOT($A176)</formula>
    </cfRule>
    <cfRule type="expression" dxfId="1826" priority="1756" stopIfTrue="1">
      <formula>($A176)</formula>
    </cfRule>
  </conditionalFormatting>
  <conditionalFormatting sqref="E82">
    <cfRule type="expression" dxfId="1825" priority="1753" stopIfTrue="1">
      <formula>NOT($A177)</formula>
    </cfRule>
    <cfRule type="expression" dxfId="1824" priority="1754" stopIfTrue="1">
      <formula>($A177)</formula>
    </cfRule>
  </conditionalFormatting>
  <conditionalFormatting sqref="E83">
    <cfRule type="expression" dxfId="1823" priority="1751" stopIfTrue="1">
      <formula>NOT($A182)</formula>
    </cfRule>
    <cfRule type="expression" dxfId="1822" priority="1752" stopIfTrue="1">
      <formula>($A182)</formula>
    </cfRule>
  </conditionalFormatting>
  <conditionalFormatting sqref="E98:E101">
    <cfRule type="expression" dxfId="1821" priority="2213" stopIfTrue="1">
      <formula>NOT($A164)</formula>
    </cfRule>
    <cfRule type="expression" dxfId="1820" priority="2214" stopIfTrue="1">
      <formula>($A164)</formula>
    </cfRule>
  </conditionalFormatting>
  <conditionalFormatting sqref="C92">
    <cfRule type="expression" dxfId="1819" priority="2215" stopIfTrue="1">
      <formula>NOT($A152)</formula>
    </cfRule>
    <cfRule type="expression" dxfId="1818" priority="2216" stopIfTrue="1">
      <formula>($A152)</formula>
    </cfRule>
  </conditionalFormatting>
  <conditionalFormatting sqref="C78">
    <cfRule type="expression" dxfId="1817" priority="2217" stopIfTrue="1">
      <formula>NOT($A163)</formula>
    </cfRule>
    <cfRule type="expression" dxfId="1816" priority="2218" stopIfTrue="1">
      <formula>($A163)</formula>
    </cfRule>
  </conditionalFormatting>
  <conditionalFormatting sqref="E108">
    <cfRule type="expression" dxfId="1815" priority="1749" stopIfTrue="1">
      <formula>NOT($A177)</formula>
    </cfRule>
    <cfRule type="expression" dxfId="1814" priority="1750" stopIfTrue="1">
      <formula>($A177)</formula>
    </cfRule>
  </conditionalFormatting>
  <conditionalFormatting sqref="E109">
    <cfRule type="expression" dxfId="1813" priority="1747" stopIfTrue="1">
      <formula>NOT($A182)</formula>
    </cfRule>
    <cfRule type="expression" dxfId="1812" priority="1748" stopIfTrue="1">
      <formula>($A182)</formula>
    </cfRule>
  </conditionalFormatting>
  <conditionalFormatting sqref="E110">
    <cfRule type="expression" dxfId="1811" priority="1745" stopIfTrue="1">
      <formula>NOT($A183)</formula>
    </cfRule>
    <cfRule type="expression" dxfId="1810" priority="1746" stopIfTrue="1">
      <formula>($A183)</formula>
    </cfRule>
  </conditionalFormatting>
  <conditionalFormatting sqref="E102">
    <cfRule type="expression" dxfId="1809" priority="1743" stopIfTrue="1">
      <formula>NOT($A168)</formula>
    </cfRule>
    <cfRule type="expression" dxfId="1808" priority="1744" stopIfTrue="1">
      <formula>($A168)</formula>
    </cfRule>
  </conditionalFormatting>
  <conditionalFormatting sqref="E103">
    <cfRule type="expression" dxfId="1807" priority="1741" stopIfTrue="1">
      <formula>NOT($A169)</formula>
    </cfRule>
    <cfRule type="expression" dxfId="1806" priority="1742" stopIfTrue="1">
      <formula>($A169)</formula>
    </cfRule>
  </conditionalFormatting>
  <conditionalFormatting sqref="A3270">
    <cfRule type="cellIs" dxfId="1805" priority="1739" stopIfTrue="1" operator="equal">
      <formula>0</formula>
    </cfRule>
    <cfRule type="cellIs" dxfId="1804" priority="1740" stopIfTrue="1" operator="notEqual">
      <formula>0</formula>
    </cfRule>
  </conditionalFormatting>
  <conditionalFormatting sqref="C529:E529">
    <cfRule type="expression" dxfId="1803" priority="1737" stopIfTrue="1">
      <formula>NOT($B529)</formula>
    </cfRule>
    <cfRule type="expression" dxfId="1802" priority="1738" stopIfTrue="1">
      <formula>($B529)</formula>
    </cfRule>
  </conditionalFormatting>
  <conditionalFormatting sqref="A255">
    <cfRule type="cellIs" dxfId="1801" priority="1723" stopIfTrue="1" operator="equal">
      <formula>0</formula>
    </cfRule>
    <cfRule type="cellIs" dxfId="1800" priority="1724" stopIfTrue="1" operator="notEqual">
      <formula>0</formula>
    </cfRule>
  </conditionalFormatting>
  <conditionalFormatting sqref="A389">
    <cfRule type="cellIs" dxfId="1799" priority="1735" stopIfTrue="1" operator="equal">
      <formula>0</formula>
    </cfRule>
    <cfRule type="cellIs" dxfId="1798" priority="1736" stopIfTrue="1" operator="notEqual">
      <formula>0</formula>
    </cfRule>
  </conditionalFormatting>
  <conditionalFormatting sqref="A848 A823 A790 A671 A599">
    <cfRule type="cellIs" dxfId="1797" priority="1733" stopIfTrue="1" operator="equal">
      <formula>0</formula>
    </cfRule>
    <cfRule type="cellIs" dxfId="1796" priority="1734" stopIfTrue="1" operator="notEqual">
      <formula>0</formula>
    </cfRule>
  </conditionalFormatting>
  <conditionalFormatting sqref="A1549 A1493 A1453 A1412 A1370 A1213 A1200 A1131 A1078 A1016 A888">
    <cfRule type="cellIs" dxfId="1795" priority="1731" stopIfTrue="1" operator="equal">
      <formula>0</formula>
    </cfRule>
    <cfRule type="cellIs" dxfId="1794" priority="1732" stopIfTrue="1" operator="notEqual">
      <formula>0</formula>
    </cfRule>
  </conditionalFormatting>
  <conditionalFormatting sqref="A1588">
    <cfRule type="cellIs" dxfId="1793" priority="1729" stopIfTrue="1" operator="equal">
      <formula>0</formula>
    </cfRule>
    <cfRule type="cellIs" dxfId="1792" priority="1730" stopIfTrue="1" operator="notEqual">
      <formula>0</formula>
    </cfRule>
  </conditionalFormatting>
  <conditionalFormatting sqref="A3188 A3106 A3039 A2972 A2965">
    <cfRule type="cellIs" dxfId="1791" priority="1727" stopIfTrue="1" operator="equal">
      <formula>0</formula>
    </cfRule>
    <cfRule type="cellIs" dxfId="1790" priority="1728" stopIfTrue="1" operator="notEqual">
      <formula>0</formula>
    </cfRule>
  </conditionalFormatting>
  <conditionalFormatting sqref="A174">
    <cfRule type="cellIs" dxfId="1789" priority="1725" stopIfTrue="1" operator="equal">
      <formula>0</formula>
    </cfRule>
    <cfRule type="cellIs" dxfId="1788" priority="1726" stopIfTrue="1" operator="notEqual">
      <formula>0</formula>
    </cfRule>
  </conditionalFormatting>
  <conditionalFormatting sqref="B16:E16">
    <cfRule type="expression" dxfId="1787" priority="1721" stopIfTrue="1">
      <formula>NOT($B16)</formula>
    </cfRule>
    <cfRule type="expression" dxfId="1786" priority="1722" stopIfTrue="1">
      <formula>($B16)</formula>
    </cfRule>
  </conditionalFormatting>
  <conditionalFormatting sqref="D80">
    <cfRule type="expression" dxfId="1785" priority="1719" stopIfTrue="1">
      <formula>NOT(#REF!)</formula>
    </cfRule>
    <cfRule type="expression" dxfId="1784" priority="1720" stopIfTrue="1">
      <formula>(#REF!)</formula>
    </cfRule>
  </conditionalFormatting>
  <conditionalFormatting sqref="D100">
    <cfRule type="expression" dxfId="1783" priority="1717" stopIfTrue="1">
      <formula>NOT(#REF!)</formula>
    </cfRule>
    <cfRule type="expression" dxfId="1782" priority="1718" stopIfTrue="1">
      <formula>(#REF!)</formula>
    </cfRule>
  </conditionalFormatting>
  <conditionalFormatting sqref="D108">
    <cfRule type="expression" dxfId="1781" priority="1715" stopIfTrue="1">
      <formula>NOT(#REF!)</formula>
    </cfRule>
    <cfRule type="expression" dxfId="1780" priority="1716" stopIfTrue="1">
      <formula>(#REF!)</formula>
    </cfRule>
  </conditionalFormatting>
  <conditionalFormatting sqref="D297">
    <cfRule type="expression" dxfId="1779" priority="1713" stopIfTrue="1">
      <formula>NOT(#REF!)</formula>
    </cfRule>
    <cfRule type="expression" dxfId="1778" priority="1714" stopIfTrue="1">
      <formula>(#REF!)</formula>
    </cfRule>
  </conditionalFormatting>
  <conditionalFormatting sqref="B890 B902:B908 B910 B914:B915 B917:B918 B927 B898:B900 B892:B896 B912">
    <cfRule type="expression" dxfId="1777" priority="1709" stopIfTrue="1">
      <formula>NOT($A890)</formula>
    </cfRule>
    <cfRule type="expression" dxfId="1776" priority="1710" stopIfTrue="1">
      <formula>($A890)</formula>
    </cfRule>
  </conditionalFormatting>
  <conditionalFormatting sqref="A890 A902:A908 A910 A914:A915 A917:A918 A920:A927 A898:A900 A892:A896 A912">
    <cfRule type="cellIs" dxfId="1775" priority="1711" stopIfTrue="1" operator="equal">
      <formula>0</formula>
    </cfRule>
    <cfRule type="cellIs" dxfId="1774" priority="1712" stopIfTrue="1" operator="notEqual">
      <formula>0</formula>
    </cfRule>
  </conditionalFormatting>
  <conditionalFormatting sqref="B889">
    <cfRule type="cellIs" dxfId="1773" priority="1707" stopIfTrue="1" operator="equal">
      <formula>0</formula>
    </cfRule>
    <cfRule type="cellIs" dxfId="1772" priority="1708" stopIfTrue="1" operator="greaterThan">
      <formula>0</formula>
    </cfRule>
  </conditionalFormatting>
  <conditionalFormatting sqref="A897">
    <cfRule type="cellIs" dxfId="1771" priority="1705" stopIfTrue="1" operator="equal">
      <formula>0</formula>
    </cfRule>
    <cfRule type="cellIs" dxfId="1770" priority="1706" stopIfTrue="1" operator="notEqual">
      <formula>0</formula>
    </cfRule>
  </conditionalFormatting>
  <conditionalFormatting sqref="A901">
    <cfRule type="cellIs" dxfId="1769" priority="1703" stopIfTrue="1" operator="equal">
      <formula>0</formula>
    </cfRule>
    <cfRule type="cellIs" dxfId="1768" priority="1704" stopIfTrue="1" operator="notEqual">
      <formula>0</formula>
    </cfRule>
  </conditionalFormatting>
  <conditionalFormatting sqref="A909">
    <cfRule type="cellIs" dxfId="1767" priority="1701" stopIfTrue="1" operator="equal">
      <formula>0</formula>
    </cfRule>
    <cfRule type="cellIs" dxfId="1766" priority="1702" stopIfTrue="1" operator="notEqual">
      <formula>0</formula>
    </cfRule>
  </conditionalFormatting>
  <conditionalFormatting sqref="A913">
    <cfRule type="cellIs" dxfId="1765" priority="1699" stopIfTrue="1" operator="equal">
      <formula>0</formula>
    </cfRule>
    <cfRule type="cellIs" dxfId="1764" priority="1700" stopIfTrue="1" operator="notEqual">
      <formula>0</formula>
    </cfRule>
  </conditionalFormatting>
  <conditionalFormatting sqref="A916">
    <cfRule type="cellIs" dxfId="1763" priority="1697" stopIfTrue="1" operator="equal">
      <formula>0</formula>
    </cfRule>
    <cfRule type="cellIs" dxfId="1762" priority="1698" stopIfTrue="1" operator="notEqual">
      <formula>0</formula>
    </cfRule>
  </conditionalFormatting>
  <conditionalFormatting sqref="A919">
    <cfRule type="cellIs" dxfId="1761" priority="1695" stopIfTrue="1" operator="equal">
      <formula>0</formula>
    </cfRule>
    <cfRule type="cellIs" dxfId="1760" priority="1696" stopIfTrue="1" operator="notEqual">
      <formula>0</formula>
    </cfRule>
  </conditionalFormatting>
  <conditionalFormatting sqref="B920:B923">
    <cfRule type="expression" dxfId="1759" priority="1693" stopIfTrue="1">
      <formula>NOT($A920)</formula>
    </cfRule>
    <cfRule type="expression" dxfId="1758" priority="1694" stopIfTrue="1">
      <formula>($A920)</formula>
    </cfRule>
  </conditionalFormatting>
  <conditionalFormatting sqref="B891">
    <cfRule type="expression" dxfId="1757" priority="1689" stopIfTrue="1">
      <formula>NOT($A891)</formula>
    </cfRule>
    <cfRule type="expression" dxfId="1756" priority="1690" stopIfTrue="1">
      <formula>($A891)</formula>
    </cfRule>
  </conditionalFormatting>
  <conditionalFormatting sqref="A891">
    <cfRule type="cellIs" dxfId="1755" priority="1691" stopIfTrue="1" operator="equal">
      <formula>0</formula>
    </cfRule>
    <cfRule type="cellIs" dxfId="1754" priority="1692" stopIfTrue="1" operator="notEqual">
      <formula>0</formula>
    </cfRule>
  </conditionalFormatting>
  <conditionalFormatting sqref="A928">
    <cfRule type="cellIs" dxfId="1753" priority="1687" stopIfTrue="1" operator="equal">
      <formula>0</formula>
    </cfRule>
    <cfRule type="cellIs" dxfId="1752" priority="1688" stopIfTrue="1" operator="notEqual">
      <formula>0</formula>
    </cfRule>
  </conditionalFormatting>
  <conditionalFormatting sqref="C1716 C1747:C1750 C1739:C1744 C1727:C1737">
    <cfRule type="expression" dxfId="1751" priority="1685" stopIfTrue="1">
      <formula>NOT($A1716)</formula>
    </cfRule>
    <cfRule type="expression" dxfId="1750" priority="1686" stopIfTrue="1">
      <formula>($A1716)</formula>
    </cfRule>
  </conditionalFormatting>
  <conditionalFormatting sqref="B1716">
    <cfRule type="cellIs" dxfId="1749" priority="1683" stopIfTrue="1" operator="equal">
      <formula>0</formula>
    </cfRule>
    <cfRule type="cellIs" dxfId="1748" priority="1684" stopIfTrue="1" operator="greaterThan">
      <formula>0</formula>
    </cfRule>
  </conditionalFormatting>
  <conditionalFormatting sqref="A1842">
    <cfRule type="cellIs" dxfId="1747" priority="1681" stopIfTrue="1" operator="equal">
      <formula>0</formula>
    </cfRule>
    <cfRule type="cellIs" dxfId="1746" priority="1682" stopIfTrue="1" operator="notEqual">
      <formula>0</formula>
    </cfRule>
  </conditionalFormatting>
  <conditionalFormatting sqref="A1882">
    <cfRule type="cellIs" dxfId="1745" priority="1679" stopIfTrue="1" operator="equal">
      <formula>0</formula>
    </cfRule>
    <cfRule type="cellIs" dxfId="1744" priority="1680" stopIfTrue="1" operator="notEqual">
      <formula>0</formula>
    </cfRule>
  </conditionalFormatting>
  <conditionalFormatting sqref="C1815">
    <cfRule type="expression" dxfId="1743" priority="2219" stopIfTrue="1">
      <formula>NOT($A1842)</formula>
    </cfRule>
    <cfRule type="expression" dxfId="1742" priority="2220" stopIfTrue="1">
      <formula>($A1842)</formula>
    </cfRule>
  </conditionalFormatting>
  <conditionalFormatting sqref="C1802">
    <cfRule type="expression" dxfId="1741" priority="2221" stopIfTrue="1">
      <formula>NOT($A1821)</formula>
    </cfRule>
    <cfRule type="expression" dxfId="1740" priority="2222" stopIfTrue="1">
      <formula>($A1821)</formula>
    </cfRule>
  </conditionalFormatting>
  <conditionalFormatting sqref="C1801">
    <cfRule type="expression" dxfId="1739" priority="2223" stopIfTrue="1">
      <formula>NOT($A1841)</formula>
    </cfRule>
    <cfRule type="expression" dxfId="1738" priority="2224" stopIfTrue="1">
      <formula>($A1841)</formula>
    </cfRule>
  </conditionalFormatting>
  <conditionalFormatting sqref="C1805">
    <cfRule type="expression" dxfId="1737" priority="2225" stopIfTrue="1">
      <formula>NOT($A1821)</formula>
    </cfRule>
    <cfRule type="expression" dxfId="1736" priority="2226" stopIfTrue="1">
      <formula>($A1821)</formula>
    </cfRule>
  </conditionalFormatting>
  <conditionalFormatting sqref="A1816">
    <cfRule type="cellIs" dxfId="1735" priority="1677" stopIfTrue="1" operator="equal">
      <formula>0</formula>
    </cfRule>
    <cfRule type="cellIs" dxfId="1734" priority="1678" stopIfTrue="1" operator="notEqual">
      <formula>0</formula>
    </cfRule>
  </conditionalFormatting>
  <conditionalFormatting sqref="A1745:A1746 A1752:A1759 A1772 A1779:A1782 A1791:A1798 A1806 A1761 A1800 A1784">
    <cfRule type="cellIs" dxfId="1733" priority="1675" stopIfTrue="1" operator="equal">
      <formula>0</formula>
    </cfRule>
    <cfRule type="cellIs" dxfId="1732" priority="1676" stopIfTrue="1" operator="notEqual">
      <formula>0</formula>
    </cfRule>
  </conditionalFormatting>
  <conditionalFormatting sqref="A1738">
    <cfRule type="cellIs" dxfId="1731" priority="1673" stopIfTrue="1" operator="equal">
      <formula>0</formula>
    </cfRule>
    <cfRule type="cellIs" dxfId="1730" priority="1674" stopIfTrue="1" operator="notEqual">
      <formula>0</formula>
    </cfRule>
  </conditionalFormatting>
  <conditionalFormatting sqref="A1354">
    <cfRule type="cellIs" dxfId="1729" priority="1671" stopIfTrue="1" operator="equal">
      <formula>0</formula>
    </cfRule>
    <cfRule type="cellIs" dxfId="1728" priority="1672" stopIfTrue="1" operator="notEqual">
      <formula>0</formula>
    </cfRule>
  </conditionalFormatting>
  <conditionalFormatting sqref="A1249">
    <cfRule type="cellIs" dxfId="1727" priority="1669" stopIfTrue="1" operator="equal">
      <formula>0</formula>
    </cfRule>
    <cfRule type="cellIs" dxfId="1726" priority="1670" stopIfTrue="1" operator="notEqual">
      <formula>0</formula>
    </cfRule>
  </conditionalFormatting>
  <conditionalFormatting sqref="E2049">
    <cfRule type="expression" dxfId="1725" priority="1667" stopIfTrue="1">
      <formula>NOT($A2049)</formula>
    </cfRule>
    <cfRule type="expression" dxfId="1724" priority="1668" stopIfTrue="1">
      <formula>($A2049)</formula>
    </cfRule>
  </conditionalFormatting>
  <conditionalFormatting sqref="B1176">
    <cfRule type="expression" dxfId="1723" priority="1663" stopIfTrue="1">
      <formula>NOT($A1176)</formula>
    </cfRule>
    <cfRule type="expression" dxfId="1722" priority="1664" stopIfTrue="1">
      <formula>($A1176)</formula>
    </cfRule>
  </conditionalFormatting>
  <conditionalFormatting sqref="A1176">
    <cfRule type="cellIs" dxfId="1721" priority="1665" stopIfTrue="1" operator="equal">
      <formula>0</formula>
    </cfRule>
    <cfRule type="cellIs" dxfId="1720" priority="1666" stopIfTrue="1" operator="notEqual">
      <formula>0</formula>
    </cfRule>
  </conditionalFormatting>
  <conditionalFormatting sqref="E124 C124">
    <cfRule type="expression" dxfId="1719" priority="1661" stopIfTrue="1">
      <formula>NOT(#REF!)</formula>
    </cfRule>
    <cfRule type="expression" dxfId="1718" priority="1662" stopIfTrue="1">
      <formula>(#REF!)</formula>
    </cfRule>
  </conditionalFormatting>
  <conditionalFormatting sqref="D125:D157">
    <cfRule type="expression" dxfId="1717" priority="1659" stopIfTrue="1">
      <formula>NOT(#REF!)</formula>
    </cfRule>
    <cfRule type="expression" dxfId="1716" priority="1660" stopIfTrue="1">
      <formula>(#REF!)</formula>
    </cfRule>
  </conditionalFormatting>
  <conditionalFormatting sqref="E125:E157 C125:C157">
    <cfRule type="expression" dxfId="1715" priority="1657" stopIfTrue="1">
      <formula>NOT(#REF!)</formula>
    </cfRule>
    <cfRule type="expression" dxfId="1714" priority="1658" stopIfTrue="1">
      <formula>(#REF!)</formula>
    </cfRule>
  </conditionalFormatting>
  <conditionalFormatting sqref="B173">
    <cfRule type="expression" dxfId="1713" priority="1653" stopIfTrue="1">
      <formula>NOT($A173)</formula>
    </cfRule>
    <cfRule type="expression" dxfId="1712" priority="1654" stopIfTrue="1">
      <formula>($A173)</formula>
    </cfRule>
  </conditionalFormatting>
  <conditionalFormatting sqref="A173">
    <cfRule type="cellIs" dxfId="1711" priority="1655" stopIfTrue="1" operator="equal">
      <formula>0</formula>
    </cfRule>
    <cfRule type="cellIs" dxfId="1710" priority="1656" stopIfTrue="1" operator="notEqual">
      <formula>0</formula>
    </cfRule>
  </conditionalFormatting>
  <conditionalFormatting sqref="D173">
    <cfRule type="expression" dxfId="1709" priority="1651" stopIfTrue="1">
      <formula>NOT(#REF!)</formula>
    </cfRule>
    <cfRule type="expression" dxfId="1708" priority="1652" stopIfTrue="1">
      <formula>(#REF!)</formula>
    </cfRule>
  </conditionalFormatting>
  <conditionalFormatting sqref="E173 C173">
    <cfRule type="expression" dxfId="1707" priority="1649" stopIfTrue="1">
      <formula>NOT(#REF!)</formula>
    </cfRule>
    <cfRule type="expression" dxfId="1706" priority="1650" stopIfTrue="1">
      <formula>(#REF!)</formula>
    </cfRule>
  </conditionalFormatting>
  <conditionalFormatting sqref="B245 B240:B241 B238 B235">
    <cfRule type="expression" dxfId="1705" priority="1645" stopIfTrue="1">
      <formula>NOT($A235)</formula>
    </cfRule>
    <cfRule type="expression" dxfId="1704" priority="1646" stopIfTrue="1">
      <formula>($A235)</formula>
    </cfRule>
  </conditionalFormatting>
  <conditionalFormatting sqref="A245 A240:A241 A238 A235">
    <cfRule type="cellIs" dxfId="1703" priority="1647" stopIfTrue="1" operator="equal">
      <formula>0</formula>
    </cfRule>
    <cfRule type="cellIs" dxfId="1702" priority="1648" stopIfTrue="1" operator="notEqual">
      <formula>0</formula>
    </cfRule>
  </conditionalFormatting>
  <conditionalFormatting sqref="D245 D240:D241 D238 D235">
    <cfRule type="expression" dxfId="1701" priority="1643" stopIfTrue="1">
      <formula>NOT(#REF!)</formula>
    </cfRule>
    <cfRule type="expression" dxfId="1700" priority="1644" stopIfTrue="1">
      <formula>(#REF!)</formula>
    </cfRule>
  </conditionalFormatting>
  <conditionalFormatting sqref="E245 C245 E240:E241 C240:C241 E238 C238 E235 C235">
    <cfRule type="expression" dxfId="1699" priority="1641" stopIfTrue="1">
      <formula>NOT(#REF!)</formula>
    </cfRule>
    <cfRule type="expression" dxfId="1698" priority="1642" stopIfTrue="1">
      <formula>(#REF!)</formula>
    </cfRule>
  </conditionalFormatting>
  <conditionalFormatting sqref="B307:B308">
    <cfRule type="expression" dxfId="1697" priority="1637" stopIfTrue="1">
      <formula>NOT($A307)</formula>
    </cfRule>
    <cfRule type="expression" dxfId="1696" priority="1638" stopIfTrue="1">
      <formula>($A307)</formula>
    </cfRule>
  </conditionalFormatting>
  <conditionalFormatting sqref="A307:A308">
    <cfRule type="cellIs" dxfId="1695" priority="1639" stopIfTrue="1" operator="equal">
      <formula>0</formula>
    </cfRule>
    <cfRule type="cellIs" dxfId="1694" priority="1640" stopIfTrue="1" operator="notEqual">
      <formula>0</formula>
    </cfRule>
  </conditionalFormatting>
  <conditionalFormatting sqref="D307:D308">
    <cfRule type="expression" dxfId="1693" priority="1635" stopIfTrue="1">
      <formula>NOT(#REF!)</formula>
    </cfRule>
    <cfRule type="expression" dxfId="1692" priority="1636" stopIfTrue="1">
      <formula>(#REF!)</formula>
    </cfRule>
  </conditionalFormatting>
  <conditionalFormatting sqref="E307:E308 C307:C308">
    <cfRule type="expression" dxfId="1691" priority="1633" stopIfTrue="1">
      <formula>NOT(#REF!)</formula>
    </cfRule>
    <cfRule type="expression" dxfId="1690" priority="1634" stopIfTrue="1">
      <formula>(#REF!)</formula>
    </cfRule>
  </conditionalFormatting>
  <conditionalFormatting sqref="B366:B387">
    <cfRule type="expression" dxfId="1689" priority="1629" stopIfTrue="1">
      <formula>NOT($A366)</formula>
    </cfRule>
    <cfRule type="expression" dxfId="1688" priority="1630" stopIfTrue="1">
      <formula>($A366)</formula>
    </cfRule>
  </conditionalFormatting>
  <conditionalFormatting sqref="A366:A387">
    <cfRule type="cellIs" dxfId="1687" priority="1631" stopIfTrue="1" operator="equal">
      <formula>0</formula>
    </cfRule>
    <cfRule type="cellIs" dxfId="1686" priority="1632" stopIfTrue="1" operator="notEqual">
      <formula>0</formula>
    </cfRule>
  </conditionalFormatting>
  <conditionalFormatting sqref="D366:D387">
    <cfRule type="expression" dxfId="1685" priority="1627" stopIfTrue="1">
      <formula>NOT(#REF!)</formula>
    </cfRule>
    <cfRule type="expression" dxfId="1684" priority="1628" stopIfTrue="1">
      <formula>(#REF!)</formula>
    </cfRule>
  </conditionalFormatting>
  <conditionalFormatting sqref="E366:E387 C366:C387">
    <cfRule type="expression" dxfId="1683" priority="1625" stopIfTrue="1">
      <formula>NOT(#REF!)</formula>
    </cfRule>
    <cfRule type="expression" dxfId="1682" priority="1626" stopIfTrue="1">
      <formula>(#REF!)</formula>
    </cfRule>
  </conditionalFormatting>
  <conditionalFormatting sqref="B583:B584 B551:B559">
    <cfRule type="expression" dxfId="1681" priority="1621" stopIfTrue="1">
      <formula>NOT($A551)</formula>
    </cfRule>
    <cfRule type="expression" dxfId="1680" priority="1622" stopIfTrue="1">
      <formula>($A551)</formula>
    </cfRule>
  </conditionalFormatting>
  <conditionalFormatting sqref="A583:A584 A551:A559">
    <cfRule type="cellIs" dxfId="1679" priority="1623" stopIfTrue="1" operator="equal">
      <formula>0</formula>
    </cfRule>
    <cfRule type="cellIs" dxfId="1678" priority="1624" stopIfTrue="1" operator="notEqual">
      <formula>0</formula>
    </cfRule>
  </conditionalFormatting>
  <conditionalFormatting sqref="D583:D584 D551:D559">
    <cfRule type="expression" dxfId="1677" priority="1619" stopIfTrue="1">
      <formula>NOT(#REF!)</formula>
    </cfRule>
    <cfRule type="expression" dxfId="1676" priority="1620" stopIfTrue="1">
      <formula>(#REF!)</formula>
    </cfRule>
  </conditionalFormatting>
  <conditionalFormatting sqref="E583:E584 C583:C584 E551:E559 C551:C559">
    <cfRule type="expression" dxfId="1675" priority="1617" stopIfTrue="1">
      <formula>NOT(#REF!)</formula>
    </cfRule>
    <cfRule type="expression" dxfId="1674" priority="1618" stopIfTrue="1">
      <formula>(#REF!)</formula>
    </cfRule>
  </conditionalFormatting>
  <conditionalFormatting sqref="B641:B657">
    <cfRule type="expression" dxfId="1673" priority="1613" stopIfTrue="1">
      <formula>NOT($A641)</formula>
    </cfRule>
    <cfRule type="expression" dxfId="1672" priority="1614" stopIfTrue="1">
      <formula>($A641)</formula>
    </cfRule>
  </conditionalFormatting>
  <conditionalFormatting sqref="A641:A657">
    <cfRule type="cellIs" dxfId="1671" priority="1615" stopIfTrue="1" operator="equal">
      <formula>0</formula>
    </cfRule>
    <cfRule type="cellIs" dxfId="1670" priority="1616" stopIfTrue="1" operator="notEqual">
      <formula>0</formula>
    </cfRule>
  </conditionalFormatting>
  <conditionalFormatting sqref="D641:D657">
    <cfRule type="expression" dxfId="1669" priority="1611" stopIfTrue="1">
      <formula>NOT(#REF!)</formula>
    </cfRule>
    <cfRule type="expression" dxfId="1668" priority="1612" stopIfTrue="1">
      <formula>(#REF!)</formula>
    </cfRule>
  </conditionalFormatting>
  <conditionalFormatting sqref="E641:E657 C641:C657">
    <cfRule type="expression" dxfId="1667" priority="1609" stopIfTrue="1">
      <formula>NOT(#REF!)</formula>
    </cfRule>
    <cfRule type="expression" dxfId="1666" priority="1610" stopIfTrue="1">
      <formula>(#REF!)</formula>
    </cfRule>
  </conditionalFormatting>
  <conditionalFormatting sqref="B748:B765 B709:B710">
    <cfRule type="expression" dxfId="1665" priority="1605" stopIfTrue="1">
      <formula>NOT($A709)</formula>
    </cfRule>
    <cfRule type="expression" dxfId="1664" priority="1606" stopIfTrue="1">
      <formula>($A709)</formula>
    </cfRule>
  </conditionalFormatting>
  <conditionalFormatting sqref="A748:A765 A735:A742 A709:A711">
    <cfRule type="cellIs" dxfId="1663" priority="1607" stopIfTrue="1" operator="equal">
      <formula>0</formula>
    </cfRule>
    <cfRule type="cellIs" dxfId="1662" priority="1608" stopIfTrue="1" operator="notEqual">
      <formula>0</formula>
    </cfRule>
  </conditionalFormatting>
  <conditionalFormatting sqref="D748:D765 D735:D742 D709:D710">
    <cfRule type="expression" dxfId="1661" priority="1603" stopIfTrue="1">
      <formula>NOT(#REF!)</formula>
    </cfRule>
    <cfRule type="expression" dxfId="1660" priority="1604" stopIfTrue="1">
      <formula>(#REF!)</formula>
    </cfRule>
  </conditionalFormatting>
  <conditionalFormatting sqref="C748:C765 E735:E742 C735:C742 E709:E710 C709:C710 E745:E765">
    <cfRule type="expression" dxfId="1659" priority="1601" stopIfTrue="1">
      <formula>NOT(#REF!)</formula>
    </cfRule>
    <cfRule type="expression" dxfId="1658" priority="1602" stopIfTrue="1">
      <formula>(#REF!)</formula>
    </cfRule>
  </conditionalFormatting>
  <conditionalFormatting sqref="B818:B819">
    <cfRule type="expression" dxfId="1657" priority="1597" stopIfTrue="1">
      <formula>NOT($A818)</formula>
    </cfRule>
    <cfRule type="expression" dxfId="1656" priority="1598" stopIfTrue="1">
      <formula>($A818)</formula>
    </cfRule>
  </conditionalFormatting>
  <conditionalFormatting sqref="A818:A819">
    <cfRule type="cellIs" dxfId="1655" priority="1599" stopIfTrue="1" operator="equal">
      <formula>0</formula>
    </cfRule>
    <cfRule type="cellIs" dxfId="1654" priority="1600" stopIfTrue="1" operator="notEqual">
      <formula>0</formula>
    </cfRule>
  </conditionalFormatting>
  <conditionalFormatting sqref="D818:D819">
    <cfRule type="expression" dxfId="1653" priority="1595" stopIfTrue="1">
      <formula>NOT(#REF!)</formula>
    </cfRule>
    <cfRule type="expression" dxfId="1652" priority="1596" stopIfTrue="1">
      <formula>(#REF!)</formula>
    </cfRule>
  </conditionalFormatting>
  <conditionalFormatting sqref="E818:E819 C818:C819">
    <cfRule type="expression" dxfId="1651" priority="1593" stopIfTrue="1">
      <formula>NOT(#REF!)</formula>
    </cfRule>
    <cfRule type="expression" dxfId="1650" priority="1594" stopIfTrue="1">
      <formula>(#REF!)</formula>
    </cfRule>
  </conditionalFormatting>
  <conditionalFormatting sqref="B871">
    <cfRule type="expression" dxfId="1649" priority="1589" stopIfTrue="1">
      <formula>NOT($A871)</formula>
    </cfRule>
    <cfRule type="expression" dxfId="1648" priority="1590" stopIfTrue="1">
      <formula>($A871)</formula>
    </cfRule>
  </conditionalFormatting>
  <conditionalFormatting sqref="A871">
    <cfRule type="cellIs" dxfId="1647" priority="1591" stopIfTrue="1" operator="equal">
      <formula>0</formula>
    </cfRule>
    <cfRule type="cellIs" dxfId="1646" priority="1592" stopIfTrue="1" operator="notEqual">
      <formula>0</formula>
    </cfRule>
  </conditionalFormatting>
  <conditionalFormatting sqref="D871">
    <cfRule type="expression" dxfId="1645" priority="1587" stopIfTrue="1">
      <formula>NOT(#REF!)</formula>
    </cfRule>
    <cfRule type="expression" dxfId="1644" priority="1588" stopIfTrue="1">
      <formula>(#REF!)</formula>
    </cfRule>
  </conditionalFormatting>
  <conditionalFormatting sqref="E871 C871">
    <cfRule type="expression" dxfId="1643" priority="1585" stopIfTrue="1">
      <formula>NOT(#REF!)</formula>
    </cfRule>
    <cfRule type="expression" dxfId="1642" priority="1586" stopIfTrue="1">
      <formula>(#REF!)</formula>
    </cfRule>
  </conditionalFormatting>
  <conditionalFormatting sqref="B911">
    <cfRule type="expression" dxfId="1641" priority="1581" stopIfTrue="1">
      <formula>NOT($A911)</formula>
    </cfRule>
    <cfRule type="expression" dxfId="1640" priority="1582" stopIfTrue="1">
      <formula>($A911)</formula>
    </cfRule>
  </conditionalFormatting>
  <conditionalFormatting sqref="A911">
    <cfRule type="cellIs" dxfId="1639" priority="1583" stopIfTrue="1" operator="equal">
      <formula>0</formula>
    </cfRule>
    <cfRule type="cellIs" dxfId="1638" priority="1584" stopIfTrue="1" operator="notEqual">
      <formula>0</formula>
    </cfRule>
  </conditionalFormatting>
  <conditionalFormatting sqref="D911">
    <cfRule type="expression" dxfId="1637" priority="1579" stopIfTrue="1">
      <formula>NOT(#REF!)</formula>
    </cfRule>
    <cfRule type="expression" dxfId="1636" priority="1580" stopIfTrue="1">
      <formula>(#REF!)</formula>
    </cfRule>
  </conditionalFormatting>
  <conditionalFormatting sqref="E911 C911">
    <cfRule type="expression" dxfId="1635" priority="1577" stopIfTrue="1">
      <formula>NOT(#REF!)</formula>
    </cfRule>
    <cfRule type="expression" dxfId="1634" priority="1578" stopIfTrue="1">
      <formula>(#REF!)</formula>
    </cfRule>
  </conditionalFormatting>
  <conditionalFormatting sqref="B1000:B1002">
    <cfRule type="expression" dxfId="1633" priority="1573" stopIfTrue="1">
      <formula>NOT($A1000)</formula>
    </cfRule>
    <cfRule type="expression" dxfId="1632" priority="1574" stopIfTrue="1">
      <formula>($A1000)</formula>
    </cfRule>
  </conditionalFormatting>
  <conditionalFormatting sqref="A1000:A1002">
    <cfRule type="cellIs" dxfId="1631" priority="1575" stopIfTrue="1" operator="equal">
      <formula>0</formula>
    </cfRule>
    <cfRule type="cellIs" dxfId="1630" priority="1576" stopIfTrue="1" operator="notEqual">
      <formula>0</formula>
    </cfRule>
  </conditionalFormatting>
  <conditionalFormatting sqref="D1000:D1002">
    <cfRule type="expression" dxfId="1629" priority="1571" stopIfTrue="1">
      <formula>NOT(#REF!)</formula>
    </cfRule>
    <cfRule type="expression" dxfId="1628" priority="1572" stopIfTrue="1">
      <formula>(#REF!)</formula>
    </cfRule>
  </conditionalFormatting>
  <conditionalFormatting sqref="E1000:E1002 C1000:C1002">
    <cfRule type="expression" dxfId="1627" priority="1569" stopIfTrue="1">
      <formula>NOT(#REF!)</formula>
    </cfRule>
    <cfRule type="expression" dxfId="1626" priority="1570" stopIfTrue="1">
      <formula>(#REF!)</formula>
    </cfRule>
  </conditionalFormatting>
  <conditionalFormatting sqref="B1113:B1115">
    <cfRule type="expression" dxfId="1625" priority="1565" stopIfTrue="1">
      <formula>NOT($A1113)</formula>
    </cfRule>
    <cfRule type="expression" dxfId="1624" priority="1566" stopIfTrue="1">
      <formula>($A1113)</formula>
    </cfRule>
  </conditionalFormatting>
  <conditionalFormatting sqref="A1113:A1115">
    <cfRule type="cellIs" dxfId="1623" priority="1567" stopIfTrue="1" operator="equal">
      <formula>0</formula>
    </cfRule>
    <cfRule type="cellIs" dxfId="1622" priority="1568" stopIfTrue="1" operator="notEqual">
      <formula>0</formula>
    </cfRule>
  </conditionalFormatting>
  <conditionalFormatting sqref="D1113:D1115">
    <cfRule type="expression" dxfId="1621" priority="1563" stopIfTrue="1">
      <formula>NOT(#REF!)</formula>
    </cfRule>
    <cfRule type="expression" dxfId="1620" priority="1564" stopIfTrue="1">
      <formula>(#REF!)</formula>
    </cfRule>
  </conditionalFormatting>
  <conditionalFormatting sqref="E1113:E1115 C1113:C1115">
    <cfRule type="expression" dxfId="1619" priority="1561" stopIfTrue="1">
      <formula>NOT(#REF!)</formula>
    </cfRule>
    <cfRule type="expression" dxfId="1618" priority="1562" stopIfTrue="1">
      <formula>(#REF!)</formula>
    </cfRule>
  </conditionalFormatting>
  <conditionalFormatting sqref="B1177">
    <cfRule type="expression" dxfId="1617" priority="1557" stopIfTrue="1">
      <formula>NOT($A1177)</formula>
    </cfRule>
    <cfRule type="expression" dxfId="1616" priority="1558" stopIfTrue="1">
      <formula>($A1177)</formula>
    </cfRule>
  </conditionalFormatting>
  <conditionalFormatting sqref="A1177">
    <cfRule type="cellIs" dxfId="1615" priority="1559" stopIfTrue="1" operator="equal">
      <formula>0</formula>
    </cfRule>
    <cfRule type="cellIs" dxfId="1614" priority="1560" stopIfTrue="1" operator="notEqual">
      <formula>0</formula>
    </cfRule>
  </conditionalFormatting>
  <conditionalFormatting sqref="D1177">
    <cfRule type="expression" dxfId="1613" priority="1555" stopIfTrue="1">
      <formula>NOT(#REF!)</formula>
    </cfRule>
    <cfRule type="expression" dxfId="1612" priority="1556" stopIfTrue="1">
      <formula>(#REF!)</formula>
    </cfRule>
  </conditionalFormatting>
  <conditionalFormatting sqref="E1177 C1177">
    <cfRule type="expression" dxfId="1611" priority="1553" stopIfTrue="1">
      <formula>NOT(#REF!)</formula>
    </cfRule>
    <cfRule type="expression" dxfId="1610" priority="1554" stopIfTrue="1">
      <formula>(#REF!)</formula>
    </cfRule>
  </conditionalFormatting>
  <conditionalFormatting sqref="B1203">
    <cfRule type="expression" dxfId="1609" priority="1549" stopIfTrue="1">
      <formula>NOT($A1203)</formula>
    </cfRule>
    <cfRule type="expression" dxfId="1608" priority="1550" stopIfTrue="1">
      <formula>($A1203)</formula>
    </cfRule>
  </conditionalFormatting>
  <conditionalFormatting sqref="A1203">
    <cfRule type="cellIs" dxfId="1607" priority="1551" stopIfTrue="1" operator="equal">
      <formula>0</formula>
    </cfRule>
    <cfRule type="cellIs" dxfId="1606" priority="1552" stopIfTrue="1" operator="notEqual">
      <formula>0</formula>
    </cfRule>
  </conditionalFormatting>
  <conditionalFormatting sqref="D1203">
    <cfRule type="expression" dxfId="1605" priority="1547" stopIfTrue="1">
      <formula>NOT(#REF!)</formula>
    </cfRule>
    <cfRule type="expression" dxfId="1604" priority="1548" stopIfTrue="1">
      <formula>(#REF!)</formula>
    </cfRule>
  </conditionalFormatting>
  <conditionalFormatting sqref="E1203 C1203">
    <cfRule type="expression" dxfId="1603" priority="1545" stopIfTrue="1">
      <formula>NOT(#REF!)</formula>
    </cfRule>
    <cfRule type="expression" dxfId="1602" priority="1546" stopIfTrue="1">
      <formula>(#REF!)</formula>
    </cfRule>
  </conditionalFormatting>
  <conditionalFormatting sqref="B1256 B1248 B1224:B1241">
    <cfRule type="expression" dxfId="1601" priority="1541" stopIfTrue="1">
      <formula>NOT($A1224)</formula>
    </cfRule>
    <cfRule type="expression" dxfId="1600" priority="1542" stopIfTrue="1">
      <formula>($A1224)</formula>
    </cfRule>
  </conditionalFormatting>
  <conditionalFormatting sqref="A1256 A1248 A1224:A1241">
    <cfRule type="cellIs" dxfId="1599" priority="1543" stopIfTrue="1" operator="equal">
      <formula>0</formula>
    </cfRule>
    <cfRule type="cellIs" dxfId="1598" priority="1544" stopIfTrue="1" operator="notEqual">
      <formula>0</formula>
    </cfRule>
  </conditionalFormatting>
  <conditionalFormatting sqref="D1256 D1248 D1224:D1241">
    <cfRule type="expression" dxfId="1597" priority="1539" stopIfTrue="1">
      <formula>NOT(#REF!)</formula>
    </cfRule>
    <cfRule type="expression" dxfId="1596" priority="1540" stopIfTrue="1">
      <formula>(#REF!)</formula>
    </cfRule>
  </conditionalFormatting>
  <conditionalFormatting sqref="E1256 C1256 E1248 C1248 E1224 C1224:C1241 E1233:E1241">
    <cfRule type="expression" dxfId="1595" priority="1537" stopIfTrue="1">
      <formula>NOT(#REF!)</formula>
    </cfRule>
    <cfRule type="expression" dxfId="1594" priority="1538" stopIfTrue="1">
      <formula>(#REF!)</formula>
    </cfRule>
  </conditionalFormatting>
  <conditionalFormatting sqref="B1341:B1349">
    <cfRule type="expression" dxfId="1593" priority="1533" stopIfTrue="1">
      <formula>NOT($A1341)</formula>
    </cfRule>
    <cfRule type="expression" dxfId="1592" priority="1534" stopIfTrue="1">
      <formula>($A1341)</formula>
    </cfRule>
  </conditionalFormatting>
  <conditionalFormatting sqref="A1341:A1349">
    <cfRule type="cellIs" dxfId="1591" priority="1535" stopIfTrue="1" operator="equal">
      <formula>0</formula>
    </cfRule>
    <cfRule type="cellIs" dxfId="1590" priority="1536" stopIfTrue="1" operator="notEqual">
      <formula>0</formula>
    </cfRule>
  </conditionalFormatting>
  <conditionalFormatting sqref="D1341:D1349">
    <cfRule type="expression" dxfId="1589" priority="1531" stopIfTrue="1">
      <formula>NOT(#REF!)</formula>
    </cfRule>
    <cfRule type="expression" dxfId="1588" priority="1532" stopIfTrue="1">
      <formula>(#REF!)</formula>
    </cfRule>
  </conditionalFormatting>
  <conditionalFormatting sqref="E1341:E1349 C1341:C1349">
    <cfRule type="expression" dxfId="1587" priority="1529" stopIfTrue="1">
      <formula>NOT(#REF!)</formula>
    </cfRule>
    <cfRule type="expression" dxfId="1586" priority="1530" stopIfTrue="1">
      <formula>(#REF!)</formula>
    </cfRule>
  </conditionalFormatting>
  <conditionalFormatting sqref="B1355:B1356">
    <cfRule type="expression" dxfId="1585" priority="1525" stopIfTrue="1">
      <formula>NOT($A1355)</formula>
    </cfRule>
    <cfRule type="expression" dxfId="1584" priority="1526" stopIfTrue="1">
      <formula>($A1355)</formula>
    </cfRule>
  </conditionalFormatting>
  <conditionalFormatting sqref="A1355:A1356">
    <cfRule type="cellIs" dxfId="1583" priority="1527" stopIfTrue="1" operator="equal">
      <formula>0</formula>
    </cfRule>
    <cfRule type="cellIs" dxfId="1582" priority="1528" stopIfTrue="1" operator="notEqual">
      <formula>0</formula>
    </cfRule>
  </conditionalFormatting>
  <conditionalFormatting sqref="D1355:D1356">
    <cfRule type="expression" dxfId="1581" priority="1523" stopIfTrue="1">
      <formula>NOT(#REF!)</formula>
    </cfRule>
    <cfRule type="expression" dxfId="1580" priority="1524" stopIfTrue="1">
      <formula>(#REF!)</formula>
    </cfRule>
  </conditionalFormatting>
  <conditionalFormatting sqref="E1355:E1356 C1355:C1356">
    <cfRule type="expression" dxfId="1579" priority="1521" stopIfTrue="1">
      <formula>NOT(#REF!)</formula>
    </cfRule>
    <cfRule type="expression" dxfId="1578" priority="1522" stopIfTrue="1">
      <formula>(#REF!)</formula>
    </cfRule>
  </conditionalFormatting>
  <conditionalFormatting sqref="B1394 B1391 B1381:B1385 B1376:B1379 B1372:B1374">
    <cfRule type="expression" dxfId="1577" priority="1517" stopIfTrue="1">
      <formula>NOT($A1372)</formula>
    </cfRule>
    <cfRule type="expression" dxfId="1576" priority="1518" stopIfTrue="1">
      <formula>($A1372)</formula>
    </cfRule>
  </conditionalFormatting>
  <conditionalFormatting sqref="A1394 A1391 A1381:A1385 A1376:A1379 A1372:A1374">
    <cfRule type="cellIs" dxfId="1575" priority="1519" stopIfTrue="1" operator="equal">
      <formula>0</formula>
    </cfRule>
    <cfRule type="cellIs" dxfId="1574" priority="1520" stopIfTrue="1" operator="notEqual">
      <formula>0</formula>
    </cfRule>
  </conditionalFormatting>
  <conditionalFormatting sqref="D1394 D1391 D1381:D1385 D1376:D1379 D1372:D1374">
    <cfRule type="expression" dxfId="1573" priority="1515" stopIfTrue="1">
      <formula>NOT(#REF!)</formula>
    </cfRule>
    <cfRule type="expression" dxfId="1572" priority="1516" stopIfTrue="1">
      <formula>(#REF!)</formula>
    </cfRule>
  </conditionalFormatting>
  <conditionalFormatting sqref="E1394 C1394 E1391 C1391 E1381:E1385 C1381:C1385 E1376:E1379 C1376:C1379 E1372:E1374 C1372:C1374">
    <cfRule type="expression" dxfId="1571" priority="1513" stopIfTrue="1">
      <formula>NOT(#REF!)</formula>
    </cfRule>
    <cfRule type="expression" dxfId="1570" priority="1514" stopIfTrue="1">
      <formula>(#REF!)</formula>
    </cfRule>
  </conditionalFormatting>
  <conditionalFormatting sqref="B1559 B1551:B1556 B1545:B1548 B1541:B1543 B1535:B1539 B1522:B1533 B1517:B1520 B1512:B1515 B1503:B1510">
    <cfRule type="expression" dxfId="1569" priority="1509" stopIfTrue="1">
      <formula>NOT($A1503)</formula>
    </cfRule>
    <cfRule type="expression" dxfId="1568" priority="1510" stopIfTrue="1">
      <formula>($A1503)</formula>
    </cfRule>
  </conditionalFormatting>
  <conditionalFormatting sqref="A1559 A1551:A1556 A1545:A1548 A1541:A1543 A1535:A1539 A1522:A1533 A1517:A1520 A1512:A1515 A1503:A1510">
    <cfRule type="cellIs" dxfId="1567" priority="1511" stopIfTrue="1" operator="equal">
      <formula>0</formula>
    </cfRule>
    <cfRule type="cellIs" dxfId="1566" priority="1512" stopIfTrue="1" operator="notEqual">
      <formula>0</formula>
    </cfRule>
  </conditionalFormatting>
  <conditionalFormatting sqref="D1559 D1551:D1556 D1545:D1548 D1541:D1543 D1535:D1539 D1522:D1533 D1517:D1520 D1512:D1515 D1503:D1510">
    <cfRule type="expression" dxfId="1565" priority="1507" stopIfTrue="1">
      <formula>NOT(#REF!)</formula>
    </cfRule>
    <cfRule type="expression" dxfId="1564" priority="1508" stopIfTrue="1">
      <formula>(#REF!)</formula>
    </cfRule>
  </conditionalFormatting>
  <conditionalFormatting sqref="E1559 C1559 E1551:E1556 C1551:C1556 E1545:E1548 C1545:C1548 E1541:E1543 C1541:C1543 E1535:E1539 C1535:C1539 E1522:E1533 C1522:C1533 E1517:E1520 C1517:C1520 E1512:E1515 C1512:C1515 E1503:E1510 C1503:C1510">
    <cfRule type="expression" dxfId="1563" priority="1505" stopIfTrue="1">
      <formula>NOT(#REF!)</formula>
    </cfRule>
    <cfRule type="expression" dxfId="1562" priority="1506" stopIfTrue="1">
      <formula>(#REF!)</formula>
    </cfRule>
  </conditionalFormatting>
  <conditionalFormatting sqref="B1579:B1583 B1566:B1577">
    <cfRule type="expression" dxfId="1561" priority="1501" stopIfTrue="1">
      <formula>NOT($A1566)</formula>
    </cfRule>
    <cfRule type="expression" dxfId="1560" priority="1502" stopIfTrue="1">
      <formula>($A1566)</formula>
    </cfRule>
  </conditionalFormatting>
  <conditionalFormatting sqref="A1579:A1583 A1566:A1577">
    <cfRule type="cellIs" dxfId="1559" priority="1503" stopIfTrue="1" operator="equal">
      <formula>0</formula>
    </cfRule>
    <cfRule type="cellIs" dxfId="1558" priority="1504" stopIfTrue="1" operator="notEqual">
      <formula>0</formula>
    </cfRule>
  </conditionalFormatting>
  <conditionalFormatting sqref="D1579:D1583 D1566:D1577">
    <cfRule type="expression" dxfId="1557" priority="1499" stopIfTrue="1">
      <formula>NOT(#REF!)</formula>
    </cfRule>
    <cfRule type="expression" dxfId="1556" priority="1500" stopIfTrue="1">
      <formula>(#REF!)</formula>
    </cfRule>
  </conditionalFormatting>
  <conditionalFormatting sqref="E1579:E1583 C1579:C1583 E1566:E1577 C1566:C1577">
    <cfRule type="expression" dxfId="1555" priority="1497" stopIfTrue="1">
      <formula>NOT(#REF!)</formula>
    </cfRule>
    <cfRule type="expression" dxfId="1554" priority="1498" stopIfTrue="1">
      <formula>(#REF!)</formula>
    </cfRule>
  </conditionalFormatting>
  <conditionalFormatting sqref="A2138:A2140">
    <cfRule type="cellIs" dxfId="1553" priority="1495" stopIfTrue="1" operator="equal">
      <formula>0</formula>
    </cfRule>
    <cfRule type="cellIs" dxfId="1552" priority="1496" stopIfTrue="1" operator="notEqual">
      <formula>0</formula>
    </cfRule>
  </conditionalFormatting>
  <conditionalFormatting sqref="B2833:B2834">
    <cfRule type="expression" dxfId="1551" priority="1491" stopIfTrue="1">
      <formula>NOT($A2833)</formula>
    </cfRule>
    <cfRule type="expression" dxfId="1550" priority="1492" stopIfTrue="1">
      <formula>($A2833)</formula>
    </cfRule>
  </conditionalFormatting>
  <conditionalFormatting sqref="A2833:A2834">
    <cfRule type="cellIs" dxfId="1549" priority="1493" stopIfTrue="1" operator="equal">
      <formula>0</formula>
    </cfRule>
    <cfRule type="cellIs" dxfId="1548" priority="1494" stopIfTrue="1" operator="notEqual">
      <formula>0</formula>
    </cfRule>
  </conditionalFormatting>
  <conditionalFormatting sqref="D2833:D2834">
    <cfRule type="expression" dxfId="1547" priority="1489" stopIfTrue="1">
      <formula>NOT(#REF!)</formula>
    </cfRule>
    <cfRule type="expression" dxfId="1546" priority="1490" stopIfTrue="1">
      <formula>(#REF!)</formula>
    </cfRule>
  </conditionalFormatting>
  <conditionalFormatting sqref="E2833:E2834 C2833:C2834">
    <cfRule type="expression" dxfId="1545" priority="1487" stopIfTrue="1">
      <formula>NOT(#REF!)</formula>
    </cfRule>
    <cfRule type="expression" dxfId="1544" priority="1488" stopIfTrue="1">
      <formula>(#REF!)</formula>
    </cfRule>
  </conditionalFormatting>
  <conditionalFormatting sqref="B2892 B2889">
    <cfRule type="expression" dxfId="1543" priority="1483" stopIfTrue="1">
      <formula>NOT($A2889)</formula>
    </cfRule>
    <cfRule type="expression" dxfId="1542" priority="1484" stopIfTrue="1">
      <formula>($A2889)</formula>
    </cfRule>
  </conditionalFormatting>
  <conditionalFormatting sqref="A2892 A2889">
    <cfRule type="cellIs" dxfId="1541" priority="1485" stopIfTrue="1" operator="equal">
      <formula>0</formula>
    </cfRule>
    <cfRule type="cellIs" dxfId="1540" priority="1486" stopIfTrue="1" operator="notEqual">
      <formula>0</formula>
    </cfRule>
  </conditionalFormatting>
  <conditionalFormatting sqref="D2892 D2889">
    <cfRule type="expression" dxfId="1539" priority="1481" stopIfTrue="1">
      <formula>NOT(#REF!)</formula>
    </cfRule>
    <cfRule type="expression" dxfId="1538" priority="1482" stopIfTrue="1">
      <formula>(#REF!)</formula>
    </cfRule>
  </conditionalFormatting>
  <conditionalFormatting sqref="E2892 C2892 E2889 C2889">
    <cfRule type="expression" dxfId="1537" priority="1479" stopIfTrue="1">
      <formula>NOT(#REF!)</formula>
    </cfRule>
    <cfRule type="expression" dxfId="1536" priority="1480" stopIfTrue="1">
      <formula>(#REF!)</formula>
    </cfRule>
  </conditionalFormatting>
  <conditionalFormatting sqref="A2056">
    <cfRule type="cellIs" dxfId="1535" priority="1477" stopIfTrue="1" operator="equal">
      <formula>0</formula>
    </cfRule>
    <cfRule type="cellIs" dxfId="1534" priority="1478" stopIfTrue="1" operator="notEqual">
      <formula>0</formula>
    </cfRule>
  </conditionalFormatting>
  <conditionalFormatting sqref="A2142">
    <cfRule type="cellIs" dxfId="1533" priority="1475" stopIfTrue="1" operator="equal">
      <formula>0</formula>
    </cfRule>
    <cfRule type="cellIs" dxfId="1532" priority="1476" stopIfTrue="1" operator="notEqual">
      <formula>0</formula>
    </cfRule>
  </conditionalFormatting>
  <conditionalFormatting sqref="A2715">
    <cfRule type="cellIs" dxfId="1531" priority="1473" stopIfTrue="1" operator="equal">
      <formula>0</formula>
    </cfRule>
    <cfRule type="cellIs" dxfId="1530" priority="1474" stopIfTrue="1" operator="notEqual">
      <formula>0</formula>
    </cfRule>
  </conditionalFormatting>
  <conditionalFormatting sqref="A2846">
    <cfRule type="cellIs" dxfId="1529" priority="1471" stopIfTrue="1" operator="equal">
      <formula>0</formula>
    </cfRule>
    <cfRule type="cellIs" dxfId="1528" priority="1472" stopIfTrue="1" operator="notEqual">
      <formula>0</formula>
    </cfRule>
  </conditionalFormatting>
  <conditionalFormatting sqref="C2048:D2050">
    <cfRule type="expression" dxfId="1527" priority="1469" stopIfTrue="1">
      <formula>NOT($A2048)</formula>
    </cfRule>
    <cfRule type="expression" dxfId="1526" priority="1470" stopIfTrue="1">
      <formula>($A2048)</formula>
    </cfRule>
  </conditionalFormatting>
  <conditionalFormatting sqref="C2047:D2047">
    <cfRule type="expression" dxfId="1525" priority="1467" stopIfTrue="1">
      <formula>NOT($A2047)</formula>
    </cfRule>
    <cfRule type="expression" dxfId="1524" priority="1468" stopIfTrue="1">
      <formula>($A2047)</formula>
    </cfRule>
  </conditionalFormatting>
  <conditionalFormatting sqref="C40:C46">
    <cfRule type="expression" dxfId="1523" priority="2227" stopIfTrue="1">
      <formula>NOT($A166)</formula>
    </cfRule>
    <cfRule type="expression" dxfId="1522" priority="2228" stopIfTrue="1">
      <formula>($A166)</formula>
    </cfRule>
  </conditionalFormatting>
  <conditionalFormatting sqref="D1215:D1223">
    <cfRule type="expression" dxfId="1521" priority="1465" stopIfTrue="1">
      <formula>NOT(#REF!)</formula>
    </cfRule>
    <cfRule type="expression" dxfId="1520" priority="1466" stopIfTrue="1">
      <formula>(#REF!)</formula>
    </cfRule>
  </conditionalFormatting>
  <conditionalFormatting sqref="C1215:C1223 E1215:E1223">
    <cfRule type="expression" dxfId="1519" priority="1463" stopIfTrue="1">
      <formula>NOT(#REF!)</formula>
    </cfRule>
    <cfRule type="expression" dxfId="1518" priority="1464" stopIfTrue="1">
      <formula>(#REF!)</formula>
    </cfRule>
  </conditionalFormatting>
  <conditionalFormatting sqref="E1225">
    <cfRule type="expression" dxfId="1517" priority="1461" stopIfTrue="1">
      <formula>NOT(#REF!)</formula>
    </cfRule>
    <cfRule type="expression" dxfId="1516" priority="1462" stopIfTrue="1">
      <formula>(#REF!)</formula>
    </cfRule>
  </conditionalFormatting>
  <conditionalFormatting sqref="E1226:E1232">
    <cfRule type="expression" dxfId="1515" priority="1459" stopIfTrue="1">
      <formula>NOT(#REF!)</formula>
    </cfRule>
    <cfRule type="expression" dxfId="1514" priority="1460" stopIfTrue="1">
      <formula>(#REF!)</formula>
    </cfRule>
  </conditionalFormatting>
  <conditionalFormatting sqref="D1317:D1339">
    <cfRule type="expression" dxfId="1513" priority="1457" stopIfTrue="1">
      <formula>NOT(#REF!)</formula>
    </cfRule>
    <cfRule type="expression" dxfId="1512" priority="1458" stopIfTrue="1">
      <formula>(#REF!)</formula>
    </cfRule>
  </conditionalFormatting>
  <conditionalFormatting sqref="C1317:C1339">
    <cfRule type="expression" dxfId="1511" priority="1455" stopIfTrue="1">
      <formula>NOT(#REF!)</formula>
    </cfRule>
    <cfRule type="expression" dxfId="1510" priority="1456" stopIfTrue="1">
      <formula>(#REF!)</formula>
    </cfRule>
  </conditionalFormatting>
  <conditionalFormatting sqref="E1317:E1339">
    <cfRule type="expression" dxfId="1509" priority="1453" stopIfTrue="1">
      <formula>NOT(#REF!)</formula>
    </cfRule>
    <cfRule type="expression" dxfId="1508" priority="1454" stopIfTrue="1">
      <formula>(#REF!)</formula>
    </cfRule>
  </conditionalFormatting>
  <conditionalFormatting sqref="D1361">
    <cfRule type="expression" dxfId="1507" priority="1451" stopIfTrue="1">
      <formula>NOT(#REF!)</formula>
    </cfRule>
    <cfRule type="expression" dxfId="1506" priority="1452" stopIfTrue="1">
      <formula>(#REF!)</formula>
    </cfRule>
  </conditionalFormatting>
  <conditionalFormatting sqref="E1361 C1361">
    <cfRule type="expression" dxfId="1505" priority="1449" stopIfTrue="1">
      <formula>NOT(#REF!)</formula>
    </cfRule>
    <cfRule type="expression" dxfId="1504" priority="1450" stopIfTrue="1">
      <formula>(#REF!)</formula>
    </cfRule>
  </conditionalFormatting>
  <conditionalFormatting sqref="D1375">
    <cfRule type="expression" dxfId="1503" priority="1447" stopIfTrue="1">
      <formula>NOT(#REF!)</formula>
    </cfRule>
    <cfRule type="expression" dxfId="1502" priority="1448" stopIfTrue="1">
      <formula>(#REF!)</formula>
    </cfRule>
  </conditionalFormatting>
  <conditionalFormatting sqref="E1375 C1375">
    <cfRule type="expression" dxfId="1501" priority="1445" stopIfTrue="1">
      <formula>NOT(#REF!)</formula>
    </cfRule>
    <cfRule type="expression" dxfId="1500" priority="1446" stopIfTrue="1">
      <formula>(#REF!)</formula>
    </cfRule>
  </conditionalFormatting>
  <conditionalFormatting sqref="D1398">
    <cfRule type="expression" dxfId="1499" priority="1443" stopIfTrue="1">
      <formula>NOT(#REF!)</formula>
    </cfRule>
    <cfRule type="expression" dxfId="1498" priority="1444" stopIfTrue="1">
      <formula>(#REF!)</formula>
    </cfRule>
  </conditionalFormatting>
  <conditionalFormatting sqref="E1398 C1398">
    <cfRule type="expression" dxfId="1497" priority="1441" stopIfTrue="1">
      <formula>NOT(#REF!)</formula>
    </cfRule>
    <cfRule type="expression" dxfId="1496" priority="1442" stopIfTrue="1">
      <formula>(#REF!)</formula>
    </cfRule>
  </conditionalFormatting>
  <conditionalFormatting sqref="A483">
    <cfRule type="cellIs" dxfId="1495" priority="1439" stopIfTrue="1" operator="equal">
      <formula>0</formula>
    </cfRule>
    <cfRule type="cellIs" dxfId="1494" priority="1440" stopIfTrue="1" operator="notEqual">
      <formula>0</formula>
    </cfRule>
  </conditionalFormatting>
  <conditionalFormatting sqref="D536:D546">
    <cfRule type="expression" dxfId="1493" priority="1437" stopIfTrue="1">
      <formula>NOT(#REF!)</formula>
    </cfRule>
    <cfRule type="expression" dxfId="1492" priority="1438" stopIfTrue="1">
      <formula>(#REF!)</formula>
    </cfRule>
  </conditionalFormatting>
  <conditionalFormatting sqref="E536:E546 C536:C546">
    <cfRule type="expression" dxfId="1491" priority="1435" stopIfTrue="1">
      <formula>NOT(#REF!)</formula>
    </cfRule>
    <cfRule type="expression" dxfId="1490" priority="1436" stopIfTrue="1">
      <formula>(#REF!)</formula>
    </cfRule>
  </conditionalFormatting>
  <conditionalFormatting sqref="D535">
    <cfRule type="expression" dxfId="1489" priority="1433" stopIfTrue="1">
      <formula>NOT(#REF!)</formula>
    </cfRule>
    <cfRule type="expression" dxfId="1488" priority="1434" stopIfTrue="1">
      <formula>(#REF!)</formula>
    </cfRule>
  </conditionalFormatting>
  <conditionalFormatting sqref="E535 C535">
    <cfRule type="expression" dxfId="1487" priority="1431" stopIfTrue="1">
      <formula>NOT(#REF!)</formula>
    </cfRule>
    <cfRule type="expression" dxfId="1486" priority="1432" stopIfTrue="1">
      <formula>(#REF!)</formula>
    </cfRule>
  </conditionalFormatting>
  <conditionalFormatting sqref="B1093:B1094">
    <cfRule type="expression" dxfId="1485" priority="1429" stopIfTrue="1">
      <formula>NOT($A1093)</formula>
    </cfRule>
    <cfRule type="expression" dxfId="1484" priority="1430" stopIfTrue="1">
      <formula>($A1093)</formula>
    </cfRule>
  </conditionalFormatting>
  <conditionalFormatting sqref="C181:E181">
    <cfRule type="expression" dxfId="1483" priority="2229" stopIfTrue="1">
      <formula>NOT($A177)</formula>
    </cfRule>
    <cfRule type="expression" dxfId="1482" priority="2230" stopIfTrue="1">
      <formula>($A177)</formula>
    </cfRule>
  </conditionalFormatting>
  <conditionalFormatting sqref="B673:B678">
    <cfRule type="expression" dxfId="1481" priority="1427" stopIfTrue="1">
      <formula>NOT($A673)</formula>
    </cfRule>
    <cfRule type="expression" dxfId="1480" priority="1428" stopIfTrue="1">
      <formula>($A673)</formula>
    </cfRule>
  </conditionalFormatting>
  <conditionalFormatting sqref="B679:B687">
    <cfRule type="expression" dxfId="1479" priority="1425" stopIfTrue="1">
      <formula>NOT($A679)</formula>
    </cfRule>
    <cfRule type="expression" dxfId="1478" priority="1426" stopIfTrue="1">
      <formula>($A679)</formula>
    </cfRule>
  </conditionalFormatting>
  <conditionalFormatting sqref="B1900:B1908">
    <cfRule type="expression" dxfId="1477" priority="1423" stopIfTrue="1">
      <formula>NOT($A1900)</formula>
    </cfRule>
    <cfRule type="expression" dxfId="1476" priority="1424" stopIfTrue="1">
      <formula>($A1900)</formula>
    </cfRule>
  </conditionalFormatting>
  <conditionalFormatting sqref="B1925:B1929 B1941:E1943">
    <cfRule type="expression" dxfId="1475" priority="1417" stopIfTrue="1">
      <formula>NOT($A1925)</formula>
    </cfRule>
    <cfRule type="expression" dxfId="1474" priority="1418" stopIfTrue="1">
      <formula>($A1925)</formula>
    </cfRule>
  </conditionalFormatting>
  <conditionalFormatting sqref="B1886">
    <cfRule type="cellIs" dxfId="1473" priority="1419" stopIfTrue="1" operator="equal">
      <formula>0</formula>
    </cfRule>
    <cfRule type="cellIs" dxfId="1472" priority="1420" stopIfTrue="1" operator="greaterThan">
      <formula>0</formula>
    </cfRule>
  </conditionalFormatting>
  <conditionalFormatting sqref="A1887 A1925:A1929 A1909">
    <cfRule type="cellIs" dxfId="1471" priority="1421" stopIfTrue="1" operator="equal">
      <formula>0</formula>
    </cfRule>
    <cfRule type="cellIs" dxfId="1470" priority="1422" stopIfTrue="1" operator="notEqual">
      <formula>0</formula>
    </cfRule>
  </conditionalFormatting>
  <conditionalFormatting sqref="C1926:E1929">
    <cfRule type="expression" dxfId="1469" priority="1415" stopIfTrue="1">
      <formula>NOT($A1926)</formula>
    </cfRule>
    <cfRule type="expression" dxfId="1468" priority="1416" stopIfTrue="1">
      <formula>($A1926)</formula>
    </cfRule>
  </conditionalFormatting>
  <conditionalFormatting sqref="C1925:E1925">
    <cfRule type="expression" dxfId="1467" priority="1413" stopIfTrue="1">
      <formula>NOT($A1925)</formula>
    </cfRule>
    <cfRule type="expression" dxfId="1466" priority="1414" stopIfTrue="1">
      <formula>($A1925)</formula>
    </cfRule>
  </conditionalFormatting>
  <conditionalFormatting sqref="B1920:B1924">
    <cfRule type="expression" dxfId="1465" priority="1409" stopIfTrue="1">
      <formula>NOT($A1920)</formula>
    </cfRule>
    <cfRule type="expression" dxfId="1464" priority="1410" stopIfTrue="1">
      <formula>($A1920)</formula>
    </cfRule>
  </conditionalFormatting>
  <conditionalFormatting sqref="A1920:A1924">
    <cfRule type="cellIs" dxfId="1463" priority="1411" stopIfTrue="1" operator="equal">
      <formula>0</formula>
    </cfRule>
    <cfRule type="cellIs" dxfId="1462" priority="1412" stopIfTrue="1" operator="notEqual">
      <formula>0</formula>
    </cfRule>
  </conditionalFormatting>
  <conditionalFormatting sqref="C1921:D1924">
    <cfRule type="expression" dxfId="1461" priority="1407" stopIfTrue="1">
      <formula>NOT($A1921)</formula>
    </cfRule>
    <cfRule type="expression" dxfId="1460" priority="1408" stopIfTrue="1">
      <formula>($A1921)</formula>
    </cfRule>
  </conditionalFormatting>
  <conditionalFormatting sqref="C1920:D1920">
    <cfRule type="expression" dxfId="1459" priority="1405" stopIfTrue="1">
      <formula>NOT($A1920)</formula>
    </cfRule>
    <cfRule type="expression" dxfId="1458" priority="1406" stopIfTrue="1">
      <formula>($A1920)</formula>
    </cfRule>
  </conditionalFormatting>
  <conditionalFormatting sqref="B1894:B1896">
    <cfRule type="expression" dxfId="1457" priority="1401" stopIfTrue="1">
      <formula>NOT($A1894)</formula>
    </cfRule>
    <cfRule type="expression" dxfId="1456" priority="1402" stopIfTrue="1">
      <formula>($A1894)</formula>
    </cfRule>
  </conditionalFormatting>
  <conditionalFormatting sqref="A1894:A1896 A1900:A1908">
    <cfRule type="cellIs" dxfId="1455" priority="1403" stopIfTrue="1" operator="equal">
      <formula>0</formula>
    </cfRule>
    <cfRule type="cellIs" dxfId="1454" priority="1404" stopIfTrue="1" operator="notEqual">
      <formula>0</formula>
    </cfRule>
  </conditionalFormatting>
  <conditionalFormatting sqref="C1894 E1894:E1896 E1900:E1907">
    <cfRule type="expression" dxfId="1453" priority="1399" stopIfTrue="1">
      <formula>NOT($A1894)</formula>
    </cfRule>
    <cfRule type="expression" dxfId="1452" priority="1400" stopIfTrue="1">
      <formula>($A1894)</formula>
    </cfRule>
  </conditionalFormatting>
  <conditionalFormatting sqref="C1895">
    <cfRule type="expression" dxfId="1451" priority="1397" stopIfTrue="1">
      <formula>NOT($A1895)</formula>
    </cfRule>
    <cfRule type="expression" dxfId="1450" priority="1398" stopIfTrue="1">
      <formula>($A1895)</formula>
    </cfRule>
  </conditionalFormatting>
  <conditionalFormatting sqref="C1896">
    <cfRule type="expression" dxfId="1449" priority="1395" stopIfTrue="1">
      <formula>NOT($A1896)</formula>
    </cfRule>
    <cfRule type="expression" dxfId="1448" priority="1396" stopIfTrue="1">
      <formula>($A1896)</formula>
    </cfRule>
  </conditionalFormatting>
  <conditionalFormatting sqref="C1900:D1907">
    <cfRule type="expression" dxfId="1447" priority="1393" stopIfTrue="1">
      <formula>NOT($A1900)</formula>
    </cfRule>
    <cfRule type="expression" dxfId="1446" priority="1394" stopIfTrue="1">
      <formula>($A1900)</formula>
    </cfRule>
  </conditionalFormatting>
  <conditionalFormatting sqref="A1899">
    <cfRule type="cellIs" dxfId="1445" priority="1391" stopIfTrue="1" operator="equal">
      <formula>0</formula>
    </cfRule>
    <cfRule type="cellIs" dxfId="1444" priority="1392" stopIfTrue="1" operator="notEqual">
      <formula>0</formula>
    </cfRule>
  </conditionalFormatting>
  <conditionalFormatting sqref="E1921:E1924">
    <cfRule type="expression" dxfId="1443" priority="1389" stopIfTrue="1">
      <formula>NOT($A1921)</formula>
    </cfRule>
    <cfRule type="expression" dxfId="1442" priority="1390" stopIfTrue="1">
      <formula>($A1921)</formula>
    </cfRule>
  </conditionalFormatting>
  <conditionalFormatting sqref="B1888:B1890 B1892:B1893">
    <cfRule type="expression" dxfId="1441" priority="1385" stopIfTrue="1">
      <formula>NOT($A1888)</formula>
    </cfRule>
    <cfRule type="expression" dxfId="1440" priority="1386" stopIfTrue="1">
      <formula>($A1888)</formula>
    </cfRule>
  </conditionalFormatting>
  <conditionalFormatting sqref="A1888:A1890 A1892:A1893">
    <cfRule type="cellIs" dxfId="1439" priority="1387" stopIfTrue="1" operator="equal">
      <formula>0</formula>
    </cfRule>
    <cfRule type="cellIs" dxfId="1438" priority="1388" stopIfTrue="1" operator="notEqual">
      <formula>0</formula>
    </cfRule>
  </conditionalFormatting>
  <conditionalFormatting sqref="C1888:D1890 E1891:E1893">
    <cfRule type="expression" dxfId="1437" priority="1383" stopIfTrue="1">
      <formula>NOT($A1888)</formula>
    </cfRule>
    <cfRule type="expression" dxfId="1436" priority="1384" stopIfTrue="1">
      <formula>($A1888)</formula>
    </cfRule>
  </conditionalFormatting>
  <conditionalFormatting sqref="C1892:D1892">
    <cfRule type="expression" dxfId="1435" priority="1381" stopIfTrue="1">
      <formula>NOT($A1892)</formula>
    </cfRule>
    <cfRule type="expression" dxfId="1434" priority="1382" stopIfTrue="1">
      <formula>($A1892)</formula>
    </cfRule>
  </conditionalFormatting>
  <conditionalFormatting sqref="C1893:D1893">
    <cfRule type="expression" dxfId="1433" priority="1379" stopIfTrue="1">
      <formula>NOT($A1893)</formula>
    </cfRule>
    <cfRule type="expression" dxfId="1432" priority="1380" stopIfTrue="1">
      <formula>($A1893)</formula>
    </cfRule>
  </conditionalFormatting>
  <conditionalFormatting sqref="D1894">
    <cfRule type="expression" dxfId="1431" priority="1377" stopIfTrue="1">
      <formula>NOT($A1894)</formula>
    </cfRule>
    <cfRule type="expression" dxfId="1430" priority="1378" stopIfTrue="1">
      <formula>($A1894)</formula>
    </cfRule>
  </conditionalFormatting>
  <conditionalFormatting sqref="D1895">
    <cfRule type="expression" dxfId="1429" priority="1375" stopIfTrue="1">
      <formula>NOT($A1895)</formula>
    </cfRule>
    <cfRule type="expression" dxfId="1428" priority="1376" stopIfTrue="1">
      <formula>($A1895)</formula>
    </cfRule>
  </conditionalFormatting>
  <conditionalFormatting sqref="D1896">
    <cfRule type="expression" dxfId="1427" priority="1373" stopIfTrue="1">
      <formula>NOT($A1896)</formula>
    </cfRule>
    <cfRule type="expression" dxfId="1426" priority="1374" stopIfTrue="1">
      <formula>($A1896)</formula>
    </cfRule>
  </conditionalFormatting>
  <conditionalFormatting sqref="B1910:B1919">
    <cfRule type="expression" dxfId="1425" priority="1369" stopIfTrue="1">
      <formula>NOT($A1910)</formula>
    </cfRule>
    <cfRule type="expression" dxfId="1424" priority="1370" stopIfTrue="1">
      <formula>($A1910)</formula>
    </cfRule>
  </conditionalFormatting>
  <conditionalFormatting sqref="A1910:A1919">
    <cfRule type="cellIs" dxfId="1423" priority="1371" stopIfTrue="1" operator="equal">
      <formula>0</formula>
    </cfRule>
    <cfRule type="cellIs" dxfId="1422" priority="1372" stopIfTrue="1" operator="notEqual">
      <formula>0</formula>
    </cfRule>
  </conditionalFormatting>
  <conditionalFormatting sqref="C1916:D1919">
    <cfRule type="expression" dxfId="1421" priority="1367" stopIfTrue="1">
      <formula>NOT($A1916)</formula>
    </cfRule>
    <cfRule type="expression" dxfId="1420" priority="1368" stopIfTrue="1">
      <formula>($A1916)</formula>
    </cfRule>
  </conditionalFormatting>
  <conditionalFormatting sqref="C1910:D1915">
    <cfRule type="expression" dxfId="1419" priority="1365" stopIfTrue="1">
      <formula>NOT($A1910)</formula>
    </cfRule>
    <cfRule type="expression" dxfId="1418" priority="1366" stopIfTrue="1">
      <formula>($A1910)</formula>
    </cfRule>
  </conditionalFormatting>
  <conditionalFormatting sqref="E1916:E1919">
    <cfRule type="expression" dxfId="1417" priority="1363" stopIfTrue="1">
      <formula>NOT($A1916)</formula>
    </cfRule>
    <cfRule type="expression" dxfId="1416" priority="1364" stopIfTrue="1">
      <formula>($A1916)</formula>
    </cfRule>
  </conditionalFormatting>
  <conditionalFormatting sqref="E1915">
    <cfRule type="expression" dxfId="1415" priority="1361" stopIfTrue="1">
      <formula>NOT($A1915)</formula>
    </cfRule>
    <cfRule type="expression" dxfId="1414" priority="1362" stopIfTrue="1">
      <formula>($A1915)</formula>
    </cfRule>
  </conditionalFormatting>
  <conditionalFormatting sqref="E1920">
    <cfRule type="expression" dxfId="1413" priority="1359" stopIfTrue="1">
      <formula>NOT($A1920)</formula>
    </cfRule>
    <cfRule type="expression" dxfId="1412" priority="1360" stopIfTrue="1">
      <formula>($A1920)</formula>
    </cfRule>
  </conditionalFormatting>
  <conditionalFormatting sqref="B1936:D1936 B1937:E1939 B1931:E1935">
    <cfRule type="expression" dxfId="1411" priority="1355" stopIfTrue="1">
      <formula>NOT($A1931)</formula>
    </cfRule>
    <cfRule type="expression" dxfId="1410" priority="1356" stopIfTrue="1">
      <formula>($A1931)</formula>
    </cfRule>
  </conditionalFormatting>
  <conditionalFormatting sqref="A1931:A1939">
    <cfRule type="cellIs" dxfId="1409" priority="1357" stopIfTrue="1" operator="equal">
      <formula>0</formula>
    </cfRule>
    <cfRule type="cellIs" dxfId="1408" priority="1358" stopIfTrue="1" operator="notEqual">
      <formula>0</formula>
    </cfRule>
  </conditionalFormatting>
  <conditionalFormatting sqref="E1936">
    <cfRule type="expression" dxfId="1407" priority="1353" stopIfTrue="1">
      <formula>NOT($A1936)</formula>
    </cfRule>
    <cfRule type="expression" dxfId="1406" priority="1354" stopIfTrue="1">
      <formula>($A1936)</formula>
    </cfRule>
  </conditionalFormatting>
  <conditionalFormatting sqref="E1951">
    <cfRule type="expression" dxfId="1405" priority="1337" stopIfTrue="1">
      <formula>NOT($A1951)</formula>
    </cfRule>
    <cfRule type="expression" dxfId="1404" priority="1338" stopIfTrue="1">
      <formula>($A1951)</formula>
    </cfRule>
  </conditionalFormatting>
  <conditionalFormatting sqref="E1952">
    <cfRule type="expression" dxfId="1403" priority="1335" stopIfTrue="1">
      <formula>NOT($A1952)</formula>
    </cfRule>
    <cfRule type="expression" dxfId="1402" priority="1336" stopIfTrue="1">
      <formula>($A1952)</formula>
    </cfRule>
  </conditionalFormatting>
  <conditionalFormatting sqref="E1949">
    <cfRule type="expression" dxfId="1401" priority="1333" stopIfTrue="1">
      <formula>NOT($A1949)</formula>
    </cfRule>
    <cfRule type="expression" dxfId="1400" priority="1334" stopIfTrue="1">
      <formula>($A1949)</formula>
    </cfRule>
  </conditionalFormatting>
  <conditionalFormatting sqref="E1955">
    <cfRule type="expression" dxfId="1399" priority="1331" stopIfTrue="1">
      <formula>NOT($A1955)</formula>
    </cfRule>
    <cfRule type="expression" dxfId="1398" priority="1332" stopIfTrue="1">
      <formula>($A1955)</formula>
    </cfRule>
  </conditionalFormatting>
  <conditionalFormatting sqref="B1962:B1965 E1965">
    <cfRule type="expression" dxfId="1397" priority="1325" stopIfTrue="1">
      <formula>NOT($A1962)</formula>
    </cfRule>
    <cfRule type="expression" dxfId="1396" priority="1326" stopIfTrue="1">
      <formula>($A1962)</formula>
    </cfRule>
  </conditionalFormatting>
  <conditionalFormatting sqref="E1964">
    <cfRule type="expression" dxfId="1395" priority="1323" stopIfTrue="1">
      <formula>NOT($A1964)</formula>
    </cfRule>
    <cfRule type="expression" dxfId="1394" priority="1324" stopIfTrue="1">
      <formula>($A1964)</formula>
    </cfRule>
  </conditionalFormatting>
  <conditionalFormatting sqref="B1966 E1966">
    <cfRule type="expression" dxfId="1393" priority="1319" stopIfTrue="1">
      <formula>NOT($A1966)</formula>
    </cfRule>
    <cfRule type="expression" dxfId="1392" priority="1320" stopIfTrue="1">
      <formula>($A1966)</formula>
    </cfRule>
  </conditionalFormatting>
  <conditionalFormatting sqref="C1962:D1962">
    <cfRule type="expression" dxfId="1391" priority="1315" stopIfTrue="1">
      <formula>NOT($A1962)</formula>
    </cfRule>
    <cfRule type="expression" dxfId="1390" priority="1316" stopIfTrue="1">
      <formula>($A1962)</formula>
    </cfRule>
  </conditionalFormatting>
  <conditionalFormatting sqref="A1947:A1948 A1968:A1970">
    <cfRule type="cellIs" dxfId="1389" priority="1351" stopIfTrue="1" operator="equal">
      <formula>0</formula>
    </cfRule>
    <cfRule type="cellIs" dxfId="1388" priority="1352" stopIfTrue="1" operator="notEqual">
      <formula>0</formula>
    </cfRule>
  </conditionalFormatting>
  <conditionalFormatting sqref="B1947:E1947">
    <cfRule type="expression" dxfId="1387" priority="1345" stopIfTrue="1">
      <formula>NOT($A1947)</formula>
    </cfRule>
    <cfRule type="expression" dxfId="1386" priority="1346" stopIfTrue="1">
      <formula>($A1947)</formula>
    </cfRule>
  </conditionalFormatting>
  <conditionalFormatting sqref="C1963:D1966">
    <cfRule type="expression" dxfId="1385" priority="1317" stopIfTrue="1">
      <formula>NOT($A1963)</formula>
    </cfRule>
    <cfRule type="expression" dxfId="1384" priority="1318" stopIfTrue="1">
      <formula>($A1963)</formula>
    </cfRule>
  </conditionalFormatting>
  <conditionalFormatting sqref="E1969:E1970">
    <cfRule type="expression" dxfId="1383" priority="1349" stopIfTrue="1">
      <formula>NOT($A1967)</formula>
    </cfRule>
    <cfRule type="expression" dxfId="1382" priority="1350" stopIfTrue="1">
      <formula>($A1967)</formula>
    </cfRule>
  </conditionalFormatting>
  <conditionalFormatting sqref="B1945">
    <cfRule type="cellIs" dxfId="1381" priority="1347" stopIfTrue="1" operator="equal">
      <formula>0</formula>
    </cfRule>
    <cfRule type="cellIs" dxfId="1380" priority="1348" stopIfTrue="1" operator="greaterThan">
      <formula>0</formula>
    </cfRule>
  </conditionalFormatting>
  <conditionalFormatting sqref="A1971">
    <cfRule type="cellIs" dxfId="1379" priority="1343" stopIfTrue="1" operator="equal">
      <formula>0</formula>
    </cfRule>
    <cfRule type="cellIs" dxfId="1378" priority="1344" stopIfTrue="1" operator="notEqual">
      <formula>0</formula>
    </cfRule>
  </conditionalFormatting>
  <conditionalFormatting sqref="A1949:A1959">
    <cfRule type="cellIs" dxfId="1377" priority="1341" stopIfTrue="1" operator="equal">
      <formula>0</formula>
    </cfRule>
    <cfRule type="cellIs" dxfId="1376" priority="1342" stopIfTrue="1" operator="notEqual">
      <formula>0</formula>
    </cfRule>
  </conditionalFormatting>
  <conditionalFormatting sqref="B1954:C1954 E1954 B1953:E1953 B1949:D1949 B1955:D1959 B1951:D1952 B1950">
    <cfRule type="expression" dxfId="1375" priority="1339" stopIfTrue="1">
      <formula>NOT($A1949)</formula>
    </cfRule>
    <cfRule type="expression" dxfId="1374" priority="1340" stopIfTrue="1">
      <formula>($A1949)</formula>
    </cfRule>
  </conditionalFormatting>
  <conditionalFormatting sqref="A1962:A1965">
    <cfRule type="cellIs" dxfId="1373" priority="1329" stopIfTrue="1" operator="equal">
      <formula>0</formula>
    </cfRule>
    <cfRule type="cellIs" dxfId="1372" priority="1330" stopIfTrue="1" operator="notEqual">
      <formula>0</formula>
    </cfRule>
  </conditionalFormatting>
  <conditionalFormatting sqref="E1963">
    <cfRule type="expression" dxfId="1371" priority="1327" stopIfTrue="1">
      <formula>NOT($A1964)</formula>
    </cfRule>
    <cfRule type="expression" dxfId="1370" priority="1328" stopIfTrue="1">
      <formula>($A1964)</formula>
    </cfRule>
  </conditionalFormatting>
  <conditionalFormatting sqref="A1966">
    <cfRule type="cellIs" dxfId="1369" priority="1321" stopIfTrue="1" operator="equal">
      <formula>0</formula>
    </cfRule>
    <cfRule type="cellIs" dxfId="1368" priority="1322" stopIfTrue="1" operator="notEqual">
      <formula>0</formula>
    </cfRule>
  </conditionalFormatting>
  <conditionalFormatting sqref="D2035">
    <cfRule type="expression" dxfId="1367" priority="1313" stopIfTrue="1">
      <formula>NOT($A2035)</formula>
    </cfRule>
    <cfRule type="expression" dxfId="1366" priority="1314" stopIfTrue="1">
      <formula>($A2035)</formula>
    </cfRule>
  </conditionalFormatting>
  <conditionalFormatting sqref="E2035">
    <cfRule type="expression" dxfId="1365" priority="1311" stopIfTrue="1">
      <formula>NOT($A2035)</formula>
    </cfRule>
    <cfRule type="expression" dxfId="1364" priority="1312" stopIfTrue="1">
      <formula>($A2035)</formula>
    </cfRule>
  </conditionalFormatting>
  <conditionalFormatting sqref="E1957">
    <cfRule type="expression" dxfId="1363" priority="1303" stopIfTrue="1">
      <formula>NOT($A1957)</formula>
    </cfRule>
    <cfRule type="expression" dxfId="1362" priority="1304" stopIfTrue="1">
      <formula>($A1957)</formula>
    </cfRule>
  </conditionalFormatting>
  <conditionalFormatting sqref="E1962">
    <cfRule type="expression" dxfId="1361" priority="1299" stopIfTrue="1">
      <formula>NOT($A1962)</formula>
    </cfRule>
    <cfRule type="expression" dxfId="1360" priority="1300" stopIfTrue="1">
      <formula>($A1962)</formula>
    </cfRule>
  </conditionalFormatting>
  <conditionalFormatting sqref="E1956">
    <cfRule type="expression" dxfId="1359" priority="1309" stopIfTrue="1">
      <formula>NOT($A1956)</formula>
    </cfRule>
    <cfRule type="expression" dxfId="1358" priority="1310" stopIfTrue="1">
      <formula>($A1956)</formula>
    </cfRule>
  </conditionalFormatting>
  <conditionalFormatting sqref="E1958">
    <cfRule type="expression" dxfId="1357" priority="1307" stopIfTrue="1">
      <formula>NOT($A1958)</formula>
    </cfRule>
    <cfRule type="expression" dxfId="1356" priority="1308" stopIfTrue="1">
      <formula>($A1958)</formula>
    </cfRule>
  </conditionalFormatting>
  <conditionalFormatting sqref="E1959">
    <cfRule type="expression" dxfId="1355" priority="1305" stopIfTrue="1">
      <formula>NOT($A1959)</formula>
    </cfRule>
    <cfRule type="expression" dxfId="1354" priority="1306" stopIfTrue="1">
      <formula>($A1959)</formula>
    </cfRule>
  </conditionalFormatting>
  <conditionalFormatting sqref="E1968">
    <cfRule type="expression" dxfId="1353" priority="1301" stopIfTrue="1">
      <formula>NOT($A1966)</formula>
    </cfRule>
    <cfRule type="expression" dxfId="1352" priority="1302" stopIfTrue="1">
      <formula>($A1966)</formula>
    </cfRule>
  </conditionalFormatting>
  <conditionalFormatting sqref="A1946">
    <cfRule type="cellIs" dxfId="1351" priority="1297" stopIfTrue="1" operator="equal">
      <formula>0</formula>
    </cfRule>
    <cfRule type="cellIs" dxfId="1350" priority="1298" stopIfTrue="1" operator="notEqual">
      <formula>0</formula>
    </cfRule>
  </conditionalFormatting>
  <conditionalFormatting sqref="A2032">
    <cfRule type="cellIs" dxfId="1349" priority="1295" stopIfTrue="1" operator="equal">
      <formula>0</formula>
    </cfRule>
    <cfRule type="cellIs" dxfId="1348" priority="1296" stopIfTrue="1" operator="notEqual">
      <formula>0</formula>
    </cfRule>
  </conditionalFormatting>
  <conditionalFormatting sqref="A2058">
    <cfRule type="cellIs" dxfId="1347" priority="1293" stopIfTrue="1" operator="equal">
      <formula>0</formula>
    </cfRule>
    <cfRule type="cellIs" dxfId="1346" priority="1294" stopIfTrue="1" operator="notEqual">
      <formula>0</formula>
    </cfRule>
  </conditionalFormatting>
  <conditionalFormatting sqref="A2141">
    <cfRule type="cellIs" dxfId="1345" priority="1289" stopIfTrue="1" operator="equal">
      <formula>0</formula>
    </cfRule>
    <cfRule type="cellIs" dxfId="1344" priority="1290" stopIfTrue="1" operator="notEqual">
      <formula>0</formula>
    </cfRule>
  </conditionalFormatting>
  <conditionalFormatting sqref="A2117">
    <cfRule type="cellIs" dxfId="1343" priority="1291" stopIfTrue="1" operator="equal">
      <formula>0</formula>
    </cfRule>
    <cfRule type="cellIs" dxfId="1342" priority="1292" stopIfTrue="1" operator="notEqual">
      <formula>0</formula>
    </cfRule>
  </conditionalFormatting>
  <conditionalFormatting sqref="D2120">
    <cfRule type="expression" dxfId="1341" priority="1287" stopIfTrue="1">
      <formula>NOT($A2120)</formula>
    </cfRule>
    <cfRule type="expression" dxfId="1340" priority="1288" stopIfTrue="1">
      <formula>($A2120)</formula>
    </cfRule>
  </conditionalFormatting>
  <conditionalFormatting sqref="E2120">
    <cfRule type="expression" dxfId="1339" priority="1285" stopIfTrue="1">
      <formula>NOT($A2120)</formula>
    </cfRule>
    <cfRule type="expression" dxfId="1338" priority="1286" stopIfTrue="1">
      <formula>($A2120)</formula>
    </cfRule>
  </conditionalFormatting>
  <conditionalFormatting sqref="E2135 E2132">
    <cfRule type="expression" dxfId="1337" priority="1281" stopIfTrue="1">
      <formula>NOT($A2132)</formula>
    </cfRule>
    <cfRule type="expression" dxfId="1336" priority="1282" stopIfTrue="1">
      <formula>($A2132)</formula>
    </cfRule>
  </conditionalFormatting>
  <conditionalFormatting sqref="E2133">
    <cfRule type="expression" dxfId="1335" priority="1283" stopIfTrue="1">
      <formula>NOT($A2134)</formula>
    </cfRule>
    <cfRule type="expression" dxfId="1334" priority="1284" stopIfTrue="1">
      <formula>($A2134)</formula>
    </cfRule>
  </conditionalFormatting>
  <conditionalFormatting sqref="E2134">
    <cfRule type="expression" dxfId="1333" priority="1279" stopIfTrue="1">
      <formula>NOT($A2134)</formula>
    </cfRule>
    <cfRule type="expression" dxfId="1332" priority="1280" stopIfTrue="1">
      <formula>($A2134)</formula>
    </cfRule>
  </conditionalFormatting>
  <conditionalFormatting sqref="B2375:E2375 B2304:B2307 E2307 E2304 B2225:D2227 B2292:C2292 B2299:E2299 B2310:D2312 B2377:C2377 B2389:D2392 B2395:E2397">
    <cfRule type="expression" dxfId="1331" priority="1271" stopIfTrue="1">
      <formula>NOT($A2225)</formula>
    </cfRule>
    <cfRule type="expression" dxfId="1330" priority="1272" stopIfTrue="1">
      <formula>($A2225)</formula>
    </cfRule>
  </conditionalFormatting>
  <conditionalFormatting sqref="C2305:D2307">
    <cfRule type="expression" dxfId="1329" priority="1253" stopIfTrue="1">
      <formula>NOT($A2305)</formula>
    </cfRule>
    <cfRule type="expression" dxfId="1328" priority="1254" stopIfTrue="1">
      <formula>($A2305)</formula>
    </cfRule>
  </conditionalFormatting>
  <conditionalFormatting sqref="B2182:B2186 B2198:E2200">
    <cfRule type="expression" dxfId="1327" priority="1245" stopIfTrue="1">
      <formula>NOT($A2182)</formula>
    </cfRule>
    <cfRule type="expression" dxfId="1326" priority="1246" stopIfTrue="1">
      <formula>($A2182)</formula>
    </cfRule>
  </conditionalFormatting>
  <conditionalFormatting sqref="A2230">
    <cfRule type="cellIs" dxfId="1325" priority="1265" stopIfTrue="1" operator="equal">
      <formula>0</formula>
    </cfRule>
    <cfRule type="cellIs" dxfId="1324" priority="1266" stopIfTrue="1" operator="notEqual">
      <formula>0</formula>
    </cfRule>
  </conditionalFormatting>
  <conditionalFormatting sqref="B2145:B2150">
    <cfRule type="expression" dxfId="1323" priority="1215" stopIfTrue="1">
      <formula>NOT($A2145)</formula>
    </cfRule>
    <cfRule type="expression" dxfId="1322" priority="1216" stopIfTrue="1">
      <formula>($A2145)</formula>
    </cfRule>
  </conditionalFormatting>
  <conditionalFormatting sqref="B2290:E2290 B2293:E2298 B2300:E2301">
    <cfRule type="expression" dxfId="1321" priority="1261" stopIfTrue="1">
      <formula>NOT($A2290)</formula>
    </cfRule>
    <cfRule type="expression" dxfId="1320" priority="1262" stopIfTrue="1">
      <formula>($A2290)</formula>
    </cfRule>
  </conditionalFormatting>
  <conditionalFormatting sqref="A2177:A2181">
    <cfRule type="cellIs" dxfId="1319" priority="1239" stopIfTrue="1" operator="equal">
      <formula>0</formula>
    </cfRule>
    <cfRule type="cellIs" dxfId="1318" priority="1240" stopIfTrue="1" operator="notEqual">
      <formula>0</formula>
    </cfRule>
  </conditionalFormatting>
  <conditionalFormatting sqref="E2305">
    <cfRule type="expression" dxfId="1317" priority="1273" stopIfTrue="1">
      <formula>NOT($A2306)</formula>
    </cfRule>
    <cfRule type="expression" dxfId="1316" priority="1274" stopIfTrue="1">
      <formula>($A2306)</formula>
    </cfRule>
  </conditionalFormatting>
  <conditionalFormatting sqref="B2373 B2314">
    <cfRule type="cellIs" dxfId="1315" priority="1275" stopIfTrue="1" operator="equal">
      <formula>0</formula>
    </cfRule>
    <cfRule type="cellIs" dxfId="1314" priority="1276" stopIfTrue="1" operator="greaterThan">
      <formula>0</formula>
    </cfRule>
  </conditionalFormatting>
  <conditionalFormatting sqref="A2309:A2312 A2197:A2201 A2287 A2372">
    <cfRule type="cellIs" dxfId="1313" priority="1277" stopIfTrue="1" operator="equal">
      <formula>0</formula>
    </cfRule>
    <cfRule type="cellIs" dxfId="1312" priority="1278" stopIfTrue="1" operator="notEqual">
      <formula>0</formula>
    </cfRule>
  </conditionalFormatting>
  <conditionalFormatting sqref="C2182:E2182">
    <cfRule type="expression" dxfId="1311" priority="1241" stopIfTrue="1">
      <formula>NOT($A2182)</formula>
    </cfRule>
    <cfRule type="expression" dxfId="1310" priority="1242" stopIfTrue="1">
      <formula>($A2182)</formula>
    </cfRule>
  </conditionalFormatting>
  <conditionalFormatting sqref="E2311:E2312">
    <cfRule type="expression" dxfId="1309" priority="1267" stopIfTrue="1">
      <formula>NOT($A2309)</formula>
    </cfRule>
    <cfRule type="expression" dxfId="1308" priority="1268" stopIfTrue="1">
      <formula>($A2309)</formula>
    </cfRule>
  </conditionalFormatting>
  <conditionalFormatting sqref="E2310">
    <cfRule type="expression" dxfId="1307" priority="1269" stopIfTrue="1">
      <formula>NOT($A2308)</formula>
    </cfRule>
    <cfRule type="expression" dxfId="1306" priority="1270" stopIfTrue="1">
      <formula>($A2308)</formula>
    </cfRule>
  </conditionalFormatting>
  <conditionalFormatting sqref="B2288 B2229">
    <cfRule type="cellIs" dxfId="1305" priority="1263" stopIfTrue="1" operator="equal">
      <formula>0</formula>
    </cfRule>
    <cfRule type="cellIs" dxfId="1304" priority="1264" stopIfTrue="1" operator="greaterThan">
      <formula>0</formula>
    </cfRule>
  </conditionalFormatting>
  <conditionalFormatting sqref="E2306">
    <cfRule type="expression" dxfId="1303" priority="1259" stopIfTrue="1">
      <formula>NOT($A2306)</formula>
    </cfRule>
    <cfRule type="expression" dxfId="1302" priority="1260" stopIfTrue="1">
      <formula>($A2306)</formula>
    </cfRule>
  </conditionalFormatting>
  <conditionalFormatting sqref="A2395:A2397">
    <cfRule type="cellIs" dxfId="1301" priority="1257" stopIfTrue="1" operator="equal">
      <formula>0</formula>
    </cfRule>
    <cfRule type="cellIs" dxfId="1300" priority="1258" stopIfTrue="1" operator="notEqual">
      <formula>0</formula>
    </cfRule>
  </conditionalFormatting>
  <conditionalFormatting sqref="A2313">
    <cfRule type="cellIs" dxfId="1299" priority="1255" stopIfTrue="1" operator="equal">
      <formula>0</formula>
    </cfRule>
    <cfRule type="cellIs" dxfId="1298" priority="1256" stopIfTrue="1" operator="notEqual">
      <formula>0</formula>
    </cfRule>
  </conditionalFormatting>
  <conditionalFormatting sqref="C2304:D2304">
    <cfRule type="expression" dxfId="1297" priority="1251" stopIfTrue="1">
      <formula>NOT($A2304)</formula>
    </cfRule>
    <cfRule type="expression" dxfId="1296" priority="1252" stopIfTrue="1">
      <formula>($A2304)</formula>
    </cfRule>
  </conditionalFormatting>
  <conditionalFormatting sqref="C2183:E2186">
    <cfRule type="expression" dxfId="1295" priority="1243" stopIfTrue="1">
      <formula>NOT($A2183)</formula>
    </cfRule>
    <cfRule type="expression" dxfId="1294" priority="1244" stopIfTrue="1">
      <formula>($A2183)</formula>
    </cfRule>
  </conditionalFormatting>
  <conditionalFormatting sqref="B2177:B2181">
    <cfRule type="expression" dxfId="1293" priority="1237" stopIfTrue="1">
      <formula>NOT($A2177)</formula>
    </cfRule>
    <cfRule type="expression" dxfId="1292" priority="1238" stopIfTrue="1">
      <formula>($A2177)</formula>
    </cfRule>
  </conditionalFormatting>
  <conditionalFormatting sqref="B2143">
    <cfRule type="cellIs" dxfId="1291" priority="1247" stopIfTrue="1" operator="equal">
      <formula>0</formula>
    </cfRule>
    <cfRule type="cellIs" dxfId="1290" priority="1248" stopIfTrue="1" operator="greaterThan">
      <formula>0</formula>
    </cfRule>
  </conditionalFormatting>
  <conditionalFormatting sqref="A2144 A2182:A2186 A2166">
    <cfRule type="cellIs" dxfId="1289" priority="1249" stopIfTrue="1" operator="equal">
      <formula>0</formula>
    </cfRule>
    <cfRule type="cellIs" dxfId="1288" priority="1250" stopIfTrue="1" operator="notEqual">
      <formula>0</formula>
    </cfRule>
  </conditionalFormatting>
  <conditionalFormatting sqref="C2178:D2181">
    <cfRule type="expression" dxfId="1287" priority="1235" stopIfTrue="1">
      <formula>NOT($A2178)</formula>
    </cfRule>
    <cfRule type="expression" dxfId="1286" priority="1236" stopIfTrue="1">
      <formula>($A2178)</formula>
    </cfRule>
  </conditionalFormatting>
  <conditionalFormatting sqref="C2177:D2177">
    <cfRule type="expression" dxfId="1285" priority="1233" stopIfTrue="1">
      <formula>NOT($A2177)</formula>
    </cfRule>
    <cfRule type="expression" dxfId="1284" priority="1234" stopIfTrue="1">
      <formula>($A2177)</formula>
    </cfRule>
  </conditionalFormatting>
  <conditionalFormatting sqref="B2151:B2153">
    <cfRule type="expression" dxfId="1283" priority="1229" stopIfTrue="1">
      <formula>NOT($A2151)</formula>
    </cfRule>
    <cfRule type="expression" dxfId="1282" priority="1230" stopIfTrue="1">
      <formula>($A2151)</formula>
    </cfRule>
  </conditionalFormatting>
  <conditionalFormatting sqref="A2151:A2153">
    <cfRule type="cellIs" dxfId="1281" priority="1231" stopIfTrue="1" operator="equal">
      <formula>0</formula>
    </cfRule>
    <cfRule type="cellIs" dxfId="1280" priority="1232" stopIfTrue="1" operator="notEqual">
      <formula>0</formula>
    </cfRule>
  </conditionalFormatting>
  <conditionalFormatting sqref="C2151 E2151:E2153">
    <cfRule type="expression" dxfId="1279" priority="1227" stopIfTrue="1">
      <formula>NOT($A2151)</formula>
    </cfRule>
    <cfRule type="expression" dxfId="1278" priority="1228" stopIfTrue="1">
      <formula>($A2151)</formula>
    </cfRule>
  </conditionalFormatting>
  <conditionalFormatting sqref="C2152">
    <cfRule type="expression" dxfId="1277" priority="1225" stopIfTrue="1">
      <formula>NOT($A2152)</formula>
    </cfRule>
    <cfRule type="expression" dxfId="1276" priority="1226" stopIfTrue="1">
      <formula>($A2152)</formula>
    </cfRule>
  </conditionalFormatting>
  <conditionalFormatting sqref="C2153">
    <cfRule type="expression" dxfId="1275" priority="1223" stopIfTrue="1">
      <formula>NOT($A2153)</formula>
    </cfRule>
    <cfRule type="expression" dxfId="1274" priority="1224" stopIfTrue="1">
      <formula>($A2153)</formula>
    </cfRule>
  </conditionalFormatting>
  <conditionalFormatting sqref="A2156">
    <cfRule type="cellIs" dxfId="1273" priority="1221" stopIfTrue="1" operator="equal">
      <formula>0</formula>
    </cfRule>
    <cfRule type="cellIs" dxfId="1272" priority="1222" stopIfTrue="1" operator="notEqual">
      <formula>0</formula>
    </cfRule>
  </conditionalFormatting>
  <conditionalFormatting sqref="E2178:E2181">
    <cfRule type="expression" dxfId="1271" priority="1219" stopIfTrue="1">
      <formula>NOT($A2178)</formula>
    </cfRule>
    <cfRule type="expression" dxfId="1270" priority="1220" stopIfTrue="1">
      <formula>($A2178)</formula>
    </cfRule>
  </conditionalFormatting>
  <conditionalFormatting sqref="A2145:A2150">
    <cfRule type="cellIs" dxfId="1269" priority="1217" stopIfTrue="1" operator="equal">
      <formula>0</formula>
    </cfRule>
    <cfRule type="cellIs" dxfId="1268" priority="1218" stopIfTrue="1" operator="notEqual">
      <formula>0</formula>
    </cfRule>
  </conditionalFormatting>
  <conditionalFormatting sqref="C2148:E2148 E2149:E2150 C2145:D2147">
    <cfRule type="expression" dxfId="1267" priority="1213" stopIfTrue="1">
      <formula>NOT($A2145)</formula>
    </cfRule>
    <cfRule type="expression" dxfId="1266" priority="1214" stopIfTrue="1">
      <formula>($A2145)</formula>
    </cfRule>
  </conditionalFormatting>
  <conditionalFormatting sqref="C2149:D2149">
    <cfRule type="expression" dxfId="1265" priority="1211" stopIfTrue="1">
      <formula>NOT($A2149)</formula>
    </cfRule>
    <cfRule type="expression" dxfId="1264" priority="1212" stopIfTrue="1">
      <formula>($A2149)</formula>
    </cfRule>
  </conditionalFormatting>
  <conditionalFormatting sqref="C2150:D2150">
    <cfRule type="expression" dxfId="1263" priority="1209" stopIfTrue="1">
      <formula>NOT($A2150)</formula>
    </cfRule>
    <cfRule type="expression" dxfId="1262" priority="1210" stopIfTrue="1">
      <formula>($A2150)</formula>
    </cfRule>
  </conditionalFormatting>
  <conditionalFormatting sqref="D2151">
    <cfRule type="expression" dxfId="1261" priority="1207" stopIfTrue="1">
      <formula>NOT($A2151)</formula>
    </cfRule>
    <cfRule type="expression" dxfId="1260" priority="1208" stopIfTrue="1">
      <formula>($A2151)</formula>
    </cfRule>
  </conditionalFormatting>
  <conditionalFormatting sqref="D2152">
    <cfRule type="expression" dxfId="1259" priority="1205" stopIfTrue="1">
      <formula>NOT($A2152)</formula>
    </cfRule>
    <cfRule type="expression" dxfId="1258" priority="1206" stopIfTrue="1">
      <formula>($A2152)</formula>
    </cfRule>
  </conditionalFormatting>
  <conditionalFormatting sqref="D2153">
    <cfRule type="expression" dxfId="1257" priority="1203" stopIfTrue="1">
      <formula>NOT($A2153)</formula>
    </cfRule>
    <cfRule type="expression" dxfId="1256" priority="1204" stopIfTrue="1">
      <formula>($A2153)</formula>
    </cfRule>
  </conditionalFormatting>
  <conditionalFormatting sqref="B2167:B2176">
    <cfRule type="expression" dxfId="1255" priority="1199" stopIfTrue="1">
      <formula>NOT($A2167)</formula>
    </cfRule>
    <cfRule type="expression" dxfId="1254" priority="1200" stopIfTrue="1">
      <formula>($A2167)</formula>
    </cfRule>
  </conditionalFormatting>
  <conditionalFormatting sqref="A2167:A2176">
    <cfRule type="cellIs" dxfId="1253" priority="1201" stopIfTrue="1" operator="equal">
      <formula>0</formula>
    </cfRule>
    <cfRule type="cellIs" dxfId="1252" priority="1202" stopIfTrue="1" operator="notEqual">
      <formula>0</formula>
    </cfRule>
  </conditionalFormatting>
  <conditionalFormatting sqref="C2173:D2176">
    <cfRule type="expression" dxfId="1251" priority="1197" stopIfTrue="1">
      <formula>NOT($A2173)</formula>
    </cfRule>
    <cfRule type="expression" dxfId="1250" priority="1198" stopIfTrue="1">
      <formula>($A2173)</formula>
    </cfRule>
  </conditionalFormatting>
  <conditionalFormatting sqref="C2167:D2172">
    <cfRule type="expression" dxfId="1249" priority="1195" stopIfTrue="1">
      <formula>NOT($A2167)</formula>
    </cfRule>
    <cfRule type="expression" dxfId="1248" priority="1196" stopIfTrue="1">
      <formula>($A2167)</formula>
    </cfRule>
  </conditionalFormatting>
  <conditionalFormatting sqref="E2173:E2176">
    <cfRule type="expression" dxfId="1247" priority="1193" stopIfTrue="1">
      <formula>NOT($A2173)</formula>
    </cfRule>
    <cfRule type="expression" dxfId="1246" priority="1194" stopIfTrue="1">
      <formula>($A2173)</formula>
    </cfRule>
  </conditionalFormatting>
  <conditionalFormatting sqref="E2172">
    <cfRule type="expression" dxfId="1245" priority="1191" stopIfTrue="1">
      <formula>NOT($A2172)</formula>
    </cfRule>
    <cfRule type="expression" dxfId="1244" priority="1192" stopIfTrue="1">
      <formula>($A2172)</formula>
    </cfRule>
  </conditionalFormatting>
  <conditionalFormatting sqref="E2177">
    <cfRule type="expression" dxfId="1243" priority="1189" stopIfTrue="1">
      <formula>NOT($A2177)</formula>
    </cfRule>
    <cfRule type="expression" dxfId="1242" priority="1190" stopIfTrue="1">
      <formula>($A2177)</formula>
    </cfRule>
  </conditionalFormatting>
  <conditionalFormatting sqref="C2268:E2268">
    <cfRule type="expression" dxfId="1241" priority="1179" stopIfTrue="1">
      <formula>NOT($A2268)</formula>
    </cfRule>
    <cfRule type="expression" dxfId="1240" priority="1180" stopIfTrue="1">
      <formula>($A2268)</formula>
    </cfRule>
  </conditionalFormatting>
  <conditionalFormatting sqref="A2283:A2286">
    <cfRule type="cellIs" dxfId="1239" priority="1187" stopIfTrue="1" operator="equal">
      <formula>0</formula>
    </cfRule>
    <cfRule type="cellIs" dxfId="1238" priority="1188" stopIfTrue="1" operator="notEqual">
      <formula>0</formula>
    </cfRule>
  </conditionalFormatting>
  <conditionalFormatting sqref="B2268:B2272 B2284:E2286">
    <cfRule type="expression" dxfId="1237" priority="1183" stopIfTrue="1">
      <formula>NOT($A2268)</formula>
    </cfRule>
    <cfRule type="expression" dxfId="1236" priority="1184" stopIfTrue="1">
      <formula>($A2268)</formula>
    </cfRule>
  </conditionalFormatting>
  <conditionalFormatting sqref="A2268:A2272 A2252">
    <cfRule type="cellIs" dxfId="1235" priority="1185" stopIfTrue="1" operator="equal">
      <formula>0</formula>
    </cfRule>
    <cfRule type="cellIs" dxfId="1234" priority="1186" stopIfTrue="1" operator="notEqual">
      <formula>0</formula>
    </cfRule>
  </conditionalFormatting>
  <conditionalFormatting sqref="C2269:E2272">
    <cfRule type="expression" dxfId="1233" priority="1181" stopIfTrue="1">
      <formula>NOT($A2269)</formula>
    </cfRule>
    <cfRule type="expression" dxfId="1232" priority="1182" stopIfTrue="1">
      <formula>($A2269)</formula>
    </cfRule>
  </conditionalFormatting>
  <conditionalFormatting sqref="B2263:B2267">
    <cfRule type="expression" dxfId="1231" priority="1175" stopIfTrue="1">
      <formula>NOT($A2263)</formula>
    </cfRule>
    <cfRule type="expression" dxfId="1230" priority="1176" stopIfTrue="1">
      <formula>($A2263)</formula>
    </cfRule>
  </conditionalFormatting>
  <conditionalFormatting sqref="A2263:A2267">
    <cfRule type="cellIs" dxfId="1229" priority="1177" stopIfTrue="1" operator="equal">
      <formula>0</formula>
    </cfRule>
    <cfRule type="cellIs" dxfId="1228" priority="1178" stopIfTrue="1" operator="notEqual">
      <formula>0</formula>
    </cfRule>
  </conditionalFormatting>
  <conditionalFormatting sqref="C2264:D2267">
    <cfRule type="expression" dxfId="1227" priority="1173" stopIfTrue="1">
      <formula>NOT($A2264)</formula>
    </cfRule>
    <cfRule type="expression" dxfId="1226" priority="1174" stopIfTrue="1">
      <formula>($A2264)</formula>
    </cfRule>
  </conditionalFormatting>
  <conditionalFormatting sqref="C2263:D2263">
    <cfRule type="expression" dxfId="1225" priority="1171" stopIfTrue="1">
      <formula>NOT($A2263)</formula>
    </cfRule>
    <cfRule type="expression" dxfId="1224" priority="1172" stopIfTrue="1">
      <formula>($A2263)</formula>
    </cfRule>
  </conditionalFormatting>
  <conditionalFormatting sqref="B2237:B2239">
    <cfRule type="expression" dxfId="1223" priority="1167" stopIfTrue="1">
      <formula>NOT($A2237)</formula>
    </cfRule>
    <cfRule type="expression" dxfId="1222" priority="1168" stopIfTrue="1">
      <formula>($A2237)</formula>
    </cfRule>
  </conditionalFormatting>
  <conditionalFormatting sqref="A2237:A2239">
    <cfRule type="cellIs" dxfId="1221" priority="1169" stopIfTrue="1" operator="equal">
      <formula>0</formula>
    </cfRule>
    <cfRule type="cellIs" dxfId="1220" priority="1170" stopIfTrue="1" operator="notEqual">
      <formula>0</formula>
    </cfRule>
  </conditionalFormatting>
  <conditionalFormatting sqref="C2237 E2237:E2239">
    <cfRule type="expression" dxfId="1219" priority="1165" stopIfTrue="1">
      <formula>NOT($A2237)</formula>
    </cfRule>
    <cfRule type="expression" dxfId="1218" priority="1166" stopIfTrue="1">
      <formula>($A2237)</formula>
    </cfRule>
  </conditionalFormatting>
  <conditionalFormatting sqref="C2238">
    <cfRule type="expression" dxfId="1217" priority="1163" stopIfTrue="1">
      <formula>NOT($A2238)</formula>
    </cfRule>
    <cfRule type="expression" dxfId="1216" priority="1164" stopIfTrue="1">
      <formula>($A2238)</formula>
    </cfRule>
  </conditionalFormatting>
  <conditionalFormatting sqref="C2239">
    <cfRule type="expression" dxfId="1215" priority="1161" stopIfTrue="1">
      <formula>NOT($A2239)</formula>
    </cfRule>
    <cfRule type="expression" dxfId="1214" priority="1162" stopIfTrue="1">
      <formula>($A2239)</formula>
    </cfRule>
  </conditionalFormatting>
  <conditionalFormatting sqref="E2263">
    <cfRule type="expression" dxfId="1213" priority="1127" stopIfTrue="1">
      <formula>NOT($A2263)</formula>
    </cfRule>
    <cfRule type="expression" dxfId="1212" priority="1128" stopIfTrue="1">
      <formula>($A2263)</formula>
    </cfRule>
  </conditionalFormatting>
  <conditionalFormatting sqref="A2242">
    <cfRule type="cellIs" dxfId="1211" priority="1159" stopIfTrue="1" operator="equal">
      <formula>0</formula>
    </cfRule>
    <cfRule type="cellIs" dxfId="1210" priority="1160" stopIfTrue="1" operator="notEqual">
      <formula>0</formula>
    </cfRule>
  </conditionalFormatting>
  <conditionalFormatting sqref="E2264:E2267">
    <cfRule type="expression" dxfId="1209" priority="1157" stopIfTrue="1">
      <formula>NOT($A2264)</formula>
    </cfRule>
    <cfRule type="expression" dxfId="1208" priority="1158" stopIfTrue="1">
      <formula>($A2264)</formula>
    </cfRule>
  </conditionalFormatting>
  <conditionalFormatting sqref="B2231:B2236">
    <cfRule type="expression" dxfId="1207" priority="1153" stopIfTrue="1">
      <formula>NOT($A2231)</formula>
    </cfRule>
    <cfRule type="expression" dxfId="1206" priority="1154" stopIfTrue="1">
      <formula>($A2231)</formula>
    </cfRule>
  </conditionalFormatting>
  <conditionalFormatting sqref="A2231:A2236">
    <cfRule type="cellIs" dxfId="1205" priority="1155" stopIfTrue="1" operator="equal">
      <formula>0</formula>
    </cfRule>
    <cfRule type="cellIs" dxfId="1204" priority="1156" stopIfTrue="1" operator="notEqual">
      <formula>0</formula>
    </cfRule>
  </conditionalFormatting>
  <conditionalFormatting sqref="C2234:E2234 E2235:E2236 C2231:D2233">
    <cfRule type="expression" dxfId="1203" priority="1151" stopIfTrue="1">
      <formula>NOT($A2231)</formula>
    </cfRule>
    <cfRule type="expression" dxfId="1202" priority="1152" stopIfTrue="1">
      <formula>($A2231)</formula>
    </cfRule>
  </conditionalFormatting>
  <conditionalFormatting sqref="C2235:D2235">
    <cfRule type="expression" dxfId="1201" priority="1149" stopIfTrue="1">
      <formula>NOT($A2235)</formula>
    </cfRule>
    <cfRule type="expression" dxfId="1200" priority="1150" stopIfTrue="1">
      <formula>($A2235)</formula>
    </cfRule>
  </conditionalFormatting>
  <conditionalFormatting sqref="C2236:D2236">
    <cfRule type="expression" dxfId="1199" priority="1147" stopIfTrue="1">
      <formula>NOT($A2236)</formula>
    </cfRule>
    <cfRule type="expression" dxfId="1198" priority="1148" stopIfTrue="1">
      <formula>($A2236)</formula>
    </cfRule>
  </conditionalFormatting>
  <conditionalFormatting sqref="D2237">
    <cfRule type="expression" dxfId="1197" priority="1145" stopIfTrue="1">
      <formula>NOT($A2237)</formula>
    </cfRule>
    <cfRule type="expression" dxfId="1196" priority="1146" stopIfTrue="1">
      <formula>($A2237)</formula>
    </cfRule>
  </conditionalFormatting>
  <conditionalFormatting sqref="D2238">
    <cfRule type="expression" dxfId="1195" priority="1143" stopIfTrue="1">
      <formula>NOT($A2238)</formula>
    </cfRule>
    <cfRule type="expression" dxfId="1194" priority="1144" stopIfTrue="1">
      <formula>($A2238)</formula>
    </cfRule>
  </conditionalFormatting>
  <conditionalFormatting sqref="D2239">
    <cfRule type="expression" dxfId="1193" priority="1141" stopIfTrue="1">
      <formula>NOT($A2239)</formula>
    </cfRule>
    <cfRule type="expression" dxfId="1192" priority="1142" stopIfTrue="1">
      <formula>($A2239)</formula>
    </cfRule>
  </conditionalFormatting>
  <conditionalFormatting sqref="B2253:B2262">
    <cfRule type="expression" dxfId="1191" priority="1137" stopIfTrue="1">
      <formula>NOT($A2253)</formula>
    </cfRule>
    <cfRule type="expression" dxfId="1190" priority="1138" stopIfTrue="1">
      <formula>($A2253)</formula>
    </cfRule>
  </conditionalFormatting>
  <conditionalFormatting sqref="A2253:A2262">
    <cfRule type="cellIs" dxfId="1189" priority="1139" stopIfTrue="1" operator="equal">
      <formula>0</formula>
    </cfRule>
    <cfRule type="cellIs" dxfId="1188" priority="1140" stopIfTrue="1" operator="notEqual">
      <formula>0</formula>
    </cfRule>
  </conditionalFormatting>
  <conditionalFormatting sqref="C2259:D2262">
    <cfRule type="expression" dxfId="1187" priority="1135" stopIfTrue="1">
      <formula>NOT($A2259)</formula>
    </cfRule>
    <cfRule type="expression" dxfId="1186" priority="1136" stopIfTrue="1">
      <formula>($A2259)</formula>
    </cfRule>
  </conditionalFormatting>
  <conditionalFormatting sqref="C2253:D2258">
    <cfRule type="expression" dxfId="1185" priority="1133" stopIfTrue="1">
      <formula>NOT($A2253)</formula>
    </cfRule>
    <cfRule type="expression" dxfId="1184" priority="1134" stopIfTrue="1">
      <formula>($A2253)</formula>
    </cfRule>
  </conditionalFormatting>
  <conditionalFormatting sqref="E2259:E2262">
    <cfRule type="expression" dxfId="1183" priority="1131" stopIfTrue="1">
      <formula>NOT($A2259)</formula>
    </cfRule>
    <cfRule type="expression" dxfId="1182" priority="1132" stopIfTrue="1">
      <formula>($A2259)</formula>
    </cfRule>
  </conditionalFormatting>
  <conditionalFormatting sqref="E2258">
    <cfRule type="expression" dxfId="1181" priority="1129" stopIfTrue="1">
      <formula>NOT($A2258)</formula>
    </cfRule>
    <cfRule type="expression" dxfId="1180" priority="1130" stopIfTrue="1">
      <formula>($A2258)</formula>
    </cfRule>
  </conditionalFormatting>
  <conditionalFormatting sqref="A2368:A2371">
    <cfRule type="cellIs" dxfId="1179" priority="1125" stopIfTrue="1" operator="equal">
      <formula>0</formula>
    </cfRule>
    <cfRule type="cellIs" dxfId="1178" priority="1126" stopIfTrue="1" operator="notEqual">
      <formula>0</formula>
    </cfRule>
  </conditionalFormatting>
  <conditionalFormatting sqref="C2322 E2322:E2324">
    <cfRule type="expression" dxfId="1177" priority="1103" stopIfTrue="1">
      <formula>NOT($A2322)</formula>
    </cfRule>
    <cfRule type="expression" dxfId="1176" priority="1104" stopIfTrue="1">
      <formula>($A2322)</formula>
    </cfRule>
  </conditionalFormatting>
  <conditionalFormatting sqref="B2353:B2357 B2369:E2371">
    <cfRule type="expression" dxfId="1175" priority="1121" stopIfTrue="1">
      <formula>NOT($A2353)</formula>
    </cfRule>
    <cfRule type="expression" dxfId="1174" priority="1122" stopIfTrue="1">
      <formula>($A2353)</formula>
    </cfRule>
  </conditionalFormatting>
  <conditionalFormatting sqref="A2353:A2357 A2337">
    <cfRule type="cellIs" dxfId="1173" priority="1123" stopIfTrue="1" operator="equal">
      <formula>0</formula>
    </cfRule>
    <cfRule type="cellIs" dxfId="1172" priority="1124" stopIfTrue="1" operator="notEqual">
      <formula>0</formula>
    </cfRule>
  </conditionalFormatting>
  <conditionalFormatting sqref="C2354:E2357">
    <cfRule type="expression" dxfId="1171" priority="1119" stopIfTrue="1">
      <formula>NOT($A2354)</formula>
    </cfRule>
    <cfRule type="expression" dxfId="1170" priority="1120" stopIfTrue="1">
      <formula>($A2354)</formula>
    </cfRule>
  </conditionalFormatting>
  <conditionalFormatting sqref="C2353:E2353">
    <cfRule type="expression" dxfId="1169" priority="1117" stopIfTrue="1">
      <formula>NOT($A2353)</formula>
    </cfRule>
    <cfRule type="expression" dxfId="1168" priority="1118" stopIfTrue="1">
      <formula>($A2353)</formula>
    </cfRule>
  </conditionalFormatting>
  <conditionalFormatting sqref="B2348:B2352">
    <cfRule type="expression" dxfId="1167" priority="1113" stopIfTrue="1">
      <formula>NOT($A2348)</formula>
    </cfRule>
    <cfRule type="expression" dxfId="1166" priority="1114" stopIfTrue="1">
      <formula>($A2348)</formula>
    </cfRule>
  </conditionalFormatting>
  <conditionalFormatting sqref="A2348:A2352">
    <cfRule type="cellIs" dxfId="1165" priority="1115" stopIfTrue="1" operator="equal">
      <formula>0</formula>
    </cfRule>
    <cfRule type="cellIs" dxfId="1164" priority="1116" stopIfTrue="1" operator="notEqual">
      <formula>0</formula>
    </cfRule>
  </conditionalFormatting>
  <conditionalFormatting sqref="C2349:D2352">
    <cfRule type="expression" dxfId="1163" priority="1111" stopIfTrue="1">
      <formula>NOT($A2349)</formula>
    </cfRule>
    <cfRule type="expression" dxfId="1162" priority="1112" stopIfTrue="1">
      <formula>($A2349)</formula>
    </cfRule>
  </conditionalFormatting>
  <conditionalFormatting sqref="C2348:D2348">
    <cfRule type="expression" dxfId="1161" priority="1109" stopIfTrue="1">
      <formula>NOT($A2348)</formula>
    </cfRule>
    <cfRule type="expression" dxfId="1160" priority="1110" stopIfTrue="1">
      <formula>($A2348)</formula>
    </cfRule>
  </conditionalFormatting>
  <conditionalFormatting sqref="B2322:B2324">
    <cfRule type="expression" dxfId="1159" priority="1105" stopIfTrue="1">
      <formula>NOT($A2322)</formula>
    </cfRule>
    <cfRule type="expression" dxfId="1158" priority="1106" stopIfTrue="1">
      <formula>($A2322)</formula>
    </cfRule>
  </conditionalFormatting>
  <conditionalFormatting sqref="A2322:A2324">
    <cfRule type="cellIs" dxfId="1157" priority="1107" stopIfTrue="1" operator="equal">
      <formula>0</formula>
    </cfRule>
    <cfRule type="cellIs" dxfId="1156" priority="1108" stopIfTrue="1" operator="notEqual">
      <formula>0</formula>
    </cfRule>
  </conditionalFormatting>
  <conditionalFormatting sqref="C2323">
    <cfRule type="expression" dxfId="1155" priority="1101" stopIfTrue="1">
      <formula>NOT($A2323)</formula>
    </cfRule>
    <cfRule type="expression" dxfId="1154" priority="1102" stopIfTrue="1">
      <formula>($A2323)</formula>
    </cfRule>
  </conditionalFormatting>
  <conditionalFormatting sqref="C2324">
    <cfRule type="expression" dxfId="1153" priority="1099" stopIfTrue="1">
      <formula>NOT($A2324)</formula>
    </cfRule>
    <cfRule type="expression" dxfId="1152" priority="1100" stopIfTrue="1">
      <formula>($A2324)</formula>
    </cfRule>
  </conditionalFormatting>
  <conditionalFormatting sqref="C2344:D2347">
    <cfRule type="expression" dxfId="1151" priority="1073" stopIfTrue="1">
      <formula>NOT($A2344)</formula>
    </cfRule>
    <cfRule type="expression" dxfId="1150" priority="1074" stopIfTrue="1">
      <formula>($A2344)</formula>
    </cfRule>
  </conditionalFormatting>
  <conditionalFormatting sqref="A2327">
    <cfRule type="cellIs" dxfId="1149" priority="1097" stopIfTrue="1" operator="equal">
      <formula>0</formula>
    </cfRule>
    <cfRule type="cellIs" dxfId="1148" priority="1098" stopIfTrue="1" operator="notEqual">
      <formula>0</formula>
    </cfRule>
  </conditionalFormatting>
  <conditionalFormatting sqref="E2349:E2352">
    <cfRule type="expression" dxfId="1147" priority="1095" stopIfTrue="1">
      <formula>NOT($A2349)</formula>
    </cfRule>
    <cfRule type="expression" dxfId="1146" priority="1096" stopIfTrue="1">
      <formula>($A2349)</formula>
    </cfRule>
  </conditionalFormatting>
  <conditionalFormatting sqref="B2316:B2321">
    <cfRule type="expression" dxfId="1145" priority="1091" stopIfTrue="1">
      <formula>NOT($A2316)</formula>
    </cfRule>
    <cfRule type="expression" dxfId="1144" priority="1092" stopIfTrue="1">
      <formula>($A2316)</formula>
    </cfRule>
  </conditionalFormatting>
  <conditionalFormatting sqref="A2316:A2321">
    <cfRule type="cellIs" dxfId="1143" priority="1093" stopIfTrue="1" operator="equal">
      <formula>0</formula>
    </cfRule>
    <cfRule type="cellIs" dxfId="1142" priority="1094" stopIfTrue="1" operator="notEqual">
      <formula>0</formula>
    </cfRule>
  </conditionalFormatting>
  <conditionalFormatting sqref="C2319:E2319 E2320:E2321 C2316:D2318">
    <cfRule type="expression" dxfId="1141" priority="1089" stopIfTrue="1">
      <formula>NOT($A2316)</formula>
    </cfRule>
    <cfRule type="expression" dxfId="1140" priority="1090" stopIfTrue="1">
      <formula>($A2316)</formula>
    </cfRule>
  </conditionalFormatting>
  <conditionalFormatting sqref="C2320:D2320">
    <cfRule type="expression" dxfId="1139" priority="1087" stopIfTrue="1">
      <formula>NOT($A2320)</formula>
    </cfRule>
    <cfRule type="expression" dxfId="1138" priority="1088" stopIfTrue="1">
      <formula>($A2320)</formula>
    </cfRule>
  </conditionalFormatting>
  <conditionalFormatting sqref="C2321:D2321">
    <cfRule type="expression" dxfId="1137" priority="1085" stopIfTrue="1">
      <formula>NOT($A2321)</formula>
    </cfRule>
    <cfRule type="expression" dxfId="1136" priority="1086" stopIfTrue="1">
      <formula>($A2321)</formula>
    </cfRule>
  </conditionalFormatting>
  <conditionalFormatting sqref="D2322">
    <cfRule type="expression" dxfId="1135" priority="1083" stopIfTrue="1">
      <formula>NOT($A2322)</formula>
    </cfRule>
    <cfRule type="expression" dxfId="1134" priority="1084" stopIfTrue="1">
      <formula>($A2322)</formula>
    </cfRule>
  </conditionalFormatting>
  <conditionalFormatting sqref="D2323">
    <cfRule type="expression" dxfId="1133" priority="1081" stopIfTrue="1">
      <formula>NOT($A2323)</formula>
    </cfRule>
    <cfRule type="expression" dxfId="1132" priority="1082" stopIfTrue="1">
      <formula>($A2323)</formula>
    </cfRule>
  </conditionalFormatting>
  <conditionalFormatting sqref="D2324">
    <cfRule type="expression" dxfId="1131" priority="1079" stopIfTrue="1">
      <formula>NOT($A2324)</formula>
    </cfRule>
    <cfRule type="expression" dxfId="1130" priority="1080" stopIfTrue="1">
      <formula>($A2324)</formula>
    </cfRule>
  </conditionalFormatting>
  <conditionalFormatting sqref="B2338:B2347">
    <cfRule type="expression" dxfId="1129" priority="1075" stopIfTrue="1">
      <formula>NOT($A2338)</formula>
    </cfRule>
    <cfRule type="expression" dxfId="1128" priority="1076" stopIfTrue="1">
      <formula>($A2338)</formula>
    </cfRule>
  </conditionalFormatting>
  <conditionalFormatting sqref="A2338:A2347">
    <cfRule type="cellIs" dxfId="1127" priority="1077" stopIfTrue="1" operator="equal">
      <formula>0</formula>
    </cfRule>
    <cfRule type="cellIs" dxfId="1126" priority="1078" stopIfTrue="1" operator="notEqual">
      <formula>0</formula>
    </cfRule>
  </conditionalFormatting>
  <conditionalFormatting sqref="C2338:D2343">
    <cfRule type="expression" dxfId="1125" priority="1071" stopIfTrue="1">
      <formula>NOT($A2338)</formula>
    </cfRule>
    <cfRule type="expression" dxfId="1124" priority="1072" stopIfTrue="1">
      <formula>($A2338)</formula>
    </cfRule>
  </conditionalFormatting>
  <conditionalFormatting sqref="E2344:E2347">
    <cfRule type="expression" dxfId="1123" priority="1069" stopIfTrue="1">
      <formula>NOT($A2344)</formula>
    </cfRule>
    <cfRule type="expression" dxfId="1122" priority="1070" stopIfTrue="1">
      <formula>($A2344)</formula>
    </cfRule>
  </conditionalFormatting>
  <conditionalFormatting sqref="E2343 E2338">
    <cfRule type="expression" dxfId="1121" priority="1067" stopIfTrue="1">
      <formula>NOT($A2338)</formula>
    </cfRule>
    <cfRule type="expression" dxfId="1120" priority="1068" stopIfTrue="1">
      <formula>($A2338)</formula>
    </cfRule>
  </conditionalFormatting>
  <conditionalFormatting sqref="E2348">
    <cfRule type="expression" dxfId="1119" priority="1065" stopIfTrue="1">
      <formula>NOT($A2348)</formula>
    </cfRule>
    <cfRule type="expression" dxfId="1118" priority="1066" stopIfTrue="1">
      <formula>($A2348)</formula>
    </cfRule>
  </conditionalFormatting>
  <conditionalFormatting sqref="A2204:A2205 A2224:A2227">
    <cfRule type="cellIs" dxfId="1117" priority="1063" stopIfTrue="1" operator="equal">
      <formula>0</formula>
    </cfRule>
    <cfRule type="cellIs" dxfId="1116" priority="1064" stopIfTrue="1" operator="notEqual">
      <formula>0</formula>
    </cfRule>
  </conditionalFormatting>
  <conditionalFormatting sqref="B2204:D2204">
    <cfRule type="expression" dxfId="1115" priority="1057" stopIfTrue="1">
      <formula>NOT($A2204)</formula>
    </cfRule>
    <cfRule type="expression" dxfId="1114" priority="1058" stopIfTrue="1">
      <formula>($A2204)</formula>
    </cfRule>
  </conditionalFormatting>
  <conditionalFormatting sqref="E2226:E2227">
    <cfRule type="expression" dxfId="1113" priority="1061" stopIfTrue="1">
      <formula>NOT($A2224)</formula>
    </cfRule>
    <cfRule type="expression" dxfId="1112" priority="1062" stopIfTrue="1">
      <formula>($A2224)</formula>
    </cfRule>
  </conditionalFormatting>
  <conditionalFormatting sqref="B2202">
    <cfRule type="cellIs" dxfId="1111" priority="1059" stopIfTrue="1" operator="equal">
      <formula>0</formula>
    </cfRule>
    <cfRule type="cellIs" dxfId="1110" priority="1060" stopIfTrue="1" operator="greaterThan">
      <formula>0</formula>
    </cfRule>
  </conditionalFormatting>
  <conditionalFormatting sqref="A2228">
    <cfRule type="cellIs" dxfId="1109" priority="1055" stopIfTrue="1" operator="equal">
      <formula>0</formula>
    </cfRule>
    <cfRule type="cellIs" dxfId="1108" priority="1056" stopIfTrue="1" operator="notEqual">
      <formula>0</formula>
    </cfRule>
  </conditionalFormatting>
  <conditionalFormatting sqref="A2206:A2217">
    <cfRule type="cellIs" dxfId="1107" priority="1053" stopIfTrue="1" operator="equal">
      <formula>0</formula>
    </cfRule>
    <cfRule type="cellIs" dxfId="1106" priority="1054" stopIfTrue="1" operator="notEqual">
      <formula>0</formula>
    </cfRule>
  </conditionalFormatting>
  <conditionalFormatting sqref="B2211:C2211 E2211 B2210:E2210 B2212:D2216 B2208:D2209 B2206:B2207">
    <cfRule type="expression" dxfId="1105" priority="1051" stopIfTrue="1">
      <formula>NOT($A2206)</formula>
    </cfRule>
    <cfRule type="expression" dxfId="1104" priority="1052" stopIfTrue="1">
      <formula>($A2206)</formula>
    </cfRule>
  </conditionalFormatting>
  <conditionalFormatting sqref="E2208">
    <cfRule type="expression" dxfId="1103" priority="1049" stopIfTrue="1">
      <formula>NOT($A2208)</formula>
    </cfRule>
    <cfRule type="expression" dxfId="1102" priority="1050" stopIfTrue="1">
      <formula>($A2208)</formula>
    </cfRule>
  </conditionalFormatting>
  <conditionalFormatting sqref="E2209">
    <cfRule type="expression" dxfId="1101" priority="1047" stopIfTrue="1">
      <formula>NOT($A2209)</formula>
    </cfRule>
    <cfRule type="expression" dxfId="1100" priority="1048" stopIfTrue="1">
      <formula>($A2209)</formula>
    </cfRule>
  </conditionalFormatting>
  <conditionalFormatting sqref="E2212">
    <cfRule type="expression" dxfId="1099" priority="1045" stopIfTrue="1">
      <formula>NOT($A2212)</formula>
    </cfRule>
    <cfRule type="expression" dxfId="1098" priority="1046" stopIfTrue="1">
      <formula>($A2212)</formula>
    </cfRule>
  </conditionalFormatting>
  <conditionalFormatting sqref="E2221">
    <cfRule type="expression" dxfId="1097" priority="1037" stopIfTrue="1">
      <formula>NOT($A2221)</formula>
    </cfRule>
    <cfRule type="expression" dxfId="1096" priority="1038" stopIfTrue="1">
      <formula>($A2221)</formula>
    </cfRule>
  </conditionalFormatting>
  <conditionalFormatting sqref="B2219:B2222 E2222">
    <cfRule type="expression" dxfId="1095" priority="1039" stopIfTrue="1">
      <formula>NOT($A2219)</formula>
    </cfRule>
    <cfRule type="expression" dxfId="1094" priority="1040" stopIfTrue="1">
      <formula>($A2219)</formula>
    </cfRule>
  </conditionalFormatting>
  <conditionalFormatting sqref="A2219:A2222">
    <cfRule type="cellIs" dxfId="1093" priority="1043" stopIfTrue="1" operator="equal">
      <formula>0</formula>
    </cfRule>
    <cfRule type="cellIs" dxfId="1092" priority="1044" stopIfTrue="1" operator="notEqual">
      <formula>0</formula>
    </cfRule>
  </conditionalFormatting>
  <conditionalFormatting sqref="E2220">
    <cfRule type="expression" dxfId="1091" priority="1041" stopIfTrue="1">
      <formula>NOT($A2221)</formula>
    </cfRule>
    <cfRule type="expression" dxfId="1090" priority="1042" stopIfTrue="1">
      <formula>($A2221)</formula>
    </cfRule>
  </conditionalFormatting>
  <conditionalFormatting sqref="C2220:D2222">
    <cfRule type="expression" dxfId="1089" priority="1035" stopIfTrue="1">
      <formula>NOT($A2220)</formula>
    </cfRule>
    <cfRule type="expression" dxfId="1088" priority="1036" stopIfTrue="1">
      <formula>($A2220)</formula>
    </cfRule>
  </conditionalFormatting>
  <conditionalFormatting sqref="C2219:D2219">
    <cfRule type="expression" dxfId="1087" priority="1033" stopIfTrue="1">
      <formula>NOT($A2219)</formula>
    </cfRule>
    <cfRule type="expression" dxfId="1086" priority="1034" stopIfTrue="1">
      <formula>($A2219)</formula>
    </cfRule>
  </conditionalFormatting>
  <conditionalFormatting sqref="D2292">
    <cfRule type="expression" dxfId="1085" priority="1031" stopIfTrue="1">
      <formula>NOT($A2292)</formula>
    </cfRule>
    <cfRule type="expression" dxfId="1084" priority="1032" stopIfTrue="1">
      <formula>($A2292)</formula>
    </cfRule>
  </conditionalFormatting>
  <conditionalFormatting sqref="E2292">
    <cfRule type="expression" dxfId="1083" priority="1029" stopIfTrue="1">
      <formula>NOT($A2292)</formula>
    </cfRule>
    <cfRule type="expression" dxfId="1082" priority="1030" stopIfTrue="1">
      <formula>($A2292)</formula>
    </cfRule>
  </conditionalFormatting>
  <conditionalFormatting sqref="E2214">
    <cfRule type="expression" dxfId="1081" priority="1021" stopIfTrue="1">
      <formula>NOT($A2214)</formula>
    </cfRule>
    <cfRule type="expression" dxfId="1080" priority="1022" stopIfTrue="1">
      <formula>($A2214)</formula>
    </cfRule>
  </conditionalFormatting>
  <conditionalFormatting sqref="E2219">
    <cfRule type="expression" dxfId="1079" priority="1017" stopIfTrue="1">
      <formula>NOT($A2219)</formula>
    </cfRule>
    <cfRule type="expression" dxfId="1078" priority="1018" stopIfTrue="1">
      <formula>($A2219)</formula>
    </cfRule>
  </conditionalFormatting>
  <conditionalFormatting sqref="E2213">
    <cfRule type="expression" dxfId="1077" priority="1027" stopIfTrue="1">
      <formula>NOT($A2213)</formula>
    </cfRule>
    <cfRule type="expression" dxfId="1076" priority="1028" stopIfTrue="1">
      <formula>($A2213)</formula>
    </cfRule>
  </conditionalFormatting>
  <conditionalFormatting sqref="E2215">
    <cfRule type="expression" dxfId="1075" priority="1025" stopIfTrue="1">
      <formula>NOT($A2215)</formula>
    </cfRule>
    <cfRule type="expression" dxfId="1074" priority="1026" stopIfTrue="1">
      <formula>($A2215)</formula>
    </cfRule>
  </conditionalFormatting>
  <conditionalFormatting sqref="E2216">
    <cfRule type="expression" dxfId="1073" priority="1023" stopIfTrue="1">
      <formula>NOT($A2216)</formula>
    </cfRule>
    <cfRule type="expression" dxfId="1072" priority="1024" stopIfTrue="1">
      <formula>($A2216)</formula>
    </cfRule>
  </conditionalFormatting>
  <conditionalFormatting sqref="E2225">
    <cfRule type="expression" dxfId="1071" priority="1019" stopIfTrue="1">
      <formula>NOT($A2223)</formula>
    </cfRule>
    <cfRule type="expression" dxfId="1070" priority="1020" stopIfTrue="1">
      <formula>($A2223)</formula>
    </cfRule>
  </conditionalFormatting>
  <conditionalFormatting sqref="A2203">
    <cfRule type="cellIs" dxfId="1069" priority="1015" stopIfTrue="1" operator="equal">
      <formula>0</formula>
    </cfRule>
    <cfRule type="cellIs" dxfId="1068" priority="1016" stopIfTrue="1" operator="notEqual">
      <formula>0</formula>
    </cfRule>
  </conditionalFormatting>
  <conditionalFormatting sqref="A2289">
    <cfRule type="cellIs" dxfId="1067" priority="1013" stopIfTrue="1" operator="equal">
      <formula>0</formula>
    </cfRule>
    <cfRule type="cellIs" dxfId="1066" priority="1014" stopIfTrue="1" operator="notEqual">
      <formula>0</formula>
    </cfRule>
  </conditionalFormatting>
  <conditionalFormatting sqref="A2315">
    <cfRule type="cellIs" dxfId="1065" priority="1011" stopIfTrue="1" operator="equal">
      <formula>0</formula>
    </cfRule>
    <cfRule type="cellIs" dxfId="1064" priority="1012" stopIfTrue="1" operator="notEqual">
      <formula>0</formula>
    </cfRule>
  </conditionalFormatting>
  <conditionalFormatting sqref="A2374">
    <cfRule type="cellIs" dxfId="1063" priority="1009" stopIfTrue="1" operator="equal">
      <formula>0</formula>
    </cfRule>
    <cfRule type="cellIs" dxfId="1062" priority="1010" stopIfTrue="1" operator="notEqual">
      <formula>0</formula>
    </cfRule>
  </conditionalFormatting>
  <conditionalFormatting sqref="D2377">
    <cfRule type="expression" dxfId="1061" priority="1007" stopIfTrue="1">
      <formula>NOT($A2377)</formula>
    </cfRule>
    <cfRule type="expression" dxfId="1060" priority="1008" stopIfTrue="1">
      <formula>($A2377)</formula>
    </cfRule>
  </conditionalFormatting>
  <conditionalFormatting sqref="E2377">
    <cfRule type="expression" dxfId="1059" priority="1005" stopIfTrue="1">
      <formula>NOT($A2377)</formula>
    </cfRule>
    <cfRule type="expression" dxfId="1058" priority="1006" stopIfTrue="1">
      <formula>($A2377)</formula>
    </cfRule>
  </conditionalFormatting>
  <conditionalFormatting sqref="E2392 E2389">
    <cfRule type="expression" dxfId="1057" priority="1001" stopIfTrue="1">
      <formula>NOT($A2389)</formula>
    </cfRule>
    <cfRule type="expression" dxfId="1056" priority="1002" stopIfTrue="1">
      <formula>($A2389)</formula>
    </cfRule>
  </conditionalFormatting>
  <conditionalFormatting sqref="E2390">
    <cfRule type="expression" dxfId="1055" priority="1003" stopIfTrue="1">
      <formula>NOT($A2391)</formula>
    </cfRule>
    <cfRule type="expression" dxfId="1054" priority="1004" stopIfTrue="1">
      <formula>($A2391)</formula>
    </cfRule>
  </conditionalFormatting>
  <conditionalFormatting sqref="E2391">
    <cfRule type="expression" dxfId="1053" priority="999" stopIfTrue="1">
      <formula>NOT($A2391)</formula>
    </cfRule>
    <cfRule type="expression" dxfId="1052" priority="1000" stopIfTrue="1">
      <formula>($A2391)</formula>
    </cfRule>
  </conditionalFormatting>
  <conditionalFormatting sqref="B2487:B2493 B2484:B2485 B2433:B2438 B2440:B2444 B2446:B2447 B2449:B2467 B2469:B2473 B2475:B2480 B2482 B2497:B2500 E2497:E2500">
    <cfRule type="expression" dxfId="1049" priority="989" stopIfTrue="1">
      <formula>NOT($A2433)</formula>
    </cfRule>
    <cfRule type="expression" dxfId="1048" priority="990" stopIfTrue="1">
      <formula>($A2433)</formula>
    </cfRule>
  </conditionalFormatting>
  <conditionalFormatting sqref="D2433">
    <cfRule type="expression" dxfId="1047" priority="973" stopIfTrue="1">
      <formula>NOT($A2433)</formula>
    </cfRule>
    <cfRule type="expression" dxfId="1046" priority="974" stopIfTrue="1">
      <formula>($A2433)</formula>
    </cfRule>
  </conditionalFormatting>
  <conditionalFormatting sqref="A2505">
    <cfRule type="cellIs" dxfId="1045" priority="975" stopIfTrue="1" operator="equal">
      <formula>0</formula>
    </cfRule>
    <cfRule type="cellIs" dxfId="1044" priority="976" stopIfTrue="1" operator="notEqual">
      <formula>0</formula>
    </cfRule>
  </conditionalFormatting>
  <conditionalFormatting sqref="A2414">
    <cfRule type="cellIs" dxfId="1043" priority="971" stopIfTrue="1" operator="equal">
      <formula>0</formula>
    </cfRule>
    <cfRule type="cellIs" dxfId="1042" priority="972" stopIfTrue="1" operator="notEqual">
      <formula>0</formula>
    </cfRule>
  </conditionalFormatting>
  <conditionalFormatting sqref="B2592:B2598 B2589:B2590 B2538:B2543 B2545:B2549 B2551:B2552 B2554:B2572 B2574:B2578 B2580:B2585 B2587 B2602:B2605 E2602:E2605">
    <cfRule type="expression" dxfId="1041" priority="951" stopIfTrue="1">
      <formula>NOT($A2538)</formula>
    </cfRule>
    <cfRule type="expression" dxfId="1040" priority="952" stopIfTrue="1">
      <formula>($A2538)</formula>
    </cfRule>
  </conditionalFormatting>
  <conditionalFormatting sqref="E2502:E2504">
    <cfRule type="expression" dxfId="1039" priority="997" stopIfTrue="1">
      <formula>NOT($A2497)</formula>
    </cfRule>
    <cfRule type="expression" dxfId="1038" priority="998" stopIfTrue="1">
      <formula>($A2497)</formula>
    </cfRule>
  </conditionalFormatting>
  <conditionalFormatting sqref="C2497:D2500 C2488:E2493 C2475:D2478 E2476:E2480 C2482:E2482 C2484:E2485 E2469 C2434:E2438 C2440:E2444 C2446:E2447 C2449:E2467 C2469:D2473 E2471:E2473 C2426:E2431 C2433 E2433 C2480:D2480 C2487:D2487">
    <cfRule type="expression" dxfId="1037" priority="991" stopIfTrue="1">
      <formula>NOT(#REF!)</formula>
    </cfRule>
    <cfRule type="expression" dxfId="1036" priority="992" stopIfTrue="1">
      <formula>(#REF!)</formula>
    </cfRule>
  </conditionalFormatting>
  <conditionalFormatting sqref="E2475 E2470">
    <cfRule type="expression" dxfId="1035" priority="993" stopIfTrue="1">
      <formula>NOT(#REF!)</formula>
    </cfRule>
    <cfRule type="expression" dxfId="1034" priority="994" stopIfTrue="1">
      <formula>(#REF!)</formula>
    </cfRule>
  </conditionalFormatting>
  <conditionalFormatting sqref="C2420:C2425">
    <cfRule type="expression" dxfId="1033" priority="981" stopIfTrue="1">
      <formula>NOT(#REF!)</formula>
    </cfRule>
    <cfRule type="expression" dxfId="1032" priority="982" stopIfTrue="1">
      <formula>(#REF!)</formula>
    </cfRule>
  </conditionalFormatting>
  <conditionalFormatting sqref="A2402:A2413 A2415:A2425">
    <cfRule type="cellIs" dxfId="1029" priority="985" stopIfTrue="1" operator="equal">
      <formula>0</formula>
    </cfRule>
    <cfRule type="cellIs" dxfId="1028" priority="986" stopIfTrue="1" operator="notEqual">
      <formula>0</formula>
    </cfRule>
  </conditionalFormatting>
  <conditionalFormatting sqref="C2402:D2413 C2415:D2419">
    <cfRule type="expression" dxfId="1027" priority="983" stopIfTrue="1">
      <formula>NOT(#REF!)</formula>
    </cfRule>
    <cfRule type="expression" dxfId="1026" priority="984" stopIfTrue="1">
      <formula>(#REF!)</formula>
    </cfRule>
  </conditionalFormatting>
  <conditionalFormatting sqref="B2508:B2536 B2607:D2609">
    <cfRule type="expression" dxfId="1025" priority="959" stopIfTrue="1">
      <formula>NOT($A2508)</formula>
    </cfRule>
    <cfRule type="expression" dxfId="1024" priority="960" stopIfTrue="1">
      <formula>($A2508)</formula>
    </cfRule>
  </conditionalFormatting>
  <conditionalFormatting sqref="D2420:D2425">
    <cfRule type="expression" dxfId="1023" priority="979" stopIfTrue="1">
      <formula>NOT(#REF!)</formula>
    </cfRule>
    <cfRule type="expression" dxfId="1022" priority="980" stopIfTrue="1">
      <formula>(#REF!)</formula>
    </cfRule>
  </conditionalFormatting>
  <conditionalFormatting sqref="E2420:E2425">
    <cfRule type="expression" dxfId="1021" priority="977" stopIfTrue="1">
      <formula>NOT(#REF!)</formula>
    </cfRule>
    <cfRule type="expression" dxfId="1020" priority="978" stopIfTrue="1">
      <formula>(#REF!)</formula>
    </cfRule>
  </conditionalFormatting>
  <conditionalFormatting sqref="C2414:D2414">
    <cfRule type="expression" dxfId="1019" priority="969" stopIfTrue="1">
      <formula>NOT(#REF!)</formula>
    </cfRule>
    <cfRule type="expression" dxfId="1018" priority="970" stopIfTrue="1">
      <formula>(#REF!)</formula>
    </cfRule>
  </conditionalFormatting>
  <conditionalFormatting sqref="C2508:D2518 C2520:D2524">
    <cfRule type="expression" dxfId="1017" priority="947" stopIfTrue="1">
      <formula>NOT(#REF!)</formula>
    </cfRule>
    <cfRule type="expression" dxfId="1016" priority="948" stopIfTrue="1">
      <formula>(#REF!)</formula>
    </cfRule>
  </conditionalFormatting>
  <conditionalFormatting sqref="C2525:C2530">
    <cfRule type="expression" dxfId="1015" priority="945" stopIfTrue="1">
      <formula>NOT(#REF!)</formula>
    </cfRule>
    <cfRule type="expression" dxfId="1014" priority="946" stopIfTrue="1">
      <formula>(#REF!)</formula>
    </cfRule>
  </conditionalFormatting>
  <conditionalFormatting sqref="A2508:A2518 A2520:A2530">
    <cfRule type="cellIs" dxfId="1013" priority="949" stopIfTrue="1" operator="equal">
      <formula>0</formula>
    </cfRule>
    <cfRule type="cellIs" dxfId="1012" priority="950" stopIfTrue="1" operator="notEqual">
      <formula>0</formula>
    </cfRule>
  </conditionalFormatting>
  <conditionalFormatting sqref="C2479:D2479">
    <cfRule type="expression" dxfId="1011" priority="967" stopIfTrue="1">
      <formula>NOT(#REF!)</formula>
    </cfRule>
    <cfRule type="expression" dxfId="1010" priority="968" stopIfTrue="1">
      <formula>(#REF!)</formula>
    </cfRule>
  </conditionalFormatting>
  <conditionalFormatting sqref="E2514:E2517 E2521:E2524">
    <cfRule type="expression" dxfId="1009" priority="961" stopIfTrue="1">
      <formula>NOT(#REF!)</formula>
    </cfRule>
    <cfRule type="expression" dxfId="1008" priority="962" stopIfTrue="1">
      <formula>(#REF!)</formula>
    </cfRule>
  </conditionalFormatting>
  <conditionalFormatting sqref="A2507">
    <cfRule type="cellIs" dxfId="1007" priority="965" stopIfTrue="1" operator="equal">
      <formula>0</formula>
    </cfRule>
    <cfRule type="cellIs" dxfId="1006" priority="966" stopIfTrue="1" operator="notEqual">
      <formula>0</formula>
    </cfRule>
  </conditionalFormatting>
  <conditionalFormatting sqref="A2531:A2536 A2538:A2598 A2601:A2609">
    <cfRule type="cellIs" dxfId="1005" priority="963" stopIfTrue="1" operator="equal">
      <formula>0</formula>
    </cfRule>
    <cfRule type="cellIs" dxfId="1004" priority="964" stopIfTrue="1" operator="notEqual">
      <formula>0</formula>
    </cfRule>
  </conditionalFormatting>
  <conditionalFormatting sqref="A2613">
    <cfRule type="cellIs" dxfId="1003" priority="925" stopIfTrue="1" operator="equal">
      <formula>0</formula>
    </cfRule>
    <cfRule type="cellIs" dxfId="1002" priority="926" stopIfTrue="1" operator="notEqual">
      <formula>0</formula>
    </cfRule>
  </conditionalFormatting>
  <conditionalFormatting sqref="D2525:D2530">
    <cfRule type="expression" dxfId="1001" priority="943" stopIfTrue="1">
      <formula>NOT(#REF!)</formula>
    </cfRule>
    <cfRule type="expression" dxfId="1000" priority="944" stopIfTrue="1">
      <formula>(#REF!)</formula>
    </cfRule>
  </conditionalFormatting>
  <conditionalFormatting sqref="A2537">
    <cfRule type="cellIs" dxfId="999" priority="923" stopIfTrue="1" operator="equal">
      <formula>0</formula>
    </cfRule>
    <cfRule type="cellIs" dxfId="998" priority="924" stopIfTrue="1" operator="notEqual">
      <formula>0</formula>
    </cfRule>
  </conditionalFormatting>
  <conditionalFormatting sqref="D2538">
    <cfRule type="expression" dxfId="997" priority="939" stopIfTrue="1">
      <formula>NOT($A2538)</formula>
    </cfRule>
    <cfRule type="expression" dxfId="996" priority="940" stopIfTrue="1">
      <formula>($A2538)</formula>
    </cfRule>
  </conditionalFormatting>
  <conditionalFormatting sqref="E2607:E2609">
    <cfRule type="expression" dxfId="995" priority="957" stopIfTrue="1">
      <formula>NOT($A2602)</formula>
    </cfRule>
    <cfRule type="expression" dxfId="994" priority="958" stopIfTrue="1">
      <formula>($A2602)</formula>
    </cfRule>
  </conditionalFormatting>
  <conditionalFormatting sqref="C2602:D2605 C2593:E2598 C2580:D2583 E2581:E2585 C2587:E2587 C2589:E2590 E2574 C2539:E2543 C2545:E2549 C2551:E2552 C2554:E2572 C2574:D2578 E2576:E2578 C2531:E2536 C2538 E2538 C2585:D2585 C2592:D2592">
    <cfRule type="expression" dxfId="993" priority="953" stopIfTrue="1">
      <formula>NOT(#REF!)</formula>
    </cfRule>
    <cfRule type="expression" dxfId="992" priority="954" stopIfTrue="1">
      <formula>(#REF!)</formula>
    </cfRule>
  </conditionalFormatting>
  <conditionalFormatting sqref="E2580 E2575">
    <cfRule type="expression" dxfId="991" priority="955" stopIfTrue="1">
      <formula>NOT(#REF!)</formula>
    </cfRule>
    <cfRule type="expression" dxfId="990" priority="956" stopIfTrue="1">
      <formula>(#REF!)</formula>
    </cfRule>
  </conditionalFormatting>
  <conditionalFormatting sqref="E2526:E2529">
    <cfRule type="expression" dxfId="989" priority="941" stopIfTrue="1">
      <formula>NOT(#REF!)</formula>
    </cfRule>
    <cfRule type="expression" dxfId="988" priority="942" stopIfTrue="1">
      <formula>(#REF!)</formula>
    </cfRule>
  </conditionalFormatting>
  <conditionalFormatting sqref="C2519:D2519">
    <cfRule type="expression" dxfId="987" priority="935" stopIfTrue="1">
      <formula>NOT(#REF!)</formula>
    </cfRule>
    <cfRule type="expression" dxfId="986" priority="936" stopIfTrue="1">
      <formula>(#REF!)</formula>
    </cfRule>
  </conditionalFormatting>
  <conditionalFormatting sqref="A2519">
    <cfRule type="cellIs" dxfId="985" priority="937" stopIfTrue="1" operator="equal">
      <formula>0</formula>
    </cfRule>
    <cfRule type="cellIs" dxfId="984" priority="938" stopIfTrue="1" operator="notEqual">
      <formula>0</formula>
    </cfRule>
  </conditionalFormatting>
  <conditionalFormatting sqref="C2584:D2584">
    <cfRule type="expression" dxfId="983" priority="933" stopIfTrue="1">
      <formula>NOT(#REF!)</formula>
    </cfRule>
    <cfRule type="expression" dxfId="982" priority="934" stopIfTrue="1">
      <formula>(#REF!)</formula>
    </cfRule>
  </conditionalFormatting>
  <conditionalFormatting sqref="B2645">
    <cfRule type="expression" dxfId="981" priority="927" stopIfTrue="1">
      <formula>NOT($A2645)</formula>
    </cfRule>
    <cfRule type="expression" dxfId="980" priority="928" stopIfTrue="1">
      <formula>($A2645)</formula>
    </cfRule>
  </conditionalFormatting>
  <conditionalFormatting sqref="C2645:E2645">
    <cfRule type="expression" dxfId="979" priority="929" stopIfTrue="1">
      <formula>NOT(#REF!)</formula>
    </cfRule>
    <cfRule type="expression" dxfId="978" priority="930" stopIfTrue="1">
      <formula>(#REF!)</formula>
    </cfRule>
  </conditionalFormatting>
  <conditionalFormatting sqref="A2645">
    <cfRule type="cellIs" dxfId="977" priority="931" stopIfTrue="1" operator="equal">
      <formula>0</formula>
    </cfRule>
    <cfRule type="cellIs" dxfId="976" priority="932" stopIfTrue="1" operator="notEqual">
      <formula>0</formula>
    </cfRule>
  </conditionalFormatting>
  <conditionalFormatting sqref="A2644">
    <cfRule type="cellIs" dxfId="975" priority="893" stopIfTrue="1" operator="equal">
      <formula>0</formula>
    </cfRule>
    <cfRule type="cellIs" dxfId="974" priority="894" stopIfTrue="1" operator="notEqual">
      <formula>0</formula>
    </cfRule>
  </conditionalFormatting>
  <conditionalFormatting sqref="A2432">
    <cfRule type="cellIs" dxfId="973" priority="921" stopIfTrue="1" operator="equal">
      <formula>0</formula>
    </cfRule>
    <cfRule type="cellIs" dxfId="972" priority="922" stopIfTrue="1" operator="notEqual">
      <formula>0</formula>
    </cfRule>
  </conditionalFormatting>
  <conditionalFormatting sqref="D2661:E2679">
    <cfRule type="expression" dxfId="971" priority="919" stopIfTrue="1">
      <formula>NOT(#REF!)</formula>
    </cfRule>
    <cfRule type="expression" dxfId="970" priority="920" stopIfTrue="1">
      <formula>(#REF!)</formula>
    </cfRule>
  </conditionalFormatting>
  <conditionalFormatting sqref="C2614:D2622 C2627:D2631 C2624:D2625 D2623">
    <cfRule type="expression" dxfId="969" priority="905" stopIfTrue="1">
      <formula>NOT(#REF!)</formula>
    </cfRule>
    <cfRule type="expression" dxfId="968" priority="906" stopIfTrue="1">
      <formula>(#REF!)</formula>
    </cfRule>
  </conditionalFormatting>
  <conditionalFormatting sqref="E2707:E2710">
    <cfRule type="expression" dxfId="967" priority="917" stopIfTrue="1">
      <formula>NOT($A2707)</formula>
    </cfRule>
    <cfRule type="expression" dxfId="966" priority="918" stopIfTrue="1">
      <formula>($A2707)</formula>
    </cfRule>
  </conditionalFormatting>
  <conditionalFormatting sqref="D2632:D2637">
    <cfRule type="expression" dxfId="965" priority="901" stopIfTrue="1">
      <formula>NOT(#REF!)</formula>
    </cfRule>
    <cfRule type="expression" dxfId="964" priority="902" stopIfTrue="1">
      <formula>(#REF!)</formula>
    </cfRule>
  </conditionalFormatting>
  <conditionalFormatting sqref="A2638:A2643">
    <cfRule type="cellIs" dxfId="963" priority="915" stopIfTrue="1" operator="equal">
      <formula>0</formula>
    </cfRule>
    <cfRule type="cellIs" dxfId="962" priority="916" stopIfTrue="1" operator="notEqual">
      <formula>0</formula>
    </cfRule>
  </conditionalFormatting>
  <conditionalFormatting sqref="B2614:B2622 B2624:B2643">
    <cfRule type="expression" dxfId="961" priority="911" stopIfTrue="1">
      <formula>NOT($A2614)</formula>
    </cfRule>
    <cfRule type="expression" dxfId="960" priority="912" stopIfTrue="1">
      <formula>($A2614)</formula>
    </cfRule>
  </conditionalFormatting>
  <conditionalFormatting sqref="E2621:E2624 E2628:E2631">
    <cfRule type="expression" dxfId="959" priority="913" stopIfTrue="1">
      <formula>NOT(#REF!)</formula>
    </cfRule>
    <cfRule type="expression" dxfId="958" priority="914" stopIfTrue="1">
      <formula>(#REF!)</formula>
    </cfRule>
  </conditionalFormatting>
  <conditionalFormatting sqref="A2626">
    <cfRule type="cellIs" dxfId="957" priority="897" stopIfTrue="1" operator="equal">
      <formula>0</formula>
    </cfRule>
    <cfRule type="cellIs" dxfId="956" priority="898" stopIfTrue="1" operator="notEqual">
      <formula>0</formula>
    </cfRule>
  </conditionalFormatting>
  <conditionalFormatting sqref="C2632:C2637">
    <cfRule type="expression" dxfId="955" priority="903" stopIfTrue="1">
      <formula>NOT(#REF!)</formula>
    </cfRule>
    <cfRule type="expression" dxfId="954" priority="904" stopIfTrue="1">
      <formula>(#REF!)</formula>
    </cfRule>
  </conditionalFormatting>
  <conditionalFormatting sqref="C2638:E2643">
    <cfRule type="expression" dxfId="953" priority="909" stopIfTrue="1">
      <formula>NOT(#REF!)</formula>
    </cfRule>
    <cfRule type="expression" dxfId="952" priority="910" stopIfTrue="1">
      <formula>(#REF!)</formula>
    </cfRule>
  </conditionalFormatting>
  <conditionalFormatting sqref="A2614:A2625 A2627:A2637">
    <cfRule type="cellIs" dxfId="951" priority="907" stopIfTrue="1" operator="equal">
      <formula>0</formula>
    </cfRule>
    <cfRule type="cellIs" dxfId="950" priority="908" stopIfTrue="1" operator="notEqual">
      <formula>0</formula>
    </cfRule>
  </conditionalFormatting>
  <conditionalFormatting sqref="E2633:E2636">
    <cfRule type="expression" dxfId="949" priority="899" stopIfTrue="1">
      <formula>NOT(#REF!)</formula>
    </cfRule>
    <cfRule type="expression" dxfId="948" priority="900" stopIfTrue="1">
      <formula>(#REF!)</formula>
    </cfRule>
  </conditionalFormatting>
  <conditionalFormatting sqref="C2626:D2626">
    <cfRule type="expression" dxfId="947" priority="895" stopIfTrue="1">
      <formula>NOT(#REF!)</formula>
    </cfRule>
    <cfRule type="expression" dxfId="946" priority="896" stopIfTrue="1">
      <formula>(#REF!)</formula>
    </cfRule>
  </conditionalFormatting>
  <conditionalFormatting sqref="E2699">
    <cfRule type="expression" dxfId="945" priority="891" stopIfTrue="1">
      <formula>NOT(#REF!)</formula>
    </cfRule>
    <cfRule type="expression" dxfId="944" priority="892" stopIfTrue="1">
      <formula>(#REF!)</formula>
    </cfRule>
  </conditionalFormatting>
  <conditionalFormatting sqref="E2487">
    <cfRule type="expression" dxfId="943" priority="887" stopIfTrue="1">
      <formula>NOT(#REF!)</formula>
    </cfRule>
    <cfRule type="expression" dxfId="942" priority="888" stopIfTrue="1">
      <formula>(#REF!)</formula>
    </cfRule>
  </conditionalFormatting>
  <conditionalFormatting sqref="E2625">
    <cfRule type="expression" dxfId="941" priority="883" stopIfTrue="1">
      <formula>NOT(#REF!)</formula>
    </cfRule>
    <cfRule type="expression" dxfId="940" priority="884" stopIfTrue="1">
      <formula>(#REF!)</formula>
    </cfRule>
  </conditionalFormatting>
  <conditionalFormatting sqref="E2592">
    <cfRule type="expression" dxfId="939" priority="889" stopIfTrue="1">
      <formula>NOT(#REF!)</formula>
    </cfRule>
    <cfRule type="expression" dxfId="938" priority="890" stopIfTrue="1">
      <formula>(#REF!)</formula>
    </cfRule>
  </conditionalFormatting>
  <conditionalFormatting sqref="E2620">
    <cfRule type="expression" dxfId="937" priority="885" stopIfTrue="1">
      <formula>NOT(#REF!)</formula>
    </cfRule>
    <cfRule type="expression" dxfId="936" priority="886" stopIfTrue="1">
      <formula>(#REF!)</formula>
    </cfRule>
  </conditionalFormatting>
  <conditionalFormatting sqref="E2518">
    <cfRule type="expression" dxfId="935" priority="873" stopIfTrue="1">
      <formula>NOT(#REF!)</formula>
    </cfRule>
    <cfRule type="expression" dxfId="934" priority="874" stopIfTrue="1">
      <formula>(#REF!)</formula>
    </cfRule>
  </conditionalFormatting>
  <conditionalFormatting sqref="E2519">
    <cfRule type="expression" dxfId="933" priority="871" stopIfTrue="1">
      <formula>NOT(#REF!)</formula>
    </cfRule>
    <cfRule type="expression" dxfId="932" priority="872" stopIfTrue="1">
      <formula>(#REF!)</formula>
    </cfRule>
  </conditionalFormatting>
  <conditionalFormatting sqref="E2520">
    <cfRule type="expression" dxfId="931" priority="869" stopIfTrue="1">
      <formula>NOT(#REF!)</formula>
    </cfRule>
    <cfRule type="expression" dxfId="930" priority="870" stopIfTrue="1">
      <formula>(#REF!)</formula>
    </cfRule>
  </conditionalFormatting>
  <conditionalFormatting sqref="E2525">
    <cfRule type="expression" dxfId="929" priority="867" stopIfTrue="1">
      <formula>NOT(#REF!)</formula>
    </cfRule>
    <cfRule type="expression" dxfId="928" priority="868" stopIfTrue="1">
      <formula>(#REF!)</formula>
    </cfRule>
  </conditionalFormatting>
  <conditionalFormatting sqref="E2626">
    <cfRule type="expression" dxfId="927" priority="881" stopIfTrue="1">
      <formula>NOT(#REF!)</formula>
    </cfRule>
    <cfRule type="expression" dxfId="926" priority="882" stopIfTrue="1">
      <formula>(#REF!)</formula>
    </cfRule>
  </conditionalFormatting>
  <conditionalFormatting sqref="E2530">
    <cfRule type="expression" dxfId="925" priority="865" stopIfTrue="1">
      <formula>NOT(#REF!)</formula>
    </cfRule>
    <cfRule type="expression" dxfId="924" priority="866" stopIfTrue="1">
      <formula>(#REF!)</formula>
    </cfRule>
  </conditionalFormatting>
  <conditionalFormatting sqref="E2627">
    <cfRule type="expression" dxfId="923" priority="879" stopIfTrue="1">
      <formula>NOT(#REF!)</formula>
    </cfRule>
    <cfRule type="expression" dxfId="922" priority="880" stopIfTrue="1">
      <formula>(#REF!)</formula>
    </cfRule>
  </conditionalFormatting>
  <conditionalFormatting sqref="E2632">
    <cfRule type="expression" dxfId="921" priority="877" stopIfTrue="1">
      <formula>NOT(#REF!)</formula>
    </cfRule>
    <cfRule type="expression" dxfId="920" priority="878" stopIfTrue="1">
      <formula>(#REF!)</formula>
    </cfRule>
  </conditionalFormatting>
  <conditionalFormatting sqref="E2637">
    <cfRule type="expression" dxfId="919" priority="875" stopIfTrue="1">
      <formula>NOT(#REF!)</formula>
    </cfRule>
    <cfRule type="expression" dxfId="918" priority="876" stopIfTrue="1">
      <formula>(#REF!)</formula>
    </cfRule>
  </conditionalFormatting>
  <conditionalFormatting sqref="B2816:D2818">
    <cfRule type="expression" dxfId="917" priority="861" stopIfTrue="1">
      <formula>NOT($A2816)</formula>
    </cfRule>
    <cfRule type="expression" dxfId="916" priority="862" stopIfTrue="1">
      <formula>($A2816)</formula>
    </cfRule>
  </conditionalFormatting>
  <conditionalFormatting sqref="A2790:A2818">
    <cfRule type="cellIs" dxfId="915" priority="863" stopIfTrue="1" operator="equal">
      <formula>0</formula>
    </cfRule>
    <cfRule type="cellIs" dxfId="914" priority="864" stopIfTrue="1" operator="notEqual">
      <formula>0</formula>
    </cfRule>
  </conditionalFormatting>
  <conditionalFormatting sqref="B2803:B2809 B2800:B2801 B2756:B2760 B2762:B2763 B2765:B2783 B2785:B2789 B2791:B2796 B2798 B2811:B2814 B2750:B2754">
    <cfRule type="expression" dxfId="913" priority="849" stopIfTrue="1">
      <formula>NOT($A2750)</formula>
    </cfRule>
    <cfRule type="expression" dxfId="912" priority="850" stopIfTrue="1">
      <formula>($A2750)</formula>
    </cfRule>
  </conditionalFormatting>
  <conditionalFormatting sqref="E2816:E2818">
    <cfRule type="expression" dxfId="911" priority="859" stopIfTrue="1">
      <formula>NOT($A2811)</formula>
    </cfRule>
    <cfRule type="expression" dxfId="910" priority="860" stopIfTrue="1">
      <formula>($A2811)</formula>
    </cfRule>
  </conditionalFormatting>
  <conditionalFormatting sqref="C2811:D2814 C2804:E2809 C2791:D2796 E2792:E2796 C2798:E2798 C2800:E2801 E2785 C2756:E2760 C2762:E2763 C2765:C2783 C2785:D2789 E2787:E2789 C2750:E2754 C2803:D2803">
    <cfRule type="expression" dxfId="909" priority="851" stopIfTrue="1">
      <formula>NOT(#REF!)</formula>
    </cfRule>
    <cfRule type="expression" dxfId="908" priority="852" stopIfTrue="1">
      <formula>(#REF!)</formula>
    </cfRule>
  </conditionalFormatting>
  <conditionalFormatting sqref="E2791 E2786">
    <cfRule type="expression" dxfId="907" priority="853" stopIfTrue="1">
      <formula>NOT(#REF!)</formula>
    </cfRule>
    <cfRule type="expression" dxfId="906" priority="854" stopIfTrue="1">
      <formula>(#REF!)</formula>
    </cfRule>
  </conditionalFormatting>
  <conditionalFormatting sqref="A2750:A2789">
    <cfRule type="cellIs" dxfId="903" priority="857" stopIfTrue="1" operator="equal">
      <formula>0</formula>
    </cfRule>
    <cfRule type="cellIs" dxfId="902" priority="858" stopIfTrue="1" operator="notEqual">
      <formula>0</formula>
    </cfRule>
  </conditionalFormatting>
  <conditionalFormatting sqref="A2749">
    <cfRule type="cellIs" dxfId="901" priority="847" stopIfTrue="1" operator="equal">
      <formula>0</formula>
    </cfRule>
    <cfRule type="cellIs" dxfId="900" priority="848" stopIfTrue="1" operator="notEqual">
      <formula>0</formula>
    </cfRule>
  </conditionalFormatting>
  <conditionalFormatting sqref="A2717">
    <cfRule type="cellIs" dxfId="899" priority="841" stopIfTrue="1" operator="equal">
      <formula>0</formula>
    </cfRule>
    <cfRule type="cellIs" dxfId="898" priority="842" stopIfTrue="1" operator="notEqual">
      <formula>0</formula>
    </cfRule>
  </conditionalFormatting>
  <conditionalFormatting sqref="B2749">
    <cfRule type="expression" dxfId="897" priority="843" stopIfTrue="1">
      <formula>NOT($A2749)</formula>
    </cfRule>
    <cfRule type="expression" dxfId="896" priority="844" stopIfTrue="1">
      <formula>($A2749)</formula>
    </cfRule>
  </conditionalFormatting>
  <conditionalFormatting sqref="C2749:E2749">
    <cfRule type="expression" dxfId="895" priority="845" stopIfTrue="1">
      <formula>NOT(#REF!)</formula>
    </cfRule>
    <cfRule type="expression" dxfId="894" priority="846" stopIfTrue="1">
      <formula>(#REF!)</formula>
    </cfRule>
  </conditionalFormatting>
  <conditionalFormatting sqref="A2718:A2729 A2731:A2741">
    <cfRule type="cellIs" dxfId="893" priority="827" stopIfTrue="1" operator="equal">
      <formula>0</formula>
    </cfRule>
    <cfRule type="cellIs" dxfId="892" priority="828" stopIfTrue="1" operator="notEqual">
      <formula>0</formula>
    </cfRule>
  </conditionalFormatting>
  <conditionalFormatting sqref="A2748">
    <cfRule type="cellIs" dxfId="891" priority="813" stopIfTrue="1" operator="equal">
      <formula>0</formula>
    </cfRule>
    <cfRule type="cellIs" dxfId="890" priority="814" stopIfTrue="1" operator="notEqual">
      <formula>0</formula>
    </cfRule>
  </conditionalFormatting>
  <conditionalFormatting sqref="D2765:E2783">
    <cfRule type="expression" dxfId="889" priority="839" stopIfTrue="1">
      <formula>NOT(#REF!)</formula>
    </cfRule>
    <cfRule type="expression" dxfId="888" priority="840" stopIfTrue="1">
      <formula>(#REF!)</formula>
    </cfRule>
  </conditionalFormatting>
  <conditionalFormatting sqref="E2811:E2814">
    <cfRule type="expression" dxfId="887" priority="837" stopIfTrue="1">
      <formula>NOT($A2811)</formula>
    </cfRule>
    <cfRule type="expression" dxfId="886" priority="838" stopIfTrue="1">
      <formula>($A2811)</formula>
    </cfRule>
  </conditionalFormatting>
  <conditionalFormatting sqref="B2718:B2747">
    <cfRule type="expression" dxfId="885" priority="831" stopIfTrue="1">
      <formula>NOT($A2718)</formula>
    </cfRule>
    <cfRule type="expression" dxfId="884" priority="832" stopIfTrue="1">
      <formula>($A2718)</formula>
    </cfRule>
  </conditionalFormatting>
  <conditionalFormatting sqref="E2725:E2728 E2732:E2735">
    <cfRule type="expression" dxfId="883" priority="833" stopIfTrue="1">
      <formula>NOT(#REF!)</formula>
    </cfRule>
    <cfRule type="expression" dxfId="882" priority="834" stopIfTrue="1">
      <formula>(#REF!)</formula>
    </cfRule>
  </conditionalFormatting>
  <conditionalFormatting sqref="A2742:A2747">
    <cfRule type="cellIs" dxfId="881" priority="835" stopIfTrue="1" operator="equal">
      <formula>0</formula>
    </cfRule>
    <cfRule type="cellIs" dxfId="880" priority="836" stopIfTrue="1" operator="notEqual">
      <formula>0</formula>
    </cfRule>
  </conditionalFormatting>
  <conditionalFormatting sqref="C2736:C2741">
    <cfRule type="expression" dxfId="879" priority="823" stopIfTrue="1">
      <formula>NOT(#REF!)</formula>
    </cfRule>
    <cfRule type="expression" dxfId="878" priority="824" stopIfTrue="1">
      <formula>(#REF!)</formula>
    </cfRule>
  </conditionalFormatting>
  <conditionalFormatting sqref="C2742:E2747">
    <cfRule type="expression" dxfId="877" priority="829" stopIfTrue="1">
      <formula>NOT(#REF!)</formula>
    </cfRule>
    <cfRule type="expression" dxfId="876" priority="830" stopIfTrue="1">
      <formula>(#REF!)</formula>
    </cfRule>
  </conditionalFormatting>
  <conditionalFormatting sqref="C2718:D2729 C2731:D2735">
    <cfRule type="expression" dxfId="875" priority="825" stopIfTrue="1">
      <formula>NOT(#REF!)</formula>
    </cfRule>
    <cfRule type="expression" dxfId="874" priority="826" stopIfTrue="1">
      <formula>(#REF!)</formula>
    </cfRule>
  </conditionalFormatting>
  <conditionalFormatting sqref="D2736:D2741">
    <cfRule type="expression" dxfId="873" priority="821" stopIfTrue="1">
      <formula>NOT(#REF!)</formula>
    </cfRule>
    <cfRule type="expression" dxfId="872" priority="822" stopIfTrue="1">
      <formula>(#REF!)</formula>
    </cfRule>
  </conditionalFormatting>
  <conditionalFormatting sqref="E2737:E2740">
    <cfRule type="expression" dxfId="871" priority="819" stopIfTrue="1">
      <formula>NOT(#REF!)</formula>
    </cfRule>
    <cfRule type="expression" dxfId="870" priority="820" stopIfTrue="1">
      <formula>(#REF!)</formula>
    </cfRule>
  </conditionalFormatting>
  <conditionalFormatting sqref="C2730:D2730">
    <cfRule type="expression" dxfId="869" priority="815" stopIfTrue="1">
      <formula>NOT(#REF!)</formula>
    </cfRule>
    <cfRule type="expression" dxfId="868" priority="816" stopIfTrue="1">
      <formula>(#REF!)</formula>
    </cfRule>
  </conditionalFormatting>
  <conditionalFormatting sqref="A2730">
    <cfRule type="cellIs" dxfId="867" priority="817" stopIfTrue="1" operator="equal">
      <formula>0</formula>
    </cfRule>
    <cfRule type="cellIs" dxfId="866" priority="818" stopIfTrue="1" operator="notEqual">
      <formula>0</formula>
    </cfRule>
  </conditionalFormatting>
  <conditionalFormatting sqref="E2803">
    <cfRule type="expression" dxfId="865" priority="811" stopIfTrue="1">
      <formula>NOT(#REF!)</formula>
    </cfRule>
    <cfRule type="expression" dxfId="864" priority="812" stopIfTrue="1">
      <formula>(#REF!)</formula>
    </cfRule>
  </conditionalFormatting>
  <conditionalFormatting sqref="E2724">
    <cfRule type="expression" dxfId="863" priority="809" stopIfTrue="1">
      <formula>NOT(#REF!)</formula>
    </cfRule>
    <cfRule type="expression" dxfId="862" priority="810" stopIfTrue="1">
      <formula>(#REF!)</formula>
    </cfRule>
  </conditionalFormatting>
  <conditionalFormatting sqref="E2729">
    <cfRule type="expression" dxfId="861" priority="807" stopIfTrue="1">
      <formula>NOT(#REF!)</formula>
    </cfRule>
    <cfRule type="expression" dxfId="860" priority="808" stopIfTrue="1">
      <formula>(#REF!)</formula>
    </cfRule>
  </conditionalFormatting>
  <conditionalFormatting sqref="E2730">
    <cfRule type="expression" dxfId="859" priority="805" stopIfTrue="1">
      <formula>NOT(#REF!)</formula>
    </cfRule>
    <cfRule type="expression" dxfId="858" priority="806" stopIfTrue="1">
      <formula>(#REF!)</formula>
    </cfRule>
  </conditionalFormatting>
  <conditionalFormatting sqref="E2731">
    <cfRule type="expression" dxfId="857" priority="803" stopIfTrue="1">
      <formula>NOT(#REF!)</formula>
    </cfRule>
    <cfRule type="expression" dxfId="856" priority="804" stopIfTrue="1">
      <formula>(#REF!)</formula>
    </cfRule>
  </conditionalFormatting>
  <conditionalFormatting sqref="E2736">
    <cfRule type="expression" dxfId="855" priority="801" stopIfTrue="1">
      <formula>NOT(#REF!)</formula>
    </cfRule>
    <cfRule type="expression" dxfId="854" priority="802" stopIfTrue="1">
      <formula>(#REF!)</formula>
    </cfRule>
  </conditionalFormatting>
  <conditionalFormatting sqref="E2741">
    <cfRule type="expression" dxfId="853" priority="799" stopIfTrue="1">
      <formula>NOT(#REF!)</formula>
    </cfRule>
    <cfRule type="expression" dxfId="852" priority="800" stopIfTrue="1">
      <formula>(#REF!)</formula>
    </cfRule>
  </conditionalFormatting>
  <conditionalFormatting sqref="A2822">
    <cfRule type="cellIs" dxfId="851" priority="797" stopIfTrue="1" operator="equal">
      <formula>0</formula>
    </cfRule>
    <cfRule type="cellIs" dxfId="850" priority="798" stopIfTrue="1" operator="notEqual">
      <formula>0</formula>
    </cfRule>
  </conditionalFormatting>
  <conditionalFormatting sqref="A2848">
    <cfRule type="cellIs" dxfId="849" priority="795" stopIfTrue="1" operator="equal">
      <formula>0</formula>
    </cfRule>
    <cfRule type="cellIs" dxfId="848" priority="796" stopIfTrue="1" operator="notEqual">
      <formula>0</formula>
    </cfRule>
  </conditionalFormatting>
  <conditionalFormatting sqref="E2823:E2825">
    <cfRule type="expression" dxfId="847" priority="785" stopIfTrue="1">
      <formula>NOT($A2823)</formula>
    </cfRule>
    <cfRule type="expression" dxfId="846" priority="786" stopIfTrue="1">
      <formula>($A2823)</formula>
    </cfRule>
  </conditionalFormatting>
  <conditionalFormatting sqref="B2823:B2826">
    <cfRule type="expression" dxfId="845" priority="791" stopIfTrue="1">
      <formula>NOT($A2823)</formula>
    </cfRule>
    <cfRule type="expression" dxfId="844" priority="792" stopIfTrue="1">
      <formula>($A2823)</formula>
    </cfRule>
  </conditionalFormatting>
  <conditionalFormatting sqref="A2823:A2826">
    <cfRule type="cellIs" dxfId="843" priority="793" stopIfTrue="1" operator="equal">
      <formula>0</formula>
    </cfRule>
    <cfRule type="cellIs" dxfId="842" priority="794" stopIfTrue="1" operator="notEqual">
      <formula>0</formula>
    </cfRule>
  </conditionalFormatting>
  <conditionalFormatting sqref="C2826:D2826">
    <cfRule type="expression" dxfId="841" priority="789" stopIfTrue="1">
      <formula>NOT(#REF!)</formula>
    </cfRule>
    <cfRule type="expression" dxfId="840" priority="790" stopIfTrue="1">
      <formula>(#REF!)</formula>
    </cfRule>
  </conditionalFormatting>
  <conditionalFormatting sqref="C2823:D2825">
    <cfRule type="expression" dxfId="839" priority="787" stopIfTrue="1">
      <formula>NOT(#REF!)</formula>
    </cfRule>
    <cfRule type="expression" dxfId="838" priority="788" stopIfTrue="1">
      <formula>(#REF!)</formula>
    </cfRule>
  </conditionalFormatting>
  <conditionalFormatting sqref="B2871:D2871 B2862:B2869 E2867:E2869 E2862:E2865">
    <cfRule type="expression" dxfId="837" priority="779" stopIfTrue="1">
      <formula>NOT($A2862)</formula>
    </cfRule>
    <cfRule type="expression" dxfId="836" priority="780" stopIfTrue="1">
      <formula>($A2862)</formula>
    </cfRule>
  </conditionalFormatting>
  <conditionalFormatting sqref="A2861:A2871">
    <cfRule type="cellIs" dxfId="835" priority="781" stopIfTrue="1" operator="equal">
      <formula>0</formula>
    </cfRule>
    <cfRule type="cellIs" dxfId="834" priority="782" stopIfTrue="1" operator="notEqual">
      <formula>0</formula>
    </cfRule>
  </conditionalFormatting>
  <conditionalFormatting sqref="E2871">
    <cfRule type="expression" dxfId="833" priority="783" stopIfTrue="1">
      <formula>NOT($A2861)</formula>
    </cfRule>
    <cfRule type="expression" dxfId="832" priority="784" stopIfTrue="1">
      <formula>($A2861)</formula>
    </cfRule>
  </conditionalFormatting>
  <conditionalFormatting sqref="B2857:B2858">
    <cfRule type="expression" dxfId="831" priority="773" stopIfTrue="1">
      <formula>NOT($A2857)</formula>
    </cfRule>
    <cfRule type="expression" dxfId="830" priority="774" stopIfTrue="1">
      <formula>($A2857)</formula>
    </cfRule>
  </conditionalFormatting>
  <conditionalFormatting sqref="C2857:D2858">
    <cfRule type="expression" dxfId="829" priority="775" stopIfTrue="1">
      <formula>NOT(#REF!)</formula>
    </cfRule>
    <cfRule type="expression" dxfId="828" priority="776" stopIfTrue="1">
      <formula>(#REF!)</formula>
    </cfRule>
  </conditionalFormatting>
  <conditionalFormatting sqref="A2857:A2858">
    <cfRule type="cellIs" dxfId="827" priority="777" stopIfTrue="1" operator="equal">
      <formula>0</formula>
    </cfRule>
    <cfRule type="cellIs" dxfId="826" priority="778" stopIfTrue="1" operator="notEqual">
      <formula>0</formula>
    </cfRule>
  </conditionalFormatting>
  <conditionalFormatting sqref="B2855:B2856">
    <cfRule type="expression" dxfId="825" priority="769" stopIfTrue="1">
      <formula>NOT($A2855)</formula>
    </cfRule>
    <cfRule type="expression" dxfId="824" priority="770" stopIfTrue="1">
      <formula>($A2855)</formula>
    </cfRule>
  </conditionalFormatting>
  <conditionalFormatting sqref="A2855:A2856">
    <cfRule type="cellIs" dxfId="823" priority="771" stopIfTrue="1" operator="equal">
      <formula>0</formula>
    </cfRule>
    <cfRule type="cellIs" dxfId="822" priority="772" stopIfTrue="1" operator="notEqual">
      <formula>0</formula>
    </cfRule>
  </conditionalFormatting>
  <conditionalFormatting sqref="C2856:D2856">
    <cfRule type="expression" dxfId="821" priority="767" stopIfTrue="1">
      <formula>NOT(#REF!)</formula>
    </cfRule>
    <cfRule type="expression" dxfId="820" priority="768" stopIfTrue="1">
      <formula>(#REF!)</formula>
    </cfRule>
  </conditionalFormatting>
  <conditionalFormatting sqref="C2855:D2855">
    <cfRule type="expression" dxfId="819" priority="765" stopIfTrue="1">
      <formula>NOT(#REF!)</formula>
    </cfRule>
    <cfRule type="expression" dxfId="818" priority="766" stopIfTrue="1">
      <formula>(#REF!)</formula>
    </cfRule>
  </conditionalFormatting>
  <conditionalFormatting sqref="B2853:B2854">
    <cfRule type="expression" dxfId="817" priority="761" stopIfTrue="1">
      <formula>NOT($A2853)</formula>
    </cfRule>
    <cfRule type="expression" dxfId="816" priority="762" stopIfTrue="1">
      <formula>($A2853)</formula>
    </cfRule>
  </conditionalFormatting>
  <conditionalFormatting sqref="A2853:A2854">
    <cfRule type="cellIs" dxfId="815" priority="763" stopIfTrue="1" operator="equal">
      <formula>0</formula>
    </cfRule>
    <cfRule type="cellIs" dxfId="814" priority="764" stopIfTrue="1" operator="notEqual">
      <formula>0</formula>
    </cfRule>
  </conditionalFormatting>
  <conditionalFormatting sqref="C2854:D2854">
    <cfRule type="expression" dxfId="813" priority="759" stopIfTrue="1">
      <formula>NOT(#REF!)</formula>
    </cfRule>
    <cfRule type="expression" dxfId="812" priority="760" stopIfTrue="1">
      <formula>(#REF!)</formula>
    </cfRule>
  </conditionalFormatting>
  <conditionalFormatting sqref="C2853:D2853">
    <cfRule type="expression" dxfId="811" priority="757" stopIfTrue="1">
      <formula>NOT(#REF!)</formula>
    </cfRule>
    <cfRule type="expression" dxfId="810" priority="758" stopIfTrue="1">
      <formula>(#REF!)</formula>
    </cfRule>
  </conditionalFormatting>
  <conditionalFormatting sqref="B2859:B2860">
    <cfRule type="expression" dxfId="809" priority="753" stopIfTrue="1">
      <formula>NOT($A2859)</formula>
    </cfRule>
    <cfRule type="expression" dxfId="808" priority="754" stopIfTrue="1">
      <formula>($A2859)</formula>
    </cfRule>
  </conditionalFormatting>
  <conditionalFormatting sqref="A2859:A2860">
    <cfRule type="cellIs" dxfId="807" priority="755" stopIfTrue="1" operator="equal">
      <formula>0</formula>
    </cfRule>
    <cfRule type="cellIs" dxfId="806" priority="756" stopIfTrue="1" operator="notEqual">
      <formula>0</formula>
    </cfRule>
  </conditionalFormatting>
  <conditionalFormatting sqref="D2859:D2860">
    <cfRule type="expression" dxfId="805" priority="751" stopIfTrue="1">
      <formula>NOT(#REF!)</formula>
    </cfRule>
    <cfRule type="expression" dxfId="804" priority="752" stopIfTrue="1">
      <formula>(#REF!)</formula>
    </cfRule>
  </conditionalFormatting>
  <conditionalFormatting sqref="E2859:E2860 C2859:C2860">
    <cfRule type="expression" dxfId="803" priority="749" stopIfTrue="1">
      <formula>NOT(#REF!)</formula>
    </cfRule>
    <cfRule type="expression" dxfId="802" priority="750" stopIfTrue="1">
      <formula>(#REF!)</formula>
    </cfRule>
  </conditionalFormatting>
  <conditionalFormatting sqref="B2849:B2852">
    <cfRule type="expression" dxfId="801" priority="745" stopIfTrue="1">
      <formula>NOT($A2849)</formula>
    </cfRule>
    <cfRule type="expression" dxfId="800" priority="746" stopIfTrue="1">
      <formula>($A2849)</formula>
    </cfRule>
  </conditionalFormatting>
  <conditionalFormatting sqref="A2849:A2852">
    <cfRule type="cellIs" dxfId="799" priority="747" stopIfTrue="1" operator="equal">
      <formula>0</formula>
    </cfRule>
    <cfRule type="cellIs" dxfId="798" priority="748" stopIfTrue="1" operator="notEqual">
      <formula>0</formula>
    </cfRule>
  </conditionalFormatting>
  <conditionalFormatting sqref="C2852:D2852">
    <cfRule type="expression" dxfId="797" priority="743" stopIfTrue="1">
      <formula>NOT(#REF!)</formula>
    </cfRule>
    <cfRule type="expression" dxfId="796" priority="744" stopIfTrue="1">
      <formula>(#REF!)</formula>
    </cfRule>
  </conditionalFormatting>
  <conditionalFormatting sqref="C2849:D2851">
    <cfRule type="expression" dxfId="795" priority="741" stopIfTrue="1">
      <formula>NOT(#REF!)</formula>
    </cfRule>
    <cfRule type="expression" dxfId="794" priority="742" stopIfTrue="1">
      <formula>(#REF!)</formula>
    </cfRule>
  </conditionalFormatting>
  <conditionalFormatting sqref="E2204">
    <cfRule type="expression" dxfId="793" priority="739" stopIfTrue="1">
      <formula>NOT($A2204)</formula>
    </cfRule>
    <cfRule type="expression" dxfId="792" priority="740" stopIfTrue="1">
      <formula>($A2204)</formula>
    </cfRule>
  </conditionalFormatting>
  <conditionalFormatting sqref="A1048">
    <cfRule type="cellIs" dxfId="789" priority="723" stopIfTrue="1" operator="equal">
      <formula>0</formula>
    </cfRule>
    <cfRule type="cellIs" dxfId="788" priority="724" stopIfTrue="1" operator="notEqual">
      <formula>0</formula>
    </cfRule>
  </conditionalFormatting>
  <conditionalFormatting sqref="A1039">
    <cfRule type="cellIs" dxfId="787" priority="735" stopIfTrue="1" operator="equal">
      <formula>0</formula>
    </cfRule>
    <cfRule type="cellIs" dxfId="786" priority="736" stopIfTrue="1" operator="notEqual">
      <formula>0</formula>
    </cfRule>
  </conditionalFormatting>
  <conditionalFormatting sqref="B1040">
    <cfRule type="cellIs" dxfId="785" priority="733" stopIfTrue="1" operator="equal">
      <formula>0</formula>
    </cfRule>
    <cfRule type="cellIs" dxfId="784" priority="734" stopIfTrue="1" operator="greaterThan">
      <formula>0</formula>
    </cfRule>
  </conditionalFormatting>
  <conditionalFormatting sqref="B1133:B1145 B1148">
    <cfRule type="expression" dxfId="783" priority="729" stopIfTrue="1">
      <formula>NOT($A1133)</formula>
    </cfRule>
    <cfRule type="expression" dxfId="782" priority="730" stopIfTrue="1">
      <formula>($A1133)</formula>
    </cfRule>
  </conditionalFormatting>
  <conditionalFormatting sqref="A1133:A1148">
    <cfRule type="cellIs" dxfId="781" priority="731" stopIfTrue="1" operator="equal">
      <formula>0</formula>
    </cfRule>
    <cfRule type="cellIs" dxfId="780" priority="732" stopIfTrue="1" operator="notEqual">
      <formula>0</formula>
    </cfRule>
  </conditionalFormatting>
  <conditionalFormatting sqref="A1174">
    <cfRule type="cellIs" dxfId="779" priority="727" stopIfTrue="1" operator="equal">
      <formula>0</formula>
    </cfRule>
    <cfRule type="cellIs" dxfId="778" priority="728" stopIfTrue="1" operator="notEqual">
      <formula>0</formula>
    </cfRule>
  </conditionalFormatting>
  <conditionalFormatting sqref="B1132">
    <cfRule type="cellIs" dxfId="777" priority="725" stopIfTrue="1" operator="equal">
      <formula>0</formula>
    </cfRule>
    <cfRule type="cellIs" dxfId="776" priority="726" stopIfTrue="1" operator="greaterThan">
      <formula>0</formula>
    </cfRule>
  </conditionalFormatting>
  <conditionalFormatting sqref="A1057">
    <cfRule type="cellIs" dxfId="775" priority="721" stopIfTrue="1" operator="equal">
      <formula>0</formula>
    </cfRule>
    <cfRule type="cellIs" dxfId="774" priority="722" stopIfTrue="1" operator="notEqual">
      <formula>0</formula>
    </cfRule>
  </conditionalFormatting>
  <conditionalFormatting sqref="A1053">
    <cfRule type="cellIs" dxfId="773" priority="719" stopIfTrue="1" operator="equal">
      <formula>0</formula>
    </cfRule>
    <cfRule type="cellIs" dxfId="772" priority="720" stopIfTrue="1" operator="notEqual">
      <formula>0</formula>
    </cfRule>
  </conditionalFormatting>
  <conditionalFormatting sqref="A1149">
    <cfRule type="cellIs" dxfId="771" priority="717" stopIfTrue="1" operator="equal">
      <formula>0</formula>
    </cfRule>
    <cfRule type="cellIs" dxfId="770" priority="718" stopIfTrue="1" operator="notEqual">
      <formula>0</formula>
    </cfRule>
  </conditionalFormatting>
  <conditionalFormatting sqref="A1169 A1165 A1153">
    <cfRule type="cellIs" dxfId="769" priority="715" stopIfTrue="1" operator="equal">
      <formula>0</formula>
    </cfRule>
    <cfRule type="cellIs" dxfId="768" priority="716" stopIfTrue="1" operator="notEqual">
      <formula>0</formula>
    </cfRule>
  </conditionalFormatting>
  <conditionalFormatting sqref="B1146:B1147">
    <cfRule type="expression" dxfId="767" priority="713" stopIfTrue="1">
      <formula>NOT($A1146)</formula>
    </cfRule>
    <cfRule type="expression" dxfId="766" priority="714" stopIfTrue="1">
      <formula>($A1146)</formula>
    </cfRule>
  </conditionalFormatting>
  <conditionalFormatting sqref="C1950:D1950">
    <cfRule type="expression" dxfId="765" priority="711" stopIfTrue="1">
      <formula>NOT($A1950)</formula>
    </cfRule>
    <cfRule type="expression" dxfId="764" priority="712" stopIfTrue="1">
      <formula>($A1950)</formula>
    </cfRule>
  </conditionalFormatting>
  <conditionalFormatting sqref="E1950">
    <cfRule type="expression" dxfId="763" priority="709" stopIfTrue="1">
      <formula>NOT($A1950)</formula>
    </cfRule>
    <cfRule type="expression" dxfId="762" priority="710" stopIfTrue="1">
      <formula>($A1950)</formula>
    </cfRule>
  </conditionalFormatting>
  <conditionalFormatting sqref="E2206">
    <cfRule type="expression" dxfId="761" priority="707" stopIfTrue="1">
      <formula>NOT($A2206)</formula>
    </cfRule>
    <cfRule type="expression" dxfId="760" priority="708" stopIfTrue="1">
      <formula>($A2206)</formula>
    </cfRule>
  </conditionalFormatting>
  <conditionalFormatting sqref="E2207">
    <cfRule type="expression" dxfId="759" priority="705" stopIfTrue="1">
      <formula>NOT($A2207)</formula>
    </cfRule>
    <cfRule type="expression" dxfId="758" priority="706" stopIfTrue="1">
      <formula>($A2207)</formula>
    </cfRule>
  </conditionalFormatting>
  <conditionalFormatting sqref="A2398">
    <cfRule type="cellIs" dxfId="757" priority="703" stopIfTrue="1" operator="equal">
      <formula>0</formula>
    </cfRule>
    <cfRule type="cellIs" dxfId="756" priority="704" stopIfTrue="1" operator="notEqual">
      <formula>0</formula>
    </cfRule>
  </conditionalFormatting>
  <conditionalFormatting sqref="C2206:D2206">
    <cfRule type="expression" dxfId="755" priority="701" stopIfTrue="1">
      <formula>NOT($A2206)</formula>
    </cfRule>
    <cfRule type="expression" dxfId="754" priority="702" stopIfTrue="1">
      <formula>($A2206)</formula>
    </cfRule>
  </conditionalFormatting>
  <conditionalFormatting sqref="C2207:D2207">
    <cfRule type="expression" dxfId="753" priority="699" stopIfTrue="1">
      <formula>NOT($A2207)</formula>
    </cfRule>
    <cfRule type="expression" dxfId="752" priority="700" stopIfTrue="1">
      <formula>($A2207)</formula>
    </cfRule>
  </conditionalFormatting>
  <conditionalFormatting sqref="C1722:C1725">
    <cfRule type="expression" dxfId="751" priority="697" stopIfTrue="1">
      <formula>NOT($A1722)</formula>
    </cfRule>
    <cfRule type="expression" dxfId="750" priority="698" stopIfTrue="1">
      <formula>($A1722)</formula>
    </cfRule>
  </conditionalFormatting>
  <conditionalFormatting sqref="C1721">
    <cfRule type="expression" dxfId="749" priority="695" stopIfTrue="1">
      <formula>NOT($A1721)</formula>
    </cfRule>
    <cfRule type="expression" dxfId="748" priority="696" stopIfTrue="1">
      <formula>($A1721)</formula>
    </cfRule>
  </conditionalFormatting>
  <conditionalFormatting sqref="C1717:C1720">
    <cfRule type="expression" dxfId="747" priority="693" stopIfTrue="1">
      <formula>NOT($A1717)</formula>
    </cfRule>
    <cfRule type="expression" dxfId="746" priority="694" stopIfTrue="1">
      <formula>($A1717)</formula>
    </cfRule>
  </conditionalFormatting>
  <conditionalFormatting sqref="A1726">
    <cfRule type="cellIs" dxfId="745" priority="691" stopIfTrue="1" operator="equal">
      <formula>0</formula>
    </cfRule>
    <cfRule type="cellIs" dxfId="744" priority="692" stopIfTrue="1" operator="notEqual">
      <formula>0</formula>
    </cfRule>
  </conditionalFormatting>
  <conditionalFormatting sqref="C1754:C1759">
    <cfRule type="expression" dxfId="743" priority="689" stopIfTrue="1">
      <formula>NOT($A1754)</formula>
    </cfRule>
    <cfRule type="expression" dxfId="742" priority="690" stopIfTrue="1">
      <formula>($A1754)</formula>
    </cfRule>
  </conditionalFormatting>
  <conditionalFormatting sqref="A1760">
    <cfRule type="cellIs" dxfId="741" priority="687" stopIfTrue="1" operator="equal">
      <formula>0</formula>
    </cfRule>
    <cfRule type="cellIs" dxfId="740" priority="688" stopIfTrue="1" operator="notEqual">
      <formula>0</formula>
    </cfRule>
  </conditionalFormatting>
  <conditionalFormatting sqref="C1790">
    <cfRule type="expression" dxfId="739" priority="2231" stopIfTrue="1">
      <formula>NOT($A1817)</formula>
    </cfRule>
    <cfRule type="expression" dxfId="738" priority="2232" stopIfTrue="1">
      <formula>($A1817)</formula>
    </cfRule>
  </conditionalFormatting>
  <conditionalFormatting sqref="A1799">
    <cfRule type="cellIs" dxfId="737" priority="685" stopIfTrue="1" operator="equal">
      <formula>0</formula>
    </cfRule>
    <cfRule type="cellIs" dxfId="736" priority="686" stopIfTrue="1" operator="notEqual">
      <formula>0</formula>
    </cfRule>
  </conditionalFormatting>
  <conditionalFormatting sqref="A1768">
    <cfRule type="cellIs" dxfId="735" priority="683" stopIfTrue="1" operator="equal">
      <formula>0</formula>
    </cfRule>
    <cfRule type="cellIs" dxfId="734" priority="684" stopIfTrue="1" operator="notEqual">
      <formula>0</formula>
    </cfRule>
  </conditionalFormatting>
  <conditionalFormatting sqref="A1783">
    <cfRule type="cellIs" dxfId="733" priority="681" stopIfTrue="1" operator="equal">
      <formula>0</formula>
    </cfRule>
    <cfRule type="cellIs" dxfId="732" priority="682" stopIfTrue="1" operator="notEqual">
      <formula>0</formula>
    </cfRule>
  </conditionalFormatting>
  <conditionalFormatting sqref="C1781">
    <cfRule type="expression" dxfId="731" priority="2233" stopIfTrue="1">
      <formula>NOT(#REF!)</formula>
    </cfRule>
    <cfRule type="expression" dxfId="730" priority="2234" stopIfTrue="1">
      <formula>(#REF!)</formula>
    </cfRule>
  </conditionalFormatting>
  <conditionalFormatting sqref="A1819">
    <cfRule type="cellIs" dxfId="729" priority="679" stopIfTrue="1" operator="equal">
      <formula>0</formula>
    </cfRule>
    <cfRule type="cellIs" dxfId="728" priority="680" stopIfTrue="1" operator="notEqual">
      <formula>0</formula>
    </cfRule>
  </conditionalFormatting>
  <conditionalFormatting sqref="A358">
    <cfRule type="cellIs" dxfId="681" priority="633" stopIfTrue="1" operator="equal">
      <formula>0</formula>
    </cfRule>
    <cfRule type="cellIs" dxfId="680" priority="634" stopIfTrue="1" operator="notEqual">
      <formula>0</formula>
    </cfRule>
  </conditionalFormatting>
  <conditionalFormatting sqref="B359">
    <cfRule type="cellIs" dxfId="679" priority="631" stopIfTrue="1" operator="equal">
      <formula>0</formula>
    </cfRule>
    <cfRule type="cellIs" dxfId="678" priority="632" stopIfTrue="1" operator="greaterThan">
      <formula>0</formula>
    </cfRule>
  </conditionalFormatting>
  <conditionalFormatting sqref="A1265">
    <cfRule type="cellIs" dxfId="677" priority="629" stopIfTrue="1" operator="equal">
      <formula>0</formula>
    </cfRule>
    <cfRule type="cellIs" dxfId="676" priority="630" stopIfTrue="1" operator="notEqual">
      <formula>0</formula>
    </cfRule>
  </conditionalFormatting>
  <conditionalFormatting sqref="B1266">
    <cfRule type="cellIs" dxfId="675" priority="627" stopIfTrue="1" operator="equal">
      <formula>0</formula>
    </cfRule>
    <cfRule type="cellIs" dxfId="674" priority="628" stopIfTrue="1" operator="greaterThan">
      <formula>0</formula>
    </cfRule>
  </conditionalFormatting>
  <conditionalFormatting sqref="A1302">
    <cfRule type="cellIs" dxfId="673" priority="615" stopIfTrue="1" operator="equal">
      <formula>0</formula>
    </cfRule>
    <cfRule type="cellIs" dxfId="672" priority="616" stopIfTrue="1" operator="notEqual">
      <formula>0</formula>
    </cfRule>
  </conditionalFormatting>
  <conditionalFormatting sqref="B1278">
    <cfRule type="cellIs" dxfId="671" priority="625" stopIfTrue="1" operator="equal">
      <formula>0</formula>
    </cfRule>
    <cfRule type="cellIs" dxfId="670" priority="626" stopIfTrue="1" operator="greaterThan">
      <formula>0</formula>
    </cfRule>
  </conditionalFormatting>
  <conditionalFormatting sqref="B1304:E1304 B1314:E1314 B1306:D1306 B1305 E1305 B1307:B1313 E1309:E1313">
    <cfRule type="expression" dxfId="669" priority="621" stopIfTrue="1">
      <formula>NOT($A1304)</formula>
    </cfRule>
    <cfRule type="expression" dxfId="668" priority="622" stopIfTrue="1">
      <formula>($A1304)</formula>
    </cfRule>
  </conditionalFormatting>
  <conditionalFormatting sqref="A1304:A1314">
    <cfRule type="cellIs" dxfId="667" priority="623" stopIfTrue="1" operator="equal">
      <formula>0</formula>
    </cfRule>
    <cfRule type="cellIs" dxfId="666" priority="624" stopIfTrue="1" operator="notEqual">
      <formula>0</formula>
    </cfRule>
  </conditionalFormatting>
  <conditionalFormatting sqref="B1303">
    <cfRule type="cellIs" dxfId="665" priority="619" stopIfTrue="1" operator="equal">
      <formula>0</formula>
    </cfRule>
    <cfRule type="cellIs" dxfId="664" priority="620" stopIfTrue="1" operator="greaterThan">
      <formula>0</formula>
    </cfRule>
  </conditionalFormatting>
  <conditionalFormatting sqref="A1277">
    <cfRule type="cellIs" dxfId="663" priority="617" stopIfTrue="1" operator="equal">
      <formula>0</formula>
    </cfRule>
    <cfRule type="cellIs" dxfId="662" priority="618" stopIfTrue="1" operator="notEqual">
      <formula>0</formula>
    </cfRule>
  </conditionalFormatting>
  <conditionalFormatting sqref="A1315">
    <cfRule type="cellIs" dxfId="661" priority="613" stopIfTrue="1" operator="equal">
      <formula>0</formula>
    </cfRule>
    <cfRule type="cellIs" dxfId="660" priority="614" stopIfTrue="1" operator="notEqual">
      <formula>0</formula>
    </cfRule>
  </conditionalFormatting>
  <conditionalFormatting sqref="D425:D430">
    <cfRule type="expression" dxfId="659" priority="611" stopIfTrue="1">
      <formula>NOT(#REF!)</formula>
    </cfRule>
    <cfRule type="expression" dxfId="658" priority="612" stopIfTrue="1">
      <formula>(#REF!)</formula>
    </cfRule>
  </conditionalFormatting>
  <conditionalFormatting sqref="E425:E430 C425:C430">
    <cfRule type="expression" dxfId="657" priority="609" stopIfTrue="1">
      <formula>NOT(#REF!)</formula>
    </cfRule>
    <cfRule type="expression" dxfId="656" priority="610" stopIfTrue="1">
      <formula>(#REF!)</formula>
    </cfRule>
  </conditionalFormatting>
  <conditionalFormatting sqref="A1061">
    <cfRule type="cellIs" dxfId="655" priority="607" stopIfTrue="1" operator="equal">
      <formula>0</formula>
    </cfRule>
    <cfRule type="cellIs" dxfId="654" priority="608" stopIfTrue="1" operator="notEqual">
      <formula>0</formula>
    </cfRule>
  </conditionalFormatting>
  <conditionalFormatting sqref="A1157">
    <cfRule type="cellIs" dxfId="653" priority="605" stopIfTrue="1" operator="equal">
      <formula>0</formula>
    </cfRule>
    <cfRule type="cellIs" dxfId="652" priority="606" stopIfTrue="1" operator="notEqual">
      <formula>0</formula>
    </cfRule>
  </conditionalFormatting>
  <conditionalFormatting sqref="B1049:B1051">
    <cfRule type="expression" dxfId="651" priority="601" stopIfTrue="1">
      <formula>NOT($A1049)</formula>
    </cfRule>
    <cfRule type="expression" dxfId="650" priority="602" stopIfTrue="1">
      <formula>($A1049)</formula>
    </cfRule>
  </conditionalFormatting>
  <conditionalFormatting sqref="A1049:A1051">
    <cfRule type="cellIs" dxfId="649" priority="603" stopIfTrue="1" operator="equal">
      <formula>0</formula>
    </cfRule>
    <cfRule type="cellIs" dxfId="648" priority="604" stopIfTrue="1" operator="notEqual">
      <formula>0</formula>
    </cfRule>
  </conditionalFormatting>
  <conditionalFormatting sqref="A1074">
    <cfRule type="cellIs" dxfId="647" priority="599" stopIfTrue="1" operator="equal">
      <formula>0</formula>
    </cfRule>
    <cfRule type="cellIs" dxfId="646" priority="600" stopIfTrue="1" operator="notEqual">
      <formula>0</formula>
    </cfRule>
  </conditionalFormatting>
  <conditionalFormatting sqref="B1075:B1076">
    <cfRule type="expression" dxfId="645" priority="597" stopIfTrue="1">
      <formula>NOT($A1075)</formula>
    </cfRule>
    <cfRule type="expression" dxfId="644" priority="598" stopIfTrue="1">
      <formula>($A1075)</formula>
    </cfRule>
  </conditionalFormatting>
  <conditionalFormatting sqref="A1069">
    <cfRule type="cellIs" dxfId="643" priority="595" stopIfTrue="1" operator="equal">
      <formula>0</formula>
    </cfRule>
    <cfRule type="cellIs" dxfId="642" priority="596" stopIfTrue="1" operator="notEqual">
      <formula>0</formula>
    </cfRule>
  </conditionalFormatting>
  <conditionalFormatting sqref="C1803:C1804">
    <cfRule type="expression" dxfId="641" priority="2237" stopIfTrue="1">
      <formula>NOT($A1841)</formula>
    </cfRule>
    <cfRule type="expression" dxfId="640" priority="2238" stopIfTrue="1">
      <formula>($A1841)</formula>
    </cfRule>
  </conditionalFormatting>
  <conditionalFormatting sqref="C1807:C1810">
    <cfRule type="expression" dxfId="639" priority="2239" stopIfTrue="1">
      <formula>NOT($A1842)</formula>
    </cfRule>
    <cfRule type="expression" dxfId="638" priority="2240" stopIfTrue="1">
      <formula>($A1842)</formula>
    </cfRule>
  </conditionalFormatting>
  <conditionalFormatting sqref="A1823">
    <cfRule type="cellIs" dxfId="637" priority="593" stopIfTrue="1" operator="equal">
      <formula>0</formula>
    </cfRule>
    <cfRule type="cellIs" dxfId="636" priority="594" stopIfTrue="1" operator="notEqual">
      <formula>0</formula>
    </cfRule>
  </conditionalFormatting>
  <conditionalFormatting sqref="E2826">
    <cfRule type="expression" dxfId="635" priority="591" stopIfTrue="1">
      <formula>NOT($A2826)</formula>
    </cfRule>
    <cfRule type="expression" dxfId="634" priority="592" stopIfTrue="1">
      <formula>($A2826)</formula>
    </cfRule>
  </conditionalFormatting>
  <conditionalFormatting sqref="E2827">
    <cfRule type="expression" dxfId="633" priority="589" stopIfTrue="1">
      <formula>NOT($A2827)</formula>
    </cfRule>
    <cfRule type="expression" dxfId="632" priority="590" stopIfTrue="1">
      <formula>($A2827)</formula>
    </cfRule>
  </conditionalFormatting>
  <conditionalFormatting sqref="E2828">
    <cfRule type="expression" dxfId="631" priority="587" stopIfTrue="1">
      <formula>NOT($A2828)</formula>
    </cfRule>
    <cfRule type="expression" dxfId="630" priority="588" stopIfTrue="1">
      <formula>($A2828)</formula>
    </cfRule>
  </conditionalFormatting>
  <conditionalFormatting sqref="E2829">
    <cfRule type="expression" dxfId="629" priority="585" stopIfTrue="1">
      <formula>NOT($A2829)</formula>
    </cfRule>
    <cfRule type="expression" dxfId="628" priority="586" stopIfTrue="1">
      <formula>($A2829)</formula>
    </cfRule>
  </conditionalFormatting>
  <conditionalFormatting sqref="E2830">
    <cfRule type="expression" dxfId="627" priority="583" stopIfTrue="1">
      <formula>NOT($A2830)</formula>
    </cfRule>
    <cfRule type="expression" dxfId="626" priority="584" stopIfTrue="1">
      <formula>($A2830)</formula>
    </cfRule>
  </conditionalFormatting>
  <conditionalFormatting sqref="E2831">
    <cfRule type="expression" dxfId="625" priority="581" stopIfTrue="1">
      <formula>NOT($A2831)</formula>
    </cfRule>
    <cfRule type="expression" dxfId="624" priority="582" stopIfTrue="1">
      <formula>($A2831)</formula>
    </cfRule>
  </conditionalFormatting>
  <conditionalFormatting sqref="E2832">
    <cfRule type="expression" dxfId="623" priority="579" stopIfTrue="1">
      <formula>NOT($A2832)</formula>
    </cfRule>
    <cfRule type="expression" dxfId="622" priority="580" stopIfTrue="1">
      <formula>($A2832)</formula>
    </cfRule>
  </conditionalFormatting>
  <conditionalFormatting sqref="E2851">
    <cfRule type="expression" dxfId="621" priority="577" stopIfTrue="1">
      <formula>NOT($A2851)</formula>
    </cfRule>
    <cfRule type="expression" dxfId="620" priority="578" stopIfTrue="1">
      <formula>($A2851)</formula>
    </cfRule>
  </conditionalFormatting>
  <conditionalFormatting sqref="E2852">
    <cfRule type="expression" dxfId="619" priority="575" stopIfTrue="1">
      <formula>NOT($A2852)</formula>
    </cfRule>
    <cfRule type="expression" dxfId="618" priority="576" stopIfTrue="1">
      <formula>($A2852)</formula>
    </cfRule>
  </conditionalFormatting>
  <conditionalFormatting sqref="E2853">
    <cfRule type="expression" dxfId="617" priority="573" stopIfTrue="1">
      <formula>NOT($A2853)</formula>
    </cfRule>
    <cfRule type="expression" dxfId="616" priority="574" stopIfTrue="1">
      <formula>($A2853)</formula>
    </cfRule>
  </conditionalFormatting>
  <conditionalFormatting sqref="E2854">
    <cfRule type="expression" dxfId="615" priority="571" stopIfTrue="1">
      <formula>NOT($A2854)</formula>
    </cfRule>
    <cfRule type="expression" dxfId="614" priority="572" stopIfTrue="1">
      <formula>($A2854)</formula>
    </cfRule>
  </conditionalFormatting>
  <conditionalFormatting sqref="E2855">
    <cfRule type="expression" dxfId="613" priority="569" stopIfTrue="1">
      <formula>NOT($A2855)</formula>
    </cfRule>
    <cfRule type="expression" dxfId="612" priority="570" stopIfTrue="1">
      <formula>($A2855)</formula>
    </cfRule>
  </conditionalFormatting>
  <conditionalFormatting sqref="E2856">
    <cfRule type="expression" dxfId="611" priority="567" stopIfTrue="1">
      <formula>NOT($A2856)</formula>
    </cfRule>
    <cfRule type="expression" dxfId="610" priority="568" stopIfTrue="1">
      <formula>($A2856)</formula>
    </cfRule>
  </conditionalFormatting>
  <conditionalFormatting sqref="E2857">
    <cfRule type="expression" dxfId="609" priority="565" stopIfTrue="1">
      <formula>NOT($A2857)</formula>
    </cfRule>
    <cfRule type="expression" dxfId="608" priority="566" stopIfTrue="1">
      <formula>($A2857)</formula>
    </cfRule>
  </conditionalFormatting>
  <conditionalFormatting sqref="E2858">
    <cfRule type="expression" dxfId="607" priority="563" stopIfTrue="1">
      <formula>NOT($A2858)</formula>
    </cfRule>
    <cfRule type="expression" dxfId="606" priority="564" stopIfTrue="1">
      <formula>($A2858)</formula>
    </cfRule>
  </conditionalFormatting>
  <conditionalFormatting sqref="B204:E208">
    <cfRule type="expression" dxfId="605" priority="559" stopIfTrue="1">
      <formula>NOT($A204)</formula>
    </cfRule>
    <cfRule type="expression" dxfId="604" priority="560" stopIfTrue="1">
      <formula>($A204)</formula>
    </cfRule>
  </conditionalFormatting>
  <conditionalFormatting sqref="A204:A208">
    <cfRule type="cellIs" dxfId="603" priority="561" stopIfTrue="1" operator="equal">
      <formula>0</formula>
    </cfRule>
    <cfRule type="cellIs" dxfId="602" priority="562" stopIfTrue="1" operator="notEqual">
      <formula>0</formula>
    </cfRule>
  </conditionalFormatting>
  <conditionalFormatting sqref="C1307:E1308">
    <cfRule type="expression" dxfId="601" priority="557" stopIfTrue="1">
      <formula>NOT($A1307)</formula>
    </cfRule>
    <cfRule type="expression" dxfId="600" priority="558" stopIfTrue="1">
      <formula>($A1307)</formula>
    </cfRule>
  </conditionalFormatting>
  <conditionalFormatting sqref="C62:C67">
    <cfRule type="expression" dxfId="599" priority="2241" stopIfTrue="1">
      <formula>NOT($A167)</formula>
    </cfRule>
    <cfRule type="expression" dxfId="598" priority="2242" stopIfTrue="1">
      <formula>($A167)</formula>
    </cfRule>
  </conditionalFormatting>
  <conditionalFormatting sqref="E70:E75">
    <cfRule type="expression" dxfId="597" priority="2243" stopIfTrue="1">
      <formula>NOT($A168)</formula>
    </cfRule>
    <cfRule type="expression" dxfId="596" priority="2244" stopIfTrue="1">
      <formula>($A168)</formula>
    </cfRule>
  </conditionalFormatting>
  <conditionalFormatting sqref="B930 B942:B948 B950 B954:B955 B957:B958 B967 B938:B940 B932:B936 B952">
    <cfRule type="expression" dxfId="595" priority="553" stopIfTrue="1">
      <formula>NOT($A930)</formula>
    </cfRule>
    <cfRule type="expression" dxfId="594" priority="554" stopIfTrue="1">
      <formula>($A930)</formula>
    </cfRule>
  </conditionalFormatting>
  <conditionalFormatting sqref="A930 A942:A948 A950 A954:A955 A957:A958 A960:A967 A938:A940 A932:A936 A952">
    <cfRule type="cellIs" dxfId="593" priority="555" stopIfTrue="1" operator="equal">
      <formula>0</formula>
    </cfRule>
    <cfRule type="cellIs" dxfId="592" priority="556" stopIfTrue="1" operator="notEqual">
      <formula>0</formula>
    </cfRule>
  </conditionalFormatting>
  <conditionalFormatting sqref="B929">
    <cfRule type="cellIs" dxfId="591" priority="551" stopIfTrue="1" operator="equal">
      <formula>0</formula>
    </cfRule>
    <cfRule type="cellIs" dxfId="590" priority="552" stopIfTrue="1" operator="greaterThan">
      <formula>0</formula>
    </cfRule>
  </conditionalFormatting>
  <conditionalFormatting sqref="A937">
    <cfRule type="cellIs" dxfId="589" priority="549" stopIfTrue="1" operator="equal">
      <formula>0</formula>
    </cfRule>
    <cfRule type="cellIs" dxfId="588" priority="550" stopIfTrue="1" operator="notEqual">
      <formula>0</formula>
    </cfRule>
  </conditionalFormatting>
  <conditionalFormatting sqref="A941">
    <cfRule type="cellIs" dxfId="587" priority="547" stopIfTrue="1" operator="equal">
      <formula>0</formula>
    </cfRule>
    <cfRule type="cellIs" dxfId="586" priority="548" stopIfTrue="1" operator="notEqual">
      <formula>0</formula>
    </cfRule>
  </conditionalFormatting>
  <conditionalFormatting sqref="A949">
    <cfRule type="cellIs" dxfId="585" priority="545" stopIfTrue="1" operator="equal">
      <formula>0</formula>
    </cfRule>
    <cfRule type="cellIs" dxfId="584" priority="546" stopIfTrue="1" operator="notEqual">
      <formula>0</formula>
    </cfRule>
  </conditionalFormatting>
  <conditionalFormatting sqref="A953">
    <cfRule type="cellIs" dxfId="583" priority="543" stopIfTrue="1" operator="equal">
      <formula>0</formula>
    </cfRule>
    <cfRule type="cellIs" dxfId="582" priority="544" stopIfTrue="1" operator="notEqual">
      <formula>0</formula>
    </cfRule>
  </conditionalFormatting>
  <conditionalFormatting sqref="A956">
    <cfRule type="cellIs" dxfId="581" priority="541" stopIfTrue="1" operator="equal">
      <formula>0</formula>
    </cfRule>
    <cfRule type="cellIs" dxfId="580" priority="542" stopIfTrue="1" operator="notEqual">
      <formula>0</formula>
    </cfRule>
  </conditionalFormatting>
  <conditionalFormatting sqref="A959">
    <cfRule type="cellIs" dxfId="579" priority="539" stopIfTrue="1" operator="equal">
      <formula>0</formula>
    </cfRule>
    <cfRule type="cellIs" dxfId="578" priority="540" stopIfTrue="1" operator="notEqual">
      <formula>0</formula>
    </cfRule>
  </conditionalFormatting>
  <conditionalFormatting sqref="B960:B963">
    <cfRule type="expression" dxfId="577" priority="537" stopIfTrue="1">
      <formula>NOT($A960)</formula>
    </cfRule>
    <cfRule type="expression" dxfId="576" priority="538" stopIfTrue="1">
      <formula>($A960)</formula>
    </cfRule>
  </conditionalFormatting>
  <conditionalFormatting sqref="B931">
    <cfRule type="expression" dxfId="575" priority="533" stopIfTrue="1">
      <formula>NOT($A931)</formula>
    </cfRule>
    <cfRule type="expression" dxfId="574" priority="534" stopIfTrue="1">
      <formula>($A931)</formula>
    </cfRule>
  </conditionalFormatting>
  <conditionalFormatting sqref="A931">
    <cfRule type="cellIs" dxfId="573" priority="535" stopIfTrue="1" operator="equal">
      <formula>0</formula>
    </cfRule>
    <cfRule type="cellIs" dxfId="572" priority="536" stopIfTrue="1" operator="notEqual">
      <formula>0</formula>
    </cfRule>
  </conditionalFormatting>
  <conditionalFormatting sqref="A968">
    <cfRule type="cellIs" dxfId="571" priority="531" stopIfTrue="1" operator="equal">
      <formula>0</formula>
    </cfRule>
    <cfRule type="cellIs" dxfId="570" priority="532" stopIfTrue="1" operator="notEqual">
      <formula>0</formula>
    </cfRule>
  </conditionalFormatting>
  <conditionalFormatting sqref="B951">
    <cfRule type="expression" dxfId="569" priority="527" stopIfTrue="1">
      <formula>NOT($A951)</formula>
    </cfRule>
    <cfRule type="expression" dxfId="568" priority="528" stopIfTrue="1">
      <formula>($A951)</formula>
    </cfRule>
  </conditionalFormatting>
  <conditionalFormatting sqref="A951">
    <cfRule type="cellIs" dxfId="567" priority="529" stopIfTrue="1" operator="equal">
      <formula>0</formula>
    </cfRule>
    <cfRule type="cellIs" dxfId="566" priority="530" stopIfTrue="1" operator="notEqual">
      <formula>0</formula>
    </cfRule>
  </conditionalFormatting>
  <conditionalFormatting sqref="D951">
    <cfRule type="expression" dxfId="565" priority="525" stopIfTrue="1">
      <formula>NOT(#REF!)</formula>
    </cfRule>
    <cfRule type="expression" dxfId="564" priority="526" stopIfTrue="1">
      <formula>(#REF!)</formula>
    </cfRule>
  </conditionalFormatting>
  <conditionalFormatting sqref="E951 C951">
    <cfRule type="expression" dxfId="563" priority="523" stopIfTrue="1">
      <formula>NOT(#REF!)</formula>
    </cfRule>
    <cfRule type="expression" dxfId="562" priority="524" stopIfTrue="1">
      <formula>(#REF!)</formula>
    </cfRule>
  </conditionalFormatting>
  <conditionalFormatting sqref="D634:D640">
    <cfRule type="expression" dxfId="559" priority="519" stopIfTrue="1">
      <formula>NOT(#REF!)</formula>
    </cfRule>
    <cfRule type="expression" dxfId="558" priority="520" stopIfTrue="1">
      <formula>(#REF!)</formula>
    </cfRule>
  </conditionalFormatting>
  <conditionalFormatting sqref="C634:C640 E634:E640">
    <cfRule type="expression" dxfId="557" priority="517" stopIfTrue="1">
      <formula>NOT(#REF!)</formula>
    </cfRule>
    <cfRule type="expression" dxfId="556" priority="518" stopIfTrue="1">
      <formula>(#REF!)</formula>
    </cfRule>
  </conditionalFormatting>
  <conditionalFormatting sqref="D424 D431">
    <cfRule type="expression" dxfId="555" priority="515" stopIfTrue="1">
      <formula>NOT(#REF!)</formula>
    </cfRule>
    <cfRule type="expression" dxfId="554" priority="516" stopIfTrue="1">
      <formula>(#REF!)</formula>
    </cfRule>
  </conditionalFormatting>
  <conditionalFormatting sqref="D114:E114">
    <cfRule type="expression" dxfId="553" priority="513" stopIfTrue="1">
      <formula>NOT($A114)</formula>
    </cfRule>
    <cfRule type="expression" dxfId="552" priority="514" stopIfTrue="1">
      <formula>($A114)</formula>
    </cfRule>
  </conditionalFormatting>
  <conditionalFormatting sqref="A2494:A2495">
    <cfRule type="cellIs" dxfId="551" priority="511" stopIfTrue="1" operator="equal">
      <formula>0</formula>
    </cfRule>
    <cfRule type="cellIs" dxfId="550" priority="512" stopIfTrue="1" operator="notEqual">
      <formula>0</formula>
    </cfRule>
  </conditionalFormatting>
  <conditionalFormatting sqref="B2495 E2495">
    <cfRule type="expression" dxfId="549" priority="507" stopIfTrue="1">
      <formula>NOT($A2495)</formula>
    </cfRule>
    <cfRule type="expression" dxfId="548" priority="508" stopIfTrue="1">
      <formula>($A2495)</formula>
    </cfRule>
  </conditionalFormatting>
  <conditionalFormatting sqref="C2495:D2495">
    <cfRule type="expression" dxfId="547" priority="509" stopIfTrue="1">
      <formula>NOT(#REF!)</formula>
    </cfRule>
    <cfRule type="expression" dxfId="546" priority="510" stopIfTrue="1">
      <formula>(#REF!)</formula>
    </cfRule>
  </conditionalFormatting>
  <conditionalFormatting sqref="A2599:A2600">
    <cfRule type="cellIs" dxfId="545" priority="505" stopIfTrue="1" operator="equal">
      <formula>0</formula>
    </cfRule>
    <cfRule type="cellIs" dxfId="544" priority="506" stopIfTrue="1" operator="notEqual">
      <formula>0</formula>
    </cfRule>
  </conditionalFormatting>
  <conditionalFormatting sqref="B2600 E2600">
    <cfRule type="expression" dxfId="543" priority="501" stopIfTrue="1">
      <formula>NOT($A2600)</formula>
    </cfRule>
    <cfRule type="expression" dxfId="542" priority="502" stopIfTrue="1">
      <formula>($A2600)</formula>
    </cfRule>
  </conditionalFormatting>
  <conditionalFormatting sqref="C2600:D2600">
    <cfRule type="expression" dxfId="541" priority="503" stopIfTrue="1">
      <formula>NOT(#REF!)</formula>
    </cfRule>
    <cfRule type="expression" dxfId="540" priority="504" stopIfTrue="1">
      <formula>(#REF!)</formula>
    </cfRule>
  </conditionalFormatting>
  <conditionalFormatting sqref="B2022:D2022 B2023:E2025 B2021:E2021 B2017:B2020 E2017:E2020">
    <cfRule type="expression" dxfId="539" priority="435" stopIfTrue="1">
      <formula>NOT($A2017)</formula>
    </cfRule>
    <cfRule type="expression" dxfId="538" priority="436" stopIfTrue="1">
      <formula>($A2017)</formula>
    </cfRule>
  </conditionalFormatting>
  <conditionalFormatting sqref="E2022">
    <cfRule type="expression" dxfId="537" priority="433" stopIfTrue="1">
      <formula>NOT($A2022)</formula>
    </cfRule>
    <cfRule type="expression" dxfId="536" priority="434" stopIfTrue="1">
      <formula>($A2022)</formula>
    </cfRule>
  </conditionalFormatting>
  <conditionalFormatting sqref="A2026:A2029 A2016">
    <cfRule type="cellIs" dxfId="535" priority="499" stopIfTrue="1" operator="equal">
      <formula>0</formula>
    </cfRule>
    <cfRule type="cellIs" dxfId="534" priority="500" stopIfTrue="1" operator="notEqual">
      <formula>0</formula>
    </cfRule>
  </conditionalFormatting>
  <conditionalFormatting sqref="E2002:E2005">
    <cfRule type="expression" dxfId="533" priority="443" stopIfTrue="1">
      <formula>NOT($A2002)</formula>
    </cfRule>
    <cfRule type="expression" dxfId="532" priority="444" stopIfTrue="1">
      <formula>($A2002)</formula>
    </cfRule>
  </conditionalFormatting>
  <conditionalFormatting sqref="B2011:B2015 B2027:E2029">
    <cfRule type="expression" dxfId="531" priority="495" stopIfTrue="1">
      <formula>NOT($A2011)</formula>
    </cfRule>
    <cfRule type="expression" dxfId="530" priority="496" stopIfTrue="1">
      <formula>($A2011)</formula>
    </cfRule>
  </conditionalFormatting>
  <conditionalFormatting sqref="A2011:A2015 A1995">
    <cfRule type="cellIs" dxfId="529" priority="497" stopIfTrue="1" operator="equal">
      <formula>0</formula>
    </cfRule>
    <cfRule type="cellIs" dxfId="528" priority="498" stopIfTrue="1" operator="notEqual">
      <formula>0</formula>
    </cfRule>
  </conditionalFormatting>
  <conditionalFormatting sqref="C2012:E2015">
    <cfRule type="expression" dxfId="527" priority="493" stopIfTrue="1">
      <formula>NOT($A2012)</formula>
    </cfRule>
    <cfRule type="expression" dxfId="526" priority="494" stopIfTrue="1">
      <formula>($A2012)</formula>
    </cfRule>
  </conditionalFormatting>
  <conditionalFormatting sqref="C2011:E2011">
    <cfRule type="expression" dxfId="525" priority="491" stopIfTrue="1">
      <formula>NOT($A2011)</formula>
    </cfRule>
    <cfRule type="expression" dxfId="524" priority="492" stopIfTrue="1">
      <formula>($A2011)</formula>
    </cfRule>
  </conditionalFormatting>
  <conditionalFormatting sqref="B2006:B2010">
    <cfRule type="expression" dxfId="523" priority="487" stopIfTrue="1">
      <formula>NOT($A2006)</formula>
    </cfRule>
    <cfRule type="expression" dxfId="522" priority="488" stopIfTrue="1">
      <formula>($A2006)</formula>
    </cfRule>
  </conditionalFormatting>
  <conditionalFormatting sqref="A2006:A2010">
    <cfRule type="cellIs" dxfId="521" priority="489" stopIfTrue="1" operator="equal">
      <formula>0</formula>
    </cfRule>
    <cfRule type="cellIs" dxfId="520" priority="490" stopIfTrue="1" operator="notEqual">
      <formula>0</formula>
    </cfRule>
  </conditionalFormatting>
  <conditionalFormatting sqref="C2007:D2010">
    <cfRule type="expression" dxfId="519" priority="485" stopIfTrue="1">
      <formula>NOT($A2007)</formula>
    </cfRule>
    <cfRule type="expression" dxfId="518" priority="486" stopIfTrue="1">
      <formula>($A2007)</formula>
    </cfRule>
  </conditionalFormatting>
  <conditionalFormatting sqref="C2006:D2006">
    <cfRule type="expression" dxfId="517" priority="483" stopIfTrue="1">
      <formula>NOT($A2006)</formula>
    </cfRule>
    <cfRule type="expression" dxfId="516" priority="484" stopIfTrue="1">
      <formula>($A2006)</formula>
    </cfRule>
  </conditionalFormatting>
  <conditionalFormatting sqref="B1980:B1982">
    <cfRule type="expression" dxfId="515" priority="479" stopIfTrue="1">
      <formula>NOT($A1980)</formula>
    </cfRule>
    <cfRule type="expression" dxfId="514" priority="480" stopIfTrue="1">
      <formula>($A1980)</formula>
    </cfRule>
  </conditionalFormatting>
  <conditionalFormatting sqref="A1980:A1982">
    <cfRule type="cellIs" dxfId="513" priority="481" stopIfTrue="1" operator="equal">
      <formula>0</formula>
    </cfRule>
    <cfRule type="cellIs" dxfId="512" priority="482" stopIfTrue="1" operator="notEqual">
      <formula>0</formula>
    </cfRule>
  </conditionalFormatting>
  <conditionalFormatting sqref="C1980 E1980:E1982">
    <cfRule type="expression" dxfId="511" priority="477" stopIfTrue="1">
      <formula>NOT($A1980)</formula>
    </cfRule>
    <cfRule type="expression" dxfId="510" priority="478" stopIfTrue="1">
      <formula>($A1980)</formula>
    </cfRule>
  </conditionalFormatting>
  <conditionalFormatting sqref="C1981">
    <cfRule type="expression" dxfId="509" priority="475" stopIfTrue="1">
      <formula>NOT($A1981)</formula>
    </cfRule>
    <cfRule type="expression" dxfId="508" priority="476" stopIfTrue="1">
      <formula>($A1981)</formula>
    </cfRule>
  </conditionalFormatting>
  <conditionalFormatting sqref="C1982">
    <cfRule type="expression" dxfId="507" priority="473" stopIfTrue="1">
      <formula>NOT($A1982)</formula>
    </cfRule>
    <cfRule type="expression" dxfId="506" priority="474" stopIfTrue="1">
      <formula>($A1982)</formula>
    </cfRule>
  </conditionalFormatting>
  <conditionalFormatting sqref="C2092:D2095">
    <cfRule type="expression" dxfId="505" priority="417" stopIfTrue="1">
      <formula>NOT($A2092)</formula>
    </cfRule>
    <cfRule type="expression" dxfId="504" priority="418" stopIfTrue="1">
      <formula>($A2092)</formula>
    </cfRule>
  </conditionalFormatting>
  <conditionalFormatting sqref="A1985">
    <cfRule type="cellIs" dxfId="503" priority="471" stopIfTrue="1" operator="equal">
      <formula>0</formula>
    </cfRule>
    <cfRule type="cellIs" dxfId="502" priority="472" stopIfTrue="1" operator="notEqual">
      <formula>0</formula>
    </cfRule>
  </conditionalFormatting>
  <conditionalFormatting sqref="E2007:E2010">
    <cfRule type="expression" dxfId="501" priority="469" stopIfTrue="1">
      <formula>NOT($A2007)</formula>
    </cfRule>
    <cfRule type="expression" dxfId="500" priority="470" stopIfTrue="1">
      <formula>($A2007)</formula>
    </cfRule>
  </conditionalFormatting>
  <conditionalFormatting sqref="B1974:B1979">
    <cfRule type="expression" dxfId="499" priority="465" stopIfTrue="1">
      <formula>NOT($A1974)</formula>
    </cfRule>
    <cfRule type="expression" dxfId="498" priority="466" stopIfTrue="1">
      <formula>($A1974)</formula>
    </cfRule>
  </conditionalFormatting>
  <conditionalFormatting sqref="A1974:A1979">
    <cfRule type="cellIs" dxfId="497" priority="467" stopIfTrue="1" operator="equal">
      <formula>0</formula>
    </cfRule>
    <cfRule type="cellIs" dxfId="496" priority="468" stopIfTrue="1" operator="notEqual">
      <formula>0</formula>
    </cfRule>
  </conditionalFormatting>
  <conditionalFormatting sqref="C1977:E1977 E1978:E1979 C1974:D1976">
    <cfRule type="expression" dxfId="495" priority="463" stopIfTrue="1">
      <formula>NOT($A1974)</formula>
    </cfRule>
    <cfRule type="expression" dxfId="494" priority="464" stopIfTrue="1">
      <formula>($A1974)</formula>
    </cfRule>
  </conditionalFormatting>
  <conditionalFormatting sqref="C1978:D1978">
    <cfRule type="expression" dxfId="493" priority="461" stopIfTrue="1">
      <formula>NOT($A1978)</formula>
    </cfRule>
    <cfRule type="expression" dxfId="492" priority="462" stopIfTrue="1">
      <formula>($A1978)</formula>
    </cfRule>
  </conditionalFormatting>
  <conditionalFormatting sqref="C1979:D1979">
    <cfRule type="expression" dxfId="491" priority="459" stopIfTrue="1">
      <formula>NOT($A1979)</formula>
    </cfRule>
    <cfRule type="expression" dxfId="490" priority="460" stopIfTrue="1">
      <formula>($A1979)</formula>
    </cfRule>
  </conditionalFormatting>
  <conditionalFormatting sqref="D1980">
    <cfRule type="expression" dxfId="489" priority="457" stopIfTrue="1">
      <formula>NOT($A1980)</formula>
    </cfRule>
    <cfRule type="expression" dxfId="488" priority="458" stopIfTrue="1">
      <formula>($A1980)</formula>
    </cfRule>
  </conditionalFormatting>
  <conditionalFormatting sqref="D1981">
    <cfRule type="expression" dxfId="487" priority="455" stopIfTrue="1">
      <formula>NOT($A1981)</formula>
    </cfRule>
    <cfRule type="expression" dxfId="486" priority="456" stopIfTrue="1">
      <formula>($A1981)</formula>
    </cfRule>
  </conditionalFormatting>
  <conditionalFormatting sqref="D1982">
    <cfRule type="expression" dxfId="485" priority="453" stopIfTrue="1">
      <formula>NOT($A1982)</formula>
    </cfRule>
    <cfRule type="expression" dxfId="484" priority="454" stopIfTrue="1">
      <formula>($A1982)</formula>
    </cfRule>
  </conditionalFormatting>
  <conditionalFormatting sqref="B1996:B2005">
    <cfRule type="expression" dxfId="483" priority="449" stopIfTrue="1">
      <formula>NOT($A1996)</formula>
    </cfRule>
    <cfRule type="expression" dxfId="482" priority="450" stopIfTrue="1">
      <formula>($A1996)</formula>
    </cfRule>
  </conditionalFormatting>
  <conditionalFormatting sqref="A1996:A2005">
    <cfRule type="cellIs" dxfId="481" priority="451" stopIfTrue="1" operator="equal">
      <formula>0</formula>
    </cfRule>
    <cfRule type="cellIs" dxfId="480" priority="452" stopIfTrue="1" operator="notEqual">
      <formula>0</formula>
    </cfRule>
  </conditionalFormatting>
  <conditionalFormatting sqref="C2002:D2005">
    <cfRule type="expression" dxfId="479" priority="447" stopIfTrue="1">
      <formula>NOT($A2002)</formula>
    </cfRule>
    <cfRule type="expression" dxfId="478" priority="448" stopIfTrue="1">
      <formula>($A2002)</formula>
    </cfRule>
  </conditionalFormatting>
  <conditionalFormatting sqref="C1996:D2001">
    <cfRule type="expression" dxfId="477" priority="445" stopIfTrue="1">
      <formula>NOT($A1996)</formula>
    </cfRule>
    <cfRule type="expression" dxfId="476" priority="446" stopIfTrue="1">
      <formula>($A1996)</formula>
    </cfRule>
  </conditionalFormatting>
  <conditionalFormatting sqref="E2001">
    <cfRule type="expression" dxfId="475" priority="441" stopIfTrue="1">
      <formula>NOT($A2001)</formula>
    </cfRule>
    <cfRule type="expression" dxfId="474" priority="442" stopIfTrue="1">
      <formula>($A2001)</formula>
    </cfRule>
  </conditionalFormatting>
  <conditionalFormatting sqref="E2006">
    <cfRule type="expression" dxfId="473" priority="439" stopIfTrue="1">
      <formula>NOT($A2006)</formula>
    </cfRule>
    <cfRule type="expression" dxfId="472" priority="440" stopIfTrue="1">
      <formula>($A2006)</formula>
    </cfRule>
  </conditionalFormatting>
  <conditionalFormatting sqref="A2017:A2025">
    <cfRule type="cellIs" dxfId="471" priority="437" stopIfTrue="1" operator="equal">
      <formula>0</formula>
    </cfRule>
    <cfRule type="cellIs" dxfId="470" priority="438" stopIfTrue="1" operator="notEqual">
      <formula>0</formula>
    </cfRule>
  </conditionalFormatting>
  <conditionalFormatting sqref="A2111:A2114 A2101">
    <cfRule type="cellIs" dxfId="469" priority="431" stopIfTrue="1" operator="equal">
      <formula>0</formula>
    </cfRule>
    <cfRule type="cellIs" dxfId="468" priority="432" stopIfTrue="1" operator="notEqual">
      <formula>0</formula>
    </cfRule>
  </conditionalFormatting>
  <conditionalFormatting sqref="B2096:B2100 B2112:E2114">
    <cfRule type="expression" dxfId="467" priority="427" stopIfTrue="1">
      <formula>NOT($A2096)</formula>
    </cfRule>
    <cfRule type="expression" dxfId="466" priority="428" stopIfTrue="1">
      <formula>($A2096)</formula>
    </cfRule>
  </conditionalFormatting>
  <conditionalFormatting sqref="A2096:A2100 A2080">
    <cfRule type="cellIs" dxfId="465" priority="429" stopIfTrue="1" operator="equal">
      <formula>0</formula>
    </cfRule>
    <cfRule type="cellIs" dxfId="464" priority="430" stopIfTrue="1" operator="notEqual">
      <formula>0</formula>
    </cfRule>
  </conditionalFormatting>
  <conditionalFormatting sqref="C2097:E2100">
    <cfRule type="expression" dxfId="463" priority="425" stopIfTrue="1">
      <formula>NOT($A2097)</formula>
    </cfRule>
    <cfRule type="expression" dxfId="462" priority="426" stopIfTrue="1">
      <formula>($A2097)</formula>
    </cfRule>
  </conditionalFormatting>
  <conditionalFormatting sqref="C2096:E2096">
    <cfRule type="expression" dxfId="461" priority="423" stopIfTrue="1">
      <formula>NOT($A2096)</formula>
    </cfRule>
    <cfRule type="expression" dxfId="460" priority="424" stopIfTrue="1">
      <formula>($A2096)</formula>
    </cfRule>
  </conditionalFormatting>
  <conditionalFormatting sqref="B2091:B2095">
    <cfRule type="expression" dxfId="459" priority="419" stopIfTrue="1">
      <formula>NOT($A2091)</formula>
    </cfRule>
    <cfRule type="expression" dxfId="458" priority="420" stopIfTrue="1">
      <formula>($A2091)</formula>
    </cfRule>
  </conditionalFormatting>
  <conditionalFormatting sqref="A2091:A2095">
    <cfRule type="cellIs" dxfId="457" priority="421" stopIfTrue="1" operator="equal">
      <formula>0</formula>
    </cfRule>
    <cfRule type="cellIs" dxfId="456" priority="422" stopIfTrue="1" operator="notEqual">
      <formula>0</formula>
    </cfRule>
  </conditionalFormatting>
  <conditionalFormatting sqref="C2091:D2091">
    <cfRule type="expression" dxfId="455" priority="415" stopIfTrue="1">
      <formula>NOT($A2091)</formula>
    </cfRule>
    <cfRule type="expression" dxfId="454" priority="416" stopIfTrue="1">
      <formula>($A2091)</formula>
    </cfRule>
  </conditionalFormatting>
  <conditionalFormatting sqref="B2065:B2067">
    <cfRule type="expression" dxfId="453" priority="411" stopIfTrue="1">
      <formula>NOT($A2065)</formula>
    </cfRule>
    <cfRule type="expression" dxfId="452" priority="412" stopIfTrue="1">
      <formula>($A2065)</formula>
    </cfRule>
  </conditionalFormatting>
  <conditionalFormatting sqref="A2065:A2067">
    <cfRule type="cellIs" dxfId="451" priority="413" stopIfTrue="1" operator="equal">
      <formula>0</formula>
    </cfRule>
    <cfRule type="cellIs" dxfId="450" priority="414" stopIfTrue="1" operator="notEqual">
      <formula>0</formula>
    </cfRule>
  </conditionalFormatting>
  <conditionalFormatting sqref="C2065 E2065:E2067">
    <cfRule type="expression" dxfId="449" priority="409" stopIfTrue="1">
      <formula>NOT($A2065)</formula>
    </cfRule>
    <cfRule type="expression" dxfId="448" priority="410" stopIfTrue="1">
      <formula>($A2065)</formula>
    </cfRule>
  </conditionalFormatting>
  <conditionalFormatting sqref="C2066">
    <cfRule type="expression" dxfId="447" priority="407" stopIfTrue="1">
      <formula>NOT($A2066)</formula>
    </cfRule>
    <cfRule type="expression" dxfId="446" priority="408" stopIfTrue="1">
      <formula>($A2066)</formula>
    </cfRule>
  </conditionalFormatting>
  <conditionalFormatting sqref="C2067">
    <cfRule type="expression" dxfId="445" priority="405" stopIfTrue="1">
      <formula>NOT($A2067)</formula>
    </cfRule>
    <cfRule type="expression" dxfId="444" priority="406" stopIfTrue="1">
      <formula>($A2067)</formula>
    </cfRule>
  </conditionalFormatting>
  <conditionalFormatting sqref="A2070">
    <cfRule type="cellIs" dxfId="443" priority="403" stopIfTrue="1" operator="equal">
      <formula>0</formula>
    </cfRule>
    <cfRule type="cellIs" dxfId="442" priority="404" stopIfTrue="1" operator="notEqual">
      <formula>0</formula>
    </cfRule>
  </conditionalFormatting>
  <conditionalFormatting sqref="E2092:E2095">
    <cfRule type="expression" dxfId="441" priority="401" stopIfTrue="1">
      <formula>NOT($A2092)</formula>
    </cfRule>
    <cfRule type="expression" dxfId="440" priority="402" stopIfTrue="1">
      <formula>($A2092)</formula>
    </cfRule>
  </conditionalFormatting>
  <conditionalFormatting sqref="B2059:B2064">
    <cfRule type="expression" dxfId="439" priority="397" stopIfTrue="1">
      <formula>NOT($A2059)</formula>
    </cfRule>
    <cfRule type="expression" dxfId="438" priority="398" stopIfTrue="1">
      <formula>($A2059)</formula>
    </cfRule>
  </conditionalFormatting>
  <conditionalFormatting sqref="A2059:A2064">
    <cfRule type="cellIs" dxfId="437" priority="399" stopIfTrue="1" operator="equal">
      <formula>0</formula>
    </cfRule>
    <cfRule type="cellIs" dxfId="436" priority="400" stopIfTrue="1" operator="notEqual">
      <formula>0</formula>
    </cfRule>
  </conditionalFormatting>
  <conditionalFormatting sqref="C2062:E2062 E2063:E2064 C2059:D2061">
    <cfRule type="expression" dxfId="435" priority="395" stopIfTrue="1">
      <formula>NOT($A2059)</formula>
    </cfRule>
    <cfRule type="expression" dxfId="434" priority="396" stopIfTrue="1">
      <formula>($A2059)</formula>
    </cfRule>
  </conditionalFormatting>
  <conditionalFormatting sqref="C2063:D2063">
    <cfRule type="expression" dxfId="433" priority="393" stopIfTrue="1">
      <formula>NOT($A2063)</formula>
    </cfRule>
    <cfRule type="expression" dxfId="432" priority="394" stopIfTrue="1">
      <formula>($A2063)</formula>
    </cfRule>
  </conditionalFormatting>
  <conditionalFormatting sqref="C2064:D2064">
    <cfRule type="expression" dxfId="431" priority="391" stopIfTrue="1">
      <formula>NOT($A2064)</formula>
    </cfRule>
    <cfRule type="expression" dxfId="430" priority="392" stopIfTrue="1">
      <formula>($A2064)</formula>
    </cfRule>
  </conditionalFormatting>
  <conditionalFormatting sqref="D2065">
    <cfRule type="expression" dxfId="429" priority="389" stopIfTrue="1">
      <formula>NOT($A2065)</formula>
    </cfRule>
    <cfRule type="expression" dxfId="428" priority="390" stopIfTrue="1">
      <formula>($A2065)</formula>
    </cfRule>
  </conditionalFormatting>
  <conditionalFormatting sqref="D2066">
    <cfRule type="expression" dxfId="427" priority="387" stopIfTrue="1">
      <formula>NOT($A2066)</formula>
    </cfRule>
    <cfRule type="expression" dxfId="426" priority="388" stopIfTrue="1">
      <formula>($A2066)</formula>
    </cfRule>
  </conditionalFormatting>
  <conditionalFormatting sqref="D2067">
    <cfRule type="expression" dxfId="425" priority="385" stopIfTrue="1">
      <formula>NOT($A2067)</formula>
    </cfRule>
    <cfRule type="expression" dxfId="424" priority="386" stopIfTrue="1">
      <formula>($A2067)</formula>
    </cfRule>
  </conditionalFormatting>
  <conditionalFormatting sqref="B2081:B2090">
    <cfRule type="expression" dxfId="423" priority="381" stopIfTrue="1">
      <formula>NOT($A2081)</formula>
    </cfRule>
    <cfRule type="expression" dxfId="422" priority="382" stopIfTrue="1">
      <formula>($A2081)</formula>
    </cfRule>
  </conditionalFormatting>
  <conditionalFormatting sqref="A2081:A2090">
    <cfRule type="cellIs" dxfId="421" priority="383" stopIfTrue="1" operator="equal">
      <formula>0</formula>
    </cfRule>
    <cfRule type="cellIs" dxfId="420" priority="384" stopIfTrue="1" operator="notEqual">
      <formula>0</formula>
    </cfRule>
  </conditionalFormatting>
  <conditionalFormatting sqref="C2087:D2090">
    <cfRule type="expression" dxfId="419" priority="379" stopIfTrue="1">
      <formula>NOT($A2087)</formula>
    </cfRule>
    <cfRule type="expression" dxfId="418" priority="380" stopIfTrue="1">
      <formula>($A2087)</formula>
    </cfRule>
  </conditionalFormatting>
  <conditionalFormatting sqref="C2081:D2086">
    <cfRule type="expression" dxfId="417" priority="377" stopIfTrue="1">
      <formula>NOT($A2081)</formula>
    </cfRule>
    <cfRule type="expression" dxfId="416" priority="378" stopIfTrue="1">
      <formula>($A2081)</formula>
    </cfRule>
  </conditionalFormatting>
  <conditionalFormatting sqref="E2087:E2090">
    <cfRule type="expression" dxfId="415" priority="375" stopIfTrue="1">
      <formula>NOT($A2087)</formula>
    </cfRule>
    <cfRule type="expression" dxfId="414" priority="376" stopIfTrue="1">
      <formula>($A2087)</formula>
    </cfRule>
  </conditionalFormatting>
  <conditionalFormatting sqref="E2086">
    <cfRule type="expression" dxfId="413" priority="373" stopIfTrue="1">
      <formula>NOT($A2086)</formula>
    </cfRule>
    <cfRule type="expression" dxfId="412" priority="374" stopIfTrue="1">
      <formula>($A2086)</formula>
    </cfRule>
  </conditionalFormatting>
  <conditionalFormatting sqref="E2091">
    <cfRule type="expression" dxfId="411" priority="371" stopIfTrue="1">
      <formula>NOT($A2091)</formula>
    </cfRule>
    <cfRule type="expression" dxfId="410" priority="372" stopIfTrue="1">
      <formula>($A2091)</formula>
    </cfRule>
  </conditionalFormatting>
  <conditionalFormatting sqref="B2107:D2107 B2108:E2110 B2106:E2106 B2102:B2105 E2102:E2105">
    <cfRule type="expression" dxfId="409" priority="367" stopIfTrue="1">
      <formula>NOT($A2102)</formula>
    </cfRule>
    <cfRule type="expression" dxfId="408" priority="368" stopIfTrue="1">
      <formula>($A2102)</formula>
    </cfRule>
  </conditionalFormatting>
  <conditionalFormatting sqref="A2102:A2110">
    <cfRule type="cellIs" dxfId="407" priority="369" stopIfTrue="1" operator="equal">
      <formula>0</formula>
    </cfRule>
    <cfRule type="cellIs" dxfId="406" priority="370" stopIfTrue="1" operator="notEqual">
      <formula>0</formula>
    </cfRule>
  </conditionalFormatting>
  <conditionalFormatting sqref="E2107">
    <cfRule type="expression" dxfId="405" priority="365" stopIfTrue="1">
      <formula>NOT($A2107)</formula>
    </cfRule>
    <cfRule type="expression" dxfId="404" priority="366" stopIfTrue="1">
      <formula>($A2107)</formula>
    </cfRule>
  </conditionalFormatting>
  <conditionalFormatting sqref="B1898">
    <cfRule type="expression" dxfId="403" priority="363" stopIfTrue="1">
      <formula>NOT($A1898)</formula>
    </cfRule>
    <cfRule type="expression" dxfId="402" priority="364" stopIfTrue="1">
      <formula>($A1898)</formula>
    </cfRule>
  </conditionalFormatting>
  <conditionalFormatting sqref="A1898">
    <cfRule type="cellIs" dxfId="401" priority="361" stopIfTrue="1" operator="equal">
      <formula>0</formula>
    </cfRule>
    <cfRule type="cellIs" dxfId="400" priority="362" stopIfTrue="1" operator="notEqual">
      <formula>0</formula>
    </cfRule>
  </conditionalFormatting>
  <conditionalFormatting sqref="E1898">
    <cfRule type="expression" dxfId="399" priority="359" stopIfTrue="1">
      <formula>NOT($A1898)</formula>
    </cfRule>
    <cfRule type="expression" dxfId="398" priority="360" stopIfTrue="1">
      <formula>($A1898)</formula>
    </cfRule>
  </conditionalFormatting>
  <conditionalFormatting sqref="C1898:D1898">
    <cfRule type="expression" dxfId="397" priority="357" stopIfTrue="1">
      <formula>NOT($A1898)</formula>
    </cfRule>
    <cfRule type="expression" dxfId="396" priority="358" stopIfTrue="1">
      <formula>($A1898)</formula>
    </cfRule>
  </conditionalFormatting>
  <conditionalFormatting sqref="A1897">
    <cfRule type="cellIs" dxfId="395" priority="355" stopIfTrue="1" operator="equal">
      <formula>0</formula>
    </cfRule>
    <cfRule type="cellIs" dxfId="394" priority="356" stopIfTrue="1" operator="notEqual">
      <formula>0</formula>
    </cfRule>
  </conditionalFormatting>
  <conditionalFormatting sqref="B1986:B1994">
    <cfRule type="expression" dxfId="393" priority="353" stopIfTrue="1">
      <formula>NOT($A1986)</formula>
    </cfRule>
    <cfRule type="expression" dxfId="392" priority="354" stopIfTrue="1">
      <formula>($A1986)</formula>
    </cfRule>
  </conditionalFormatting>
  <conditionalFormatting sqref="A1986:A1994">
    <cfRule type="cellIs" dxfId="391" priority="351" stopIfTrue="1" operator="equal">
      <formula>0</formula>
    </cfRule>
    <cfRule type="cellIs" dxfId="390" priority="352" stopIfTrue="1" operator="notEqual">
      <formula>0</formula>
    </cfRule>
  </conditionalFormatting>
  <conditionalFormatting sqref="E1986:E1989 E1991:E1993">
    <cfRule type="expression" dxfId="389" priority="349" stopIfTrue="1">
      <formula>NOT($A1986)</formula>
    </cfRule>
    <cfRule type="expression" dxfId="388" priority="350" stopIfTrue="1">
      <formula>($A1986)</formula>
    </cfRule>
  </conditionalFormatting>
  <conditionalFormatting sqref="C1986:D1989 C1991:D1993">
    <cfRule type="expression" dxfId="387" priority="347" stopIfTrue="1">
      <formula>NOT($A1986)</formula>
    </cfRule>
    <cfRule type="expression" dxfId="386" priority="348" stopIfTrue="1">
      <formula>($A1986)</formula>
    </cfRule>
  </conditionalFormatting>
  <conditionalFormatting sqref="B2071:B2079">
    <cfRule type="expression" dxfId="385" priority="345" stopIfTrue="1">
      <formula>NOT($A2071)</formula>
    </cfRule>
    <cfRule type="expression" dxfId="384" priority="346" stopIfTrue="1">
      <formula>($A2071)</formula>
    </cfRule>
  </conditionalFormatting>
  <conditionalFormatting sqref="A2071:A2079">
    <cfRule type="cellIs" dxfId="383" priority="343" stopIfTrue="1" operator="equal">
      <formula>0</formula>
    </cfRule>
    <cfRule type="cellIs" dxfId="382" priority="344" stopIfTrue="1" operator="notEqual">
      <formula>0</formula>
    </cfRule>
  </conditionalFormatting>
  <conditionalFormatting sqref="E2071:E2078">
    <cfRule type="expression" dxfId="381" priority="341" stopIfTrue="1">
      <formula>NOT($A2071)</formula>
    </cfRule>
    <cfRule type="expression" dxfId="380" priority="342" stopIfTrue="1">
      <formula>($A2071)</formula>
    </cfRule>
  </conditionalFormatting>
  <conditionalFormatting sqref="C2071:D2078">
    <cfRule type="expression" dxfId="379" priority="339" stopIfTrue="1">
      <formula>NOT($A2071)</formula>
    </cfRule>
    <cfRule type="expression" dxfId="378" priority="340" stopIfTrue="1">
      <formula>($A2071)</formula>
    </cfRule>
  </conditionalFormatting>
  <conditionalFormatting sqref="B2157:B2165">
    <cfRule type="expression" dxfId="377" priority="337" stopIfTrue="1">
      <formula>NOT($A2157)</formula>
    </cfRule>
    <cfRule type="expression" dxfId="376" priority="338" stopIfTrue="1">
      <formula>($A2157)</formula>
    </cfRule>
  </conditionalFormatting>
  <conditionalFormatting sqref="A2157:A2165">
    <cfRule type="cellIs" dxfId="375" priority="335" stopIfTrue="1" operator="equal">
      <formula>0</formula>
    </cfRule>
    <cfRule type="cellIs" dxfId="374" priority="336" stopIfTrue="1" operator="notEqual">
      <formula>0</formula>
    </cfRule>
  </conditionalFormatting>
  <conditionalFormatting sqref="E2157:E2164">
    <cfRule type="expression" dxfId="373" priority="333" stopIfTrue="1">
      <formula>NOT($A2157)</formula>
    </cfRule>
    <cfRule type="expression" dxfId="372" priority="334" stopIfTrue="1">
      <formula>($A2157)</formula>
    </cfRule>
  </conditionalFormatting>
  <conditionalFormatting sqref="C2157:D2164">
    <cfRule type="expression" dxfId="371" priority="331" stopIfTrue="1">
      <formula>NOT($A2157)</formula>
    </cfRule>
    <cfRule type="expression" dxfId="370" priority="332" stopIfTrue="1">
      <formula>($A2157)</formula>
    </cfRule>
  </conditionalFormatting>
  <conditionalFormatting sqref="B2243:B2251">
    <cfRule type="expression" dxfId="369" priority="329" stopIfTrue="1">
      <formula>NOT($A2243)</formula>
    </cfRule>
    <cfRule type="expression" dxfId="368" priority="330" stopIfTrue="1">
      <formula>($A2243)</formula>
    </cfRule>
  </conditionalFormatting>
  <conditionalFormatting sqref="A2243:A2251">
    <cfRule type="cellIs" dxfId="367" priority="327" stopIfTrue="1" operator="equal">
      <formula>0</formula>
    </cfRule>
    <cfRule type="cellIs" dxfId="366" priority="328" stopIfTrue="1" operator="notEqual">
      <formula>0</formula>
    </cfRule>
  </conditionalFormatting>
  <conditionalFormatting sqref="B2328:B2336">
    <cfRule type="expression" dxfId="365" priority="325" stopIfTrue="1">
      <formula>NOT($A2328)</formula>
    </cfRule>
    <cfRule type="expression" dxfId="364" priority="326" stopIfTrue="1">
      <formula>($A2328)</formula>
    </cfRule>
  </conditionalFormatting>
  <conditionalFormatting sqref="A2328:A2336">
    <cfRule type="cellIs" dxfId="363" priority="323" stopIfTrue="1" operator="equal">
      <formula>0</formula>
    </cfRule>
    <cfRule type="cellIs" dxfId="362" priority="324" stopIfTrue="1" operator="notEqual">
      <formula>0</formula>
    </cfRule>
  </conditionalFormatting>
  <conditionalFormatting sqref="B2193:D2193 B2194:E2196 B2192:E2192 B2188:B2191 E2188:E2191">
    <cfRule type="expression" dxfId="361" priority="319" stopIfTrue="1">
      <formula>NOT($A2188)</formula>
    </cfRule>
    <cfRule type="expression" dxfId="360" priority="320" stopIfTrue="1">
      <formula>($A2188)</formula>
    </cfRule>
  </conditionalFormatting>
  <conditionalFormatting sqref="A2188:A2196">
    <cfRule type="cellIs" dxfId="359" priority="321" stopIfTrue="1" operator="equal">
      <formula>0</formula>
    </cfRule>
    <cfRule type="cellIs" dxfId="358" priority="322" stopIfTrue="1" operator="notEqual">
      <formula>0</formula>
    </cfRule>
  </conditionalFormatting>
  <conditionalFormatting sqref="E2193">
    <cfRule type="expression" dxfId="357" priority="317" stopIfTrue="1">
      <formula>NOT($A2193)</formula>
    </cfRule>
    <cfRule type="expression" dxfId="356" priority="318" stopIfTrue="1">
      <formula>($A2193)</formula>
    </cfRule>
  </conditionalFormatting>
  <conditionalFormatting sqref="B2279:D2279 B2280:E2282 B2278:E2278 B2274:B2277 E2274:E2277">
    <cfRule type="expression" dxfId="355" priority="313" stopIfTrue="1">
      <formula>NOT($A2274)</formula>
    </cfRule>
    <cfRule type="expression" dxfId="354" priority="314" stopIfTrue="1">
      <formula>($A2274)</formula>
    </cfRule>
  </conditionalFormatting>
  <conditionalFormatting sqref="A2274:A2282">
    <cfRule type="cellIs" dxfId="353" priority="315" stopIfTrue="1" operator="equal">
      <formula>0</formula>
    </cfRule>
    <cfRule type="cellIs" dxfId="352" priority="316" stopIfTrue="1" operator="notEqual">
      <formula>0</formula>
    </cfRule>
  </conditionalFormatting>
  <conditionalFormatting sqref="E2279">
    <cfRule type="expression" dxfId="351" priority="311" stopIfTrue="1">
      <formula>NOT($A2279)</formula>
    </cfRule>
    <cfRule type="expression" dxfId="350" priority="312" stopIfTrue="1">
      <formula>($A2279)</formula>
    </cfRule>
  </conditionalFormatting>
  <conditionalFormatting sqref="B2364:D2364 B2365:E2367 B2363:E2363 B2359:B2362 E2359:E2362">
    <cfRule type="expression" dxfId="349" priority="307" stopIfTrue="1">
      <formula>NOT($A2359)</formula>
    </cfRule>
    <cfRule type="expression" dxfId="348" priority="308" stopIfTrue="1">
      <formula>($A2359)</formula>
    </cfRule>
  </conditionalFormatting>
  <conditionalFormatting sqref="A2359:A2367">
    <cfRule type="cellIs" dxfId="347" priority="309" stopIfTrue="1" operator="equal">
      <formula>0</formula>
    </cfRule>
    <cfRule type="cellIs" dxfId="346" priority="310" stopIfTrue="1" operator="notEqual">
      <formula>0</formula>
    </cfRule>
  </conditionalFormatting>
  <conditionalFormatting sqref="E2364">
    <cfRule type="expression" dxfId="345" priority="305" stopIfTrue="1">
      <formula>NOT($A2364)</formula>
    </cfRule>
    <cfRule type="expression" dxfId="344" priority="306" stopIfTrue="1">
      <formula>($A2364)</formula>
    </cfRule>
  </conditionalFormatting>
  <conditionalFormatting sqref="B1984">
    <cfRule type="expression" dxfId="343" priority="303" stopIfTrue="1">
      <formula>NOT($A1984)</formula>
    </cfRule>
    <cfRule type="expression" dxfId="342" priority="304" stopIfTrue="1">
      <formula>($A1984)</formula>
    </cfRule>
  </conditionalFormatting>
  <conditionalFormatting sqref="A1984">
    <cfRule type="cellIs" dxfId="341" priority="301" stopIfTrue="1" operator="equal">
      <formula>0</formula>
    </cfRule>
    <cfRule type="cellIs" dxfId="340" priority="302" stopIfTrue="1" operator="notEqual">
      <formula>0</formula>
    </cfRule>
  </conditionalFormatting>
  <conditionalFormatting sqref="E1984">
    <cfRule type="expression" dxfId="339" priority="299" stopIfTrue="1">
      <formula>NOT($A1984)</formula>
    </cfRule>
    <cfRule type="expression" dxfId="338" priority="300" stopIfTrue="1">
      <formula>($A1984)</formula>
    </cfRule>
  </conditionalFormatting>
  <conditionalFormatting sqref="C1984:D1984">
    <cfRule type="expression" dxfId="337" priority="297" stopIfTrue="1">
      <formula>NOT($A1984)</formula>
    </cfRule>
    <cfRule type="expression" dxfId="336" priority="298" stopIfTrue="1">
      <formula>($A1984)</formula>
    </cfRule>
  </conditionalFormatting>
  <conditionalFormatting sqref="A1983">
    <cfRule type="cellIs" dxfId="335" priority="295" stopIfTrue="1" operator="equal">
      <formula>0</formula>
    </cfRule>
    <cfRule type="cellIs" dxfId="334" priority="296" stopIfTrue="1" operator="notEqual">
      <formula>0</formula>
    </cfRule>
  </conditionalFormatting>
  <conditionalFormatting sqref="B2069">
    <cfRule type="expression" dxfId="333" priority="293" stopIfTrue="1">
      <formula>NOT($A2069)</formula>
    </cfRule>
    <cfRule type="expression" dxfId="332" priority="294" stopIfTrue="1">
      <formula>($A2069)</formula>
    </cfRule>
  </conditionalFormatting>
  <conditionalFormatting sqref="A2069">
    <cfRule type="cellIs" dxfId="331" priority="291" stopIfTrue="1" operator="equal">
      <formula>0</formula>
    </cfRule>
    <cfRule type="cellIs" dxfId="330" priority="292" stopIfTrue="1" operator="notEqual">
      <formula>0</formula>
    </cfRule>
  </conditionalFormatting>
  <conditionalFormatting sqref="E2069">
    <cfRule type="expression" dxfId="329" priority="289" stopIfTrue="1">
      <formula>NOT($A2069)</formula>
    </cfRule>
    <cfRule type="expression" dxfId="328" priority="290" stopIfTrue="1">
      <formula>($A2069)</formula>
    </cfRule>
  </conditionalFormatting>
  <conditionalFormatting sqref="C2069:D2069">
    <cfRule type="expression" dxfId="327" priority="287" stopIfTrue="1">
      <formula>NOT($A2069)</formula>
    </cfRule>
    <cfRule type="expression" dxfId="326" priority="288" stopIfTrue="1">
      <formula>($A2069)</formula>
    </cfRule>
  </conditionalFormatting>
  <conditionalFormatting sqref="A2068">
    <cfRule type="cellIs" dxfId="325" priority="285" stopIfTrue="1" operator="equal">
      <formula>0</formula>
    </cfRule>
    <cfRule type="cellIs" dxfId="324" priority="286" stopIfTrue="1" operator="notEqual">
      <formula>0</formula>
    </cfRule>
  </conditionalFormatting>
  <conditionalFormatting sqref="B2155">
    <cfRule type="expression" dxfId="323" priority="283" stopIfTrue="1">
      <formula>NOT($A2155)</formula>
    </cfRule>
    <cfRule type="expression" dxfId="322" priority="284" stopIfTrue="1">
      <formula>($A2155)</formula>
    </cfRule>
  </conditionalFormatting>
  <conditionalFormatting sqref="A2155">
    <cfRule type="cellIs" dxfId="321" priority="281" stopIfTrue="1" operator="equal">
      <formula>0</formula>
    </cfRule>
    <cfRule type="cellIs" dxfId="320" priority="282" stopIfTrue="1" operator="notEqual">
      <formula>0</formula>
    </cfRule>
  </conditionalFormatting>
  <conditionalFormatting sqref="E2155">
    <cfRule type="expression" dxfId="319" priority="279" stopIfTrue="1">
      <formula>NOT($A2155)</formula>
    </cfRule>
    <cfRule type="expression" dxfId="318" priority="280" stopIfTrue="1">
      <formula>($A2155)</formula>
    </cfRule>
  </conditionalFormatting>
  <conditionalFormatting sqref="C2155:D2155">
    <cfRule type="expression" dxfId="317" priority="277" stopIfTrue="1">
      <formula>NOT($A2155)</formula>
    </cfRule>
    <cfRule type="expression" dxfId="316" priority="278" stopIfTrue="1">
      <formula>($A2155)</formula>
    </cfRule>
  </conditionalFormatting>
  <conditionalFormatting sqref="A2154">
    <cfRule type="cellIs" dxfId="315" priority="275" stopIfTrue="1" operator="equal">
      <formula>0</formula>
    </cfRule>
    <cfRule type="cellIs" dxfId="314" priority="276" stopIfTrue="1" operator="notEqual">
      <formula>0</formula>
    </cfRule>
  </conditionalFormatting>
  <conditionalFormatting sqref="B2241">
    <cfRule type="expression" dxfId="313" priority="273" stopIfTrue="1">
      <formula>NOT($A2241)</formula>
    </cfRule>
    <cfRule type="expression" dxfId="312" priority="274" stopIfTrue="1">
      <formula>($A2241)</formula>
    </cfRule>
  </conditionalFormatting>
  <conditionalFormatting sqref="A2241">
    <cfRule type="cellIs" dxfId="311" priority="271" stopIfTrue="1" operator="equal">
      <formula>0</formula>
    </cfRule>
    <cfRule type="cellIs" dxfId="310" priority="272" stopIfTrue="1" operator="notEqual">
      <formula>0</formula>
    </cfRule>
  </conditionalFormatting>
  <conditionalFormatting sqref="E2241">
    <cfRule type="expression" dxfId="309" priority="269" stopIfTrue="1">
      <formula>NOT($A2241)</formula>
    </cfRule>
    <cfRule type="expression" dxfId="308" priority="270" stopIfTrue="1">
      <formula>($A2241)</formula>
    </cfRule>
  </conditionalFormatting>
  <conditionalFormatting sqref="C2241:D2241">
    <cfRule type="expression" dxfId="307" priority="267" stopIfTrue="1">
      <formula>NOT($A2241)</formula>
    </cfRule>
    <cfRule type="expression" dxfId="306" priority="268" stopIfTrue="1">
      <formula>($A2241)</formula>
    </cfRule>
  </conditionalFormatting>
  <conditionalFormatting sqref="A2240">
    <cfRule type="cellIs" dxfId="305" priority="265" stopIfTrue="1" operator="equal">
      <formula>0</formula>
    </cfRule>
    <cfRule type="cellIs" dxfId="304" priority="266" stopIfTrue="1" operator="notEqual">
      <formula>0</formula>
    </cfRule>
  </conditionalFormatting>
  <conditionalFormatting sqref="B2326">
    <cfRule type="expression" dxfId="303" priority="263" stopIfTrue="1">
      <formula>NOT($A2326)</formula>
    </cfRule>
    <cfRule type="expression" dxfId="302" priority="264" stopIfTrue="1">
      <formula>($A2326)</formula>
    </cfRule>
  </conditionalFormatting>
  <conditionalFormatting sqref="A2326">
    <cfRule type="cellIs" dxfId="301" priority="261" stopIfTrue="1" operator="equal">
      <formula>0</formula>
    </cfRule>
    <cfRule type="cellIs" dxfId="300" priority="262" stopIfTrue="1" operator="notEqual">
      <formula>0</formula>
    </cfRule>
  </conditionalFormatting>
  <conditionalFormatting sqref="E2326">
    <cfRule type="expression" dxfId="299" priority="259" stopIfTrue="1">
      <formula>NOT($A2326)</formula>
    </cfRule>
    <cfRule type="expression" dxfId="298" priority="260" stopIfTrue="1">
      <formula>($A2326)</formula>
    </cfRule>
  </conditionalFormatting>
  <conditionalFormatting sqref="C2326:D2326">
    <cfRule type="expression" dxfId="297" priority="257" stopIfTrue="1">
      <formula>NOT($A2326)</formula>
    </cfRule>
    <cfRule type="expression" dxfId="296" priority="258" stopIfTrue="1">
      <formula>($A2326)</formula>
    </cfRule>
  </conditionalFormatting>
  <conditionalFormatting sqref="A2325">
    <cfRule type="cellIs" dxfId="295" priority="255" stopIfTrue="1" operator="equal">
      <formula>0</formula>
    </cfRule>
    <cfRule type="cellIs" dxfId="294" priority="256" stopIfTrue="1" operator="notEqual">
      <formula>0</formula>
    </cfRule>
  </conditionalFormatting>
  <conditionalFormatting sqref="A1960">
    <cfRule type="cellIs" dxfId="293" priority="253" stopIfTrue="1" operator="equal">
      <formula>0</formula>
    </cfRule>
    <cfRule type="cellIs" dxfId="292" priority="254" stopIfTrue="1" operator="notEqual">
      <formula>0</formula>
    </cfRule>
  </conditionalFormatting>
  <conditionalFormatting sqref="B1960:D1960">
    <cfRule type="expression" dxfId="291" priority="251" stopIfTrue="1">
      <formula>NOT($A1960)</formula>
    </cfRule>
    <cfRule type="expression" dxfId="290" priority="252" stopIfTrue="1">
      <formula>($A1960)</formula>
    </cfRule>
  </conditionalFormatting>
  <conditionalFormatting sqref="A1967">
    <cfRule type="cellIs" dxfId="289" priority="249" stopIfTrue="1" operator="equal">
      <formula>0</formula>
    </cfRule>
    <cfRule type="cellIs" dxfId="288" priority="250" stopIfTrue="1" operator="notEqual">
      <formula>0</formula>
    </cfRule>
  </conditionalFormatting>
  <conditionalFormatting sqref="B2051 E2051">
    <cfRule type="expression" dxfId="287" priority="245" stopIfTrue="1">
      <formula>NOT($A2051)</formula>
    </cfRule>
    <cfRule type="expression" dxfId="286" priority="246" stopIfTrue="1">
      <formula>($A2051)</formula>
    </cfRule>
  </conditionalFormatting>
  <conditionalFormatting sqref="C2051:D2051">
    <cfRule type="expression" dxfId="285" priority="243" stopIfTrue="1">
      <formula>NOT($A2051)</formula>
    </cfRule>
    <cfRule type="expression" dxfId="284" priority="244" stopIfTrue="1">
      <formula>($A2051)</formula>
    </cfRule>
  </conditionalFormatting>
  <conditionalFormatting sqref="A2051">
    <cfRule type="cellIs" dxfId="283" priority="247" stopIfTrue="1" operator="equal">
      <formula>0</formula>
    </cfRule>
    <cfRule type="cellIs" dxfId="282" priority="248" stopIfTrue="1" operator="notEqual">
      <formula>0</formula>
    </cfRule>
  </conditionalFormatting>
  <conditionalFormatting sqref="B2136 E2136">
    <cfRule type="expression" dxfId="281" priority="239" stopIfTrue="1">
      <formula>NOT($A2136)</formula>
    </cfRule>
    <cfRule type="expression" dxfId="280" priority="240" stopIfTrue="1">
      <formula>($A2136)</formula>
    </cfRule>
  </conditionalFormatting>
  <conditionalFormatting sqref="C2136:D2136">
    <cfRule type="expression" dxfId="279" priority="237" stopIfTrue="1">
      <formula>NOT($A2136)</formula>
    </cfRule>
    <cfRule type="expression" dxfId="278" priority="238" stopIfTrue="1">
      <formula>($A2136)</formula>
    </cfRule>
  </conditionalFormatting>
  <conditionalFormatting sqref="A2136">
    <cfRule type="cellIs" dxfId="277" priority="241" stopIfTrue="1" operator="equal">
      <formula>0</formula>
    </cfRule>
    <cfRule type="cellIs" dxfId="276" priority="242" stopIfTrue="1" operator="notEqual">
      <formula>0</formula>
    </cfRule>
  </conditionalFormatting>
  <conditionalFormatting sqref="B2223 E2223">
    <cfRule type="expression" dxfId="275" priority="233" stopIfTrue="1">
      <formula>NOT($A2223)</formula>
    </cfRule>
    <cfRule type="expression" dxfId="274" priority="234" stopIfTrue="1">
      <formula>($A2223)</formula>
    </cfRule>
  </conditionalFormatting>
  <conditionalFormatting sqref="C2223:D2223">
    <cfRule type="expression" dxfId="273" priority="231" stopIfTrue="1">
      <formula>NOT($A2223)</formula>
    </cfRule>
    <cfRule type="expression" dxfId="272" priority="232" stopIfTrue="1">
      <formula>($A2223)</formula>
    </cfRule>
  </conditionalFormatting>
  <conditionalFormatting sqref="A2223">
    <cfRule type="cellIs" dxfId="271" priority="235" stopIfTrue="1" operator="equal">
      <formula>0</formula>
    </cfRule>
    <cfRule type="cellIs" dxfId="270" priority="236" stopIfTrue="1" operator="notEqual">
      <formula>0</formula>
    </cfRule>
  </conditionalFormatting>
  <conditionalFormatting sqref="B2308 E2308">
    <cfRule type="expression" dxfId="269" priority="227" stopIfTrue="1">
      <formula>NOT($A2308)</formula>
    </cfRule>
    <cfRule type="expression" dxfId="268" priority="228" stopIfTrue="1">
      <formula>($A2308)</formula>
    </cfRule>
  </conditionalFormatting>
  <conditionalFormatting sqref="C2308:D2308">
    <cfRule type="expression" dxfId="267" priority="225" stopIfTrue="1">
      <formula>NOT($A2308)</formula>
    </cfRule>
    <cfRule type="expression" dxfId="266" priority="226" stopIfTrue="1">
      <formula>($A2308)</formula>
    </cfRule>
  </conditionalFormatting>
  <conditionalFormatting sqref="A2308">
    <cfRule type="cellIs" dxfId="265" priority="229" stopIfTrue="1" operator="equal">
      <formula>0</formula>
    </cfRule>
    <cfRule type="cellIs" dxfId="264" priority="230" stopIfTrue="1" operator="notEqual">
      <formula>0</formula>
    </cfRule>
  </conditionalFormatting>
  <conditionalFormatting sqref="B2393 E2393">
    <cfRule type="expression" dxfId="263" priority="221" stopIfTrue="1">
      <formula>NOT($A2393)</formula>
    </cfRule>
    <cfRule type="expression" dxfId="262" priority="222" stopIfTrue="1">
      <formula>($A2393)</formula>
    </cfRule>
  </conditionalFormatting>
  <conditionalFormatting sqref="C2393:D2393">
    <cfRule type="expression" dxfId="261" priority="219" stopIfTrue="1">
      <formula>NOT($A2393)</formula>
    </cfRule>
    <cfRule type="expression" dxfId="260" priority="220" stopIfTrue="1">
      <formula>($A2393)</formula>
    </cfRule>
  </conditionalFormatting>
  <conditionalFormatting sqref="A2393">
    <cfRule type="cellIs" dxfId="259" priority="223" stopIfTrue="1" operator="equal">
      <formula>0</formula>
    </cfRule>
    <cfRule type="cellIs" dxfId="258" priority="224" stopIfTrue="1" operator="notEqual">
      <formula>0</formula>
    </cfRule>
  </conditionalFormatting>
  <conditionalFormatting sqref="E1960">
    <cfRule type="expression" dxfId="257" priority="217" stopIfTrue="1">
      <formula>NOT($A1960)</formula>
    </cfRule>
    <cfRule type="expression" dxfId="256" priority="218" stopIfTrue="1">
      <formula>($A1960)</formula>
    </cfRule>
  </conditionalFormatting>
  <conditionalFormatting sqref="B1891">
    <cfRule type="expression" dxfId="255" priority="213" stopIfTrue="1">
      <formula>NOT($A1891)</formula>
    </cfRule>
    <cfRule type="expression" dxfId="254" priority="214" stopIfTrue="1">
      <formula>($A1891)</formula>
    </cfRule>
  </conditionalFormatting>
  <conditionalFormatting sqref="A1891">
    <cfRule type="cellIs" dxfId="253" priority="215" stopIfTrue="1" operator="equal">
      <formula>0</formula>
    </cfRule>
    <cfRule type="cellIs" dxfId="252" priority="216" stopIfTrue="1" operator="notEqual">
      <formula>0</formula>
    </cfRule>
  </conditionalFormatting>
  <conditionalFormatting sqref="C1891:D1891">
    <cfRule type="expression" dxfId="251" priority="211" stopIfTrue="1">
      <formula>NOT($A1891)</formula>
    </cfRule>
    <cfRule type="expression" dxfId="250" priority="212" stopIfTrue="1">
      <formula>($A1891)</formula>
    </cfRule>
  </conditionalFormatting>
  <conditionalFormatting sqref="C1908:E1908">
    <cfRule type="expression" dxfId="249" priority="209" stopIfTrue="1">
      <formula>NOT($A1908)</formula>
    </cfRule>
    <cfRule type="expression" dxfId="248" priority="210" stopIfTrue="1">
      <formula>($A1908)</formula>
    </cfRule>
  </conditionalFormatting>
  <conditionalFormatting sqref="C1994:E1994">
    <cfRule type="expression" dxfId="247" priority="207" stopIfTrue="1">
      <formula>NOT($A1994)</formula>
    </cfRule>
    <cfRule type="expression" dxfId="246" priority="208" stopIfTrue="1">
      <formula>($A1994)</formula>
    </cfRule>
  </conditionalFormatting>
  <conditionalFormatting sqref="C2079:E2079">
    <cfRule type="expression" dxfId="245" priority="205" stopIfTrue="1">
      <formula>NOT($A2079)</formula>
    </cfRule>
    <cfRule type="expression" dxfId="244" priority="206" stopIfTrue="1">
      <formula>($A2079)</formula>
    </cfRule>
  </conditionalFormatting>
  <conditionalFormatting sqref="C2165:E2165">
    <cfRule type="expression" dxfId="243" priority="203" stopIfTrue="1">
      <formula>NOT($A2165)</formula>
    </cfRule>
    <cfRule type="expression" dxfId="242" priority="204" stopIfTrue="1">
      <formula>($A2165)</formula>
    </cfRule>
  </conditionalFormatting>
  <conditionalFormatting sqref="C2251:E2251">
    <cfRule type="expression" dxfId="241" priority="201" stopIfTrue="1">
      <formula>NOT($A2251)</formula>
    </cfRule>
    <cfRule type="expression" dxfId="240" priority="202" stopIfTrue="1">
      <formula>($A2251)</formula>
    </cfRule>
  </conditionalFormatting>
  <conditionalFormatting sqref="C2336:E2336">
    <cfRule type="expression" dxfId="239" priority="199" stopIfTrue="1">
      <formula>NOT($A2336)</formula>
    </cfRule>
    <cfRule type="expression" dxfId="238" priority="200" stopIfTrue="1">
      <formula>($A2336)</formula>
    </cfRule>
  </conditionalFormatting>
  <conditionalFormatting sqref="C1814 D604:D605">
    <cfRule type="expression" dxfId="237" priority="197" stopIfTrue="1">
      <formula>NOT($A632)</formula>
    </cfRule>
    <cfRule type="expression" dxfId="236" priority="198" stopIfTrue="1">
      <formula>($A632)</formula>
    </cfRule>
  </conditionalFormatting>
  <conditionalFormatting sqref="C1811">
    <cfRule type="expression" dxfId="235" priority="2245" stopIfTrue="1">
      <formula>NOT($A1841)</formula>
    </cfRule>
    <cfRule type="expression" dxfId="234" priority="2246" stopIfTrue="1">
      <formula>($A1841)</formula>
    </cfRule>
  </conditionalFormatting>
  <conditionalFormatting sqref="E2840">
    <cfRule type="expression" dxfId="233" priority="193" stopIfTrue="1">
      <formula>NOT($A2840)</formula>
    </cfRule>
    <cfRule type="expression" dxfId="232" priority="194" stopIfTrue="1">
      <formula>($A2840)</formula>
    </cfRule>
  </conditionalFormatting>
  <conditionalFormatting sqref="C2840:D2840">
    <cfRule type="expression" dxfId="231" priority="195" stopIfTrue="1">
      <formula>NOT(#REF!)</formula>
    </cfRule>
    <cfRule type="expression" dxfId="230" priority="196" stopIfTrue="1">
      <formula>(#REF!)</formula>
    </cfRule>
  </conditionalFormatting>
  <conditionalFormatting sqref="E2866">
    <cfRule type="expression" dxfId="229" priority="191" stopIfTrue="1">
      <formula>NOT($A2866)</formula>
    </cfRule>
    <cfRule type="expression" dxfId="228" priority="192" stopIfTrue="1">
      <formula>($A2866)</formula>
    </cfRule>
  </conditionalFormatting>
  <conditionalFormatting sqref="C2862:D2865 C2867:D2869">
    <cfRule type="expression" dxfId="227" priority="189" stopIfTrue="1">
      <formula>NOT(#REF!)</formula>
    </cfRule>
    <cfRule type="expression" dxfId="226" priority="190" stopIfTrue="1">
      <formula>(#REF!)</formula>
    </cfRule>
  </conditionalFormatting>
  <conditionalFormatting sqref="C2866:D2866">
    <cfRule type="expression" dxfId="225" priority="187" stopIfTrue="1">
      <formula>NOT(#REF!)</formula>
    </cfRule>
    <cfRule type="expression" dxfId="224" priority="188" stopIfTrue="1">
      <formula>(#REF!)</formula>
    </cfRule>
  </conditionalFormatting>
  <conditionalFormatting sqref="E1990">
    <cfRule type="expression" dxfId="223" priority="185" stopIfTrue="1">
      <formula>NOT($A1990)</formula>
    </cfRule>
    <cfRule type="expression" dxfId="222" priority="186" stopIfTrue="1">
      <formula>($A1990)</formula>
    </cfRule>
  </conditionalFormatting>
  <conditionalFormatting sqref="C1990:D1990">
    <cfRule type="expression" dxfId="221" priority="183" stopIfTrue="1">
      <formula>NOT($A1990)</formula>
    </cfRule>
    <cfRule type="expression" dxfId="220" priority="184" stopIfTrue="1">
      <formula>($A1990)</formula>
    </cfRule>
  </conditionalFormatting>
  <conditionalFormatting sqref="E2243:E2246 E2248:E2250">
    <cfRule type="expression" dxfId="219" priority="181" stopIfTrue="1">
      <formula>NOT($A2243)</formula>
    </cfRule>
    <cfRule type="expression" dxfId="218" priority="182" stopIfTrue="1">
      <formula>($A2243)</formula>
    </cfRule>
  </conditionalFormatting>
  <conditionalFormatting sqref="C2243:D2246 C2248:D2250">
    <cfRule type="expression" dxfId="217" priority="179" stopIfTrue="1">
      <formula>NOT($A2243)</formula>
    </cfRule>
    <cfRule type="expression" dxfId="216" priority="180" stopIfTrue="1">
      <formula>($A2243)</formula>
    </cfRule>
  </conditionalFormatting>
  <conditionalFormatting sqref="E2247">
    <cfRule type="expression" dxfId="215" priority="177" stopIfTrue="1">
      <formula>NOT($A2247)</formula>
    </cfRule>
    <cfRule type="expression" dxfId="214" priority="178" stopIfTrue="1">
      <formula>($A2247)</formula>
    </cfRule>
  </conditionalFormatting>
  <conditionalFormatting sqref="C2247:D2247">
    <cfRule type="expression" dxfId="213" priority="175" stopIfTrue="1">
      <formula>NOT($A2247)</formula>
    </cfRule>
    <cfRule type="expression" dxfId="212" priority="176" stopIfTrue="1">
      <formula>($A2247)</formula>
    </cfRule>
  </conditionalFormatting>
  <conditionalFormatting sqref="E2328:E2331 E2333:E2335">
    <cfRule type="expression" dxfId="211" priority="173" stopIfTrue="1">
      <formula>NOT($A2328)</formula>
    </cfRule>
    <cfRule type="expression" dxfId="210" priority="174" stopIfTrue="1">
      <formula>($A2328)</formula>
    </cfRule>
  </conditionalFormatting>
  <conditionalFormatting sqref="C2328:D2331 C2333:D2335">
    <cfRule type="expression" dxfId="209" priority="171" stopIfTrue="1">
      <formula>NOT($A2328)</formula>
    </cfRule>
    <cfRule type="expression" dxfId="208" priority="172" stopIfTrue="1">
      <formula>($A2328)</formula>
    </cfRule>
  </conditionalFormatting>
  <conditionalFormatting sqref="E2332">
    <cfRule type="expression" dxfId="207" priority="169" stopIfTrue="1">
      <formula>NOT($A2332)</formula>
    </cfRule>
    <cfRule type="expression" dxfId="206" priority="170" stopIfTrue="1">
      <formula>($A2332)</formula>
    </cfRule>
  </conditionalFormatting>
  <conditionalFormatting sqref="C2332:D2332">
    <cfRule type="expression" dxfId="205" priority="167" stopIfTrue="1">
      <formula>NOT($A2332)</formula>
    </cfRule>
    <cfRule type="expression" dxfId="204" priority="168" stopIfTrue="1">
      <formula>($A2332)</formula>
    </cfRule>
  </conditionalFormatting>
  <conditionalFormatting sqref="C2017:D2020">
    <cfRule type="expression" dxfId="203" priority="165" stopIfTrue="1">
      <formula>NOT($A2017)</formula>
    </cfRule>
    <cfRule type="expression" dxfId="202" priority="166" stopIfTrue="1">
      <formula>($A2017)</formula>
    </cfRule>
  </conditionalFormatting>
  <conditionalFormatting sqref="C2102:D2105">
    <cfRule type="expression" dxfId="201" priority="163" stopIfTrue="1">
      <formula>NOT($A2102)</formula>
    </cfRule>
    <cfRule type="expression" dxfId="200" priority="164" stopIfTrue="1">
      <formula>($A2102)</formula>
    </cfRule>
  </conditionalFormatting>
  <conditionalFormatting sqref="C2188:D2191">
    <cfRule type="expression" dxfId="199" priority="161" stopIfTrue="1">
      <formula>NOT($A2188)</formula>
    </cfRule>
    <cfRule type="expression" dxfId="198" priority="162" stopIfTrue="1">
      <formula>($A2188)</formula>
    </cfRule>
  </conditionalFormatting>
  <conditionalFormatting sqref="C2274:D2277">
    <cfRule type="expression" dxfId="197" priority="159" stopIfTrue="1">
      <formula>NOT($A2274)</formula>
    </cfRule>
    <cfRule type="expression" dxfId="196" priority="160" stopIfTrue="1">
      <formula>($A2274)</formula>
    </cfRule>
  </conditionalFormatting>
  <conditionalFormatting sqref="C2359:D2362">
    <cfRule type="expression" dxfId="195" priority="157" stopIfTrue="1">
      <formula>NOT($A2359)</formula>
    </cfRule>
    <cfRule type="expression" dxfId="194" priority="158" stopIfTrue="1">
      <formula>($A2359)</formula>
    </cfRule>
  </conditionalFormatting>
  <conditionalFormatting sqref="D744">
    <cfRule type="expression" dxfId="193" priority="155" stopIfTrue="1">
      <formula>NOT(#REF!)</formula>
    </cfRule>
    <cfRule type="expression" dxfId="192" priority="156" stopIfTrue="1">
      <formula>(#REF!)</formula>
    </cfRule>
  </conditionalFormatting>
  <conditionalFormatting sqref="E744 C744">
    <cfRule type="expression" dxfId="191" priority="153" stopIfTrue="1">
      <formula>NOT(#REF!)</formula>
    </cfRule>
    <cfRule type="expression" dxfId="190" priority="154" stopIfTrue="1">
      <formula>(#REF!)</formula>
    </cfRule>
  </conditionalFormatting>
  <conditionalFormatting sqref="D745:D747">
    <cfRule type="expression" dxfId="189" priority="151" stopIfTrue="1">
      <formula>NOT(#REF!)</formula>
    </cfRule>
    <cfRule type="expression" dxfId="188" priority="152" stopIfTrue="1">
      <formula>(#REF!)</formula>
    </cfRule>
  </conditionalFormatting>
  <conditionalFormatting sqref="C745:C747">
    <cfRule type="expression" dxfId="187" priority="149" stopIfTrue="1">
      <formula>NOT(#REF!)</formula>
    </cfRule>
    <cfRule type="expression" dxfId="186" priority="150" stopIfTrue="1">
      <formula>(#REF!)</formula>
    </cfRule>
  </conditionalFormatting>
  <conditionalFormatting sqref="D743">
    <cfRule type="expression" dxfId="185" priority="147" stopIfTrue="1">
      <formula>NOT(#REF!)</formula>
    </cfRule>
    <cfRule type="expression" dxfId="184" priority="148" stopIfTrue="1">
      <formula>(#REF!)</formula>
    </cfRule>
  </conditionalFormatting>
  <conditionalFormatting sqref="E743 C743">
    <cfRule type="expression" dxfId="183" priority="145" stopIfTrue="1">
      <formula>NOT(#REF!)</formula>
    </cfRule>
    <cfRule type="expression" dxfId="182" priority="146" stopIfTrue="1">
      <formula>(#REF!)</formula>
    </cfRule>
  </conditionalFormatting>
  <conditionalFormatting sqref="D691">
    <cfRule type="expression" dxfId="181" priority="2247" stopIfTrue="1">
      <formula>NOT($A742)</formula>
    </cfRule>
    <cfRule type="expression" dxfId="180" priority="2248" stopIfTrue="1">
      <formula>($A742)</formula>
    </cfRule>
  </conditionalFormatting>
  <conditionalFormatting sqref="D711:E711">
    <cfRule type="expression" dxfId="179" priority="143" stopIfTrue="1">
      <formula>NOT($A711)</formula>
    </cfRule>
    <cfRule type="expression" dxfId="178" priority="144" stopIfTrue="1">
      <formula>($A711)</formula>
    </cfRule>
  </conditionalFormatting>
  <conditionalFormatting sqref="D614">
    <cfRule type="expression" dxfId="173" priority="2249" stopIfTrue="1">
      <formula>NOT(#REF!)</formula>
    </cfRule>
    <cfRule type="expression" dxfId="172" priority="2250" stopIfTrue="1">
      <formula>(#REF!)</formula>
    </cfRule>
  </conditionalFormatting>
  <conditionalFormatting sqref="D606">
    <cfRule type="expression" dxfId="171" priority="2251" stopIfTrue="1">
      <formula>NOT(#REF!)</formula>
    </cfRule>
    <cfRule type="expression" dxfId="170" priority="2252" stopIfTrue="1">
      <formula>(#REF!)</formula>
    </cfRule>
  </conditionalFormatting>
  <conditionalFormatting sqref="D236:D237">
    <cfRule type="expression" dxfId="169" priority="137" stopIfTrue="1">
      <formula>NOT(#REF!)</formula>
    </cfRule>
    <cfRule type="expression" dxfId="168" priority="138" stopIfTrue="1">
      <formula>(#REF!)</formula>
    </cfRule>
  </conditionalFormatting>
  <conditionalFormatting sqref="C236:C237">
    <cfRule type="expression" dxfId="167" priority="135" stopIfTrue="1">
      <formula>NOT(#REF!)</formula>
    </cfRule>
    <cfRule type="expression" dxfId="166" priority="136" stopIfTrue="1">
      <formula>(#REF!)</formula>
    </cfRule>
  </conditionalFormatting>
  <conditionalFormatting sqref="E236">
    <cfRule type="expression" dxfId="165" priority="133" stopIfTrue="1">
      <formula>NOT(#REF!)</formula>
    </cfRule>
    <cfRule type="expression" dxfId="164" priority="134" stopIfTrue="1">
      <formula>(#REF!)</formula>
    </cfRule>
  </conditionalFormatting>
  <conditionalFormatting sqref="E237">
    <cfRule type="expression" dxfId="163" priority="131" stopIfTrue="1">
      <formula>NOT(#REF!)</formula>
    </cfRule>
    <cfRule type="expression" dxfId="162" priority="132" stopIfTrue="1">
      <formula>(#REF!)</formula>
    </cfRule>
  </conditionalFormatting>
  <conditionalFormatting sqref="E1306">
    <cfRule type="expression" dxfId="161" priority="129" stopIfTrue="1">
      <formula>NOT($A1306)</formula>
    </cfRule>
    <cfRule type="expression" dxfId="160" priority="130" stopIfTrue="1">
      <formula>($A1306)</formula>
    </cfRule>
  </conditionalFormatting>
  <conditionalFormatting sqref="C1305:D1305">
    <cfRule type="expression" dxfId="159" priority="127" stopIfTrue="1">
      <formula>NOT($A1305)</formula>
    </cfRule>
    <cfRule type="expression" dxfId="158" priority="128" stopIfTrue="1">
      <formula>($A1305)</formula>
    </cfRule>
  </conditionalFormatting>
  <conditionalFormatting sqref="C1309:D1312">
    <cfRule type="expression" dxfId="157" priority="123" stopIfTrue="1">
      <formula>NOT($A1309)</formula>
    </cfRule>
    <cfRule type="expression" dxfId="156" priority="124" stopIfTrue="1">
      <formula>($A1309)</formula>
    </cfRule>
  </conditionalFormatting>
  <conditionalFormatting sqref="C1313:D1313">
    <cfRule type="expression" dxfId="155" priority="125" stopIfTrue="1">
      <formula>NOT($A1314)</formula>
    </cfRule>
    <cfRule type="expression" dxfId="154" priority="126" stopIfTrue="1">
      <formula>($A1314)</formula>
    </cfRule>
  </conditionalFormatting>
  <conditionalFormatting sqref="B1291:E1291 B1301:E1301 B1292:B1300">
    <cfRule type="expression" dxfId="153" priority="119" stopIfTrue="1">
      <formula>NOT($A1291)</formula>
    </cfRule>
    <cfRule type="expression" dxfId="152" priority="120" stopIfTrue="1">
      <formula>($A1291)</formula>
    </cfRule>
  </conditionalFormatting>
  <conditionalFormatting sqref="A1291:A1301">
    <cfRule type="cellIs" dxfId="151" priority="121" stopIfTrue="1" operator="equal">
      <formula>0</formula>
    </cfRule>
    <cfRule type="cellIs" dxfId="150" priority="122" stopIfTrue="1" operator="notEqual">
      <formula>0</formula>
    </cfRule>
  </conditionalFormatting>
  <conditionalFormatting sqref="B1290">
    <cfRule type="cellIs" dxfId="149" priority="117" stopIfTrue="1" operator="equal">
      <formula>0</formula>
    </cfRule>
    <cfRule type="cellIs" dxfId="148" priority="118" stopIfTrue="1" operator="greaterThan">
      <formula>0</formula>
    </cfRule>
  </conditionalFormatting>
  <conditionalFormatting sqref="C1292:E1299 E1300">
    <cfRule type="expression" dxfId="147" priority="113" stopIfTrue="1">
      <formula>NOT($A1292)</formula>
    </cfRule>
    <cfRule type="expression" dxfId="146" priority="114" stopIfTrue="1">
      <formula>($A1292)</formula>
    </cfRule>
  </conditionalFormatting>
  <conditionalFormatting sqref="C1300:D1300">
    <cfRule type="expression" dxfId="145" priority="115" stopIfTrue="1">
      <formula>NOT($A1301)</formula>
    </cfRule>
    <cfRule type="expression" dxfId="144" priority="116" stopIfTrue="1">
      <formula>($A1301)</formula>
    </cfRule>
  </conditionalFormatting>
  <conditionalFormatting sqref="E1888:E1890">
    <cfRule type="expression" dxfId="143" priority="111" stopIfTrue="1">
      <formula>NOT($A1888)</formula>
    </cfRule>
    <cfRule type="expression" dxfId="142" priority="112" stopIfTrue="1">
      <formula>($A1888)</formula>
    </cfRule>
  </conditionalFormatting>
  <conditionalFormatting sqref="E1910:E1914">
    <cfRule type="expression" dxfId="141" priority="109" stopIfTrue="1">
      <formula>NOT($A1910)</formula>
    </cfRule>
    <cfRule type="expression" dxfId="140" priority="110" stopIfTrue="1">
      <formula>($A1910)</formula>
    </cfRule>
  </conditionalFormatting>
  <conditionalFormatting sqref="E1975:E1976">
    <cfRule type="expression" dxfId="139" priority="107" stopIfTrue="1">
      <formula>NOT($A1975)</formula>
    </cfRule>
    <cfRule type="expression" dxfId="138" priority="108" stopIfTrue="1">
      <formula>($A1975)</formula>
    </cfRule>
  </conditionalFormatting>
  <conditionalFormatting sqref="E1996">
    <cfRule type="expression" dxfId="137" priority="105" stopIfTrue="1">
      <formula>NOT($A1996)</formula>
    </cfRule>
    <cfRule type="expression" dxfId="136" priority="106" stopIfTrue="1">
      <formula>($A1996)</formula>
    </cfRule>
  </conditionalFormatting>
  <conditionalFormatting sqref="E1997:E2000">
    <cfRule type="expression" dxfId="135" priority="103" stopIfTrue="1">
      <formula>NOT($A1997)</formula>
    </cfRule>
    <cfRule type="expression" dxfId="134" priority="104" stopIfTrue="1">
      <formula>($A1997)</formula>
    </cfRule>
  </conditionalFormatting>
  <conditionalFormatting sqref="E1974">
    <cfRule type="expression" dxfId="133" priority="101" stopIfTrue="1">
      <formula>NOT($A1974)</formula>
    </cfRule>
    <cfRule type="expression" dxfId="132" priority="102" stopIfTrue="1">
      <formula>($A1974)</formula>
    </cfRule>
  </conditionalFormatting>
  <conditionalFormatting sqref="E2059:E2061">
    <cfRule type="expression" dxfId="131" priority="99" stopIfTrue="1">
      <formula>NOT($A2059)</formula>
    </cfRule>
    <cfRule type="expression" dxfId="130" priority="100" stopIfTrue="1">
      <formula>($A2059)</formula>
    </cfRule>
  </conditionalFormatting>
  <conditionalFormatting sqref="E2082:E2085">
    <cfRule type="expression" dxfId="129" priority="97" stopIfTrue="1">
      <formula>NOT($A2082)</formula>
    </cfRule>
    <cfRule type="expression" dxfId="128" priority="98" stopIfTrue="1">
      <formula>($A2082)</formula>
    </cfRule>
  </conditionalFormatting>
  <conditionalFormatting sqref="E2081">
    <cfRule type="expression" dxfId="127" priority="95" stopIfTrue="1">
      <formula>NOT($A2081)</formula>
    </cfRule>
    <cfRule type="expression" dxfId="126" priority="96" stopIfTrue="1">
      <formula>($A2081)</formula>
    </cfRule>
  </conditionalFormatting>
  <conditionalFormatting sqref="E2145:E2147">
    <cfRule type="expression" dxfId="125" priority="93" stopIfTrue="1">
      <formula>NOT($A2145)</formula>
    </cfRule>
    <cfRule type="expression" dxfId="124" priority="94" stopIfTrue="1">
      <formula>($A2145)</formula>
    </cfRule>
  </conditionalFormatting>
  <conditionalFormatting sqref="E2167">
    <cfRule type="expression" dxfId="123" priority="91" stopIfTrue="1">
      <formula>NOT($A2167)</formula>
    </cfRule>
    <cfRule type="expression" dxfId="122" priority="92" stopIfTrue="1">
      <formula>($A2167)</formula>
    </cfRule>
  </conditionalFormatting>
  <conditionalFormatting sqref="E2168:E2171">
    <cfRule type="expression" dxfId="121" priority="89" stopIfTrue="1">
      <formula>NOT($A2168)</formula>
    </cfRule>
    <cfRule type="expression" dxfId="120" priority="90" stopIfTrue="1">
      <formula>($A2168)</formula>
    </cfRule>
  </conditionalFormatting>
  <conditionalFormatting sqref="E2231:E2233">
    <cfRule type="expression" dxfId="119" priority="87" stopIfTrue="1">
      <formula>NOT($A2231)</formula>
    </cfRule>
    <cfRule type="expression" dxfId="118" priority="88" stopIfTrue="1">
      <formula>($A2231)</formula>
    </cfRule>
  </conditionalFormatting>
  <conditionalFormatting sqref="E2254:E2257">
    <cfRule type="expression" dxfId="117" priority="85" stopIfTrue="1">
      <formula>NOT($A2254)</formula>
    </cfRule>
    <cfRule type="expression" dxfId="116" priority="86" stopIfTrue="1">
      <formula>($A2254)</formula>
    </cfRule>
  </conditionalFormatting>
  <conditionalFormatting sqref="E2253">
    <cfRule type="expression" dxfId="115" priority="83" stopIfTrue="1">
      <formula>NOT($A2253)</formula>
    </cfRule>
    <cfRule type="expression" dxfId="114" priority="84" stopIfTrue="1">
      <formula>($A2253)</formula>
    </cfRule>
  </conditionalFormatting>
  <conditionalFormatting sqref="E2316:E2318">
    <cfRule type="expression" dxfId="113" priority="81" stopIfTrue="1">
      <formula>NOT($A2316)</formula>
    </cfRule>
    <cfRule type="expression" dxfId="112" priority="82" stopIfTrue="1">
      <formula>($A2316)</formula>
    </cfRule>
  </conditionalFormatting>
  <conditionalFormatting sqref="E2339:E2342">
    <cfRule type="expression" dxfId="111" priority="79" stopIfTrue="1">
      <formula>NOT($A2339)</formula>
    </cfRule>
    <cfRule type="expression" dxfId="110" priority="80" stopIfTrue="1">
      <formula>($A2339)</formula>
    </cfRule>
  </conditionalFormatting>
  <conditionalFormatting sqref="E2508:E2513">
    <cfRule type="expression" dxfId="109" priority="77" stopIfTrue="1">
      <formula>NOT(#REF!)</formula>
    </cfRule>
    <cfRule type="expression" dxfId="108" priority="78" stopIfTrue="1">
      <formula>(#REF!)</formula>
    </cfRule>
  </conditionalFormatting>
  <conditionalFormatting sqref="E2614:E2619">
    <cfRule type="expression" dxfId="107" priority="75" stopIfTrue="1">
      <formula>NOT(#REF!)</formula>
    </cfRule>
    <cfRule type="expression" dxfId="106" priority="76" stopIfTrue="1">
      <formula>(#REF!)</formula>
    </cfRule>
  </conditionalFormatting>
  <conditionalFormatting sqref="E2718:E2723">
    <cfRule type="expression" dxfId="105" priority="73" stopIfTrue="1">
      <formula>NOT(#REF!)</formula>
    </cfRule>
    <cfRule type="expression" dxfId="104" priority="74" stopIfTrue="1">
      <formula>(#REF!)</formula>
    </cfRule>
  </conditionalFormatting>
  <conditionalFormatting sqref="E2849:E2850">
    <cfRule type="expression" dxfId="103" priority="71" stopIfTrue="1">
      <formula>NOT($A2849)</formula>
    </cfRule>
    <cfRule type="expression" dxfId="102" priority="72" stopIfTrue="1">
      <formula>($A2849)</formula>
    </cfRule>
  </conditionalFormatting>
  <conditionalFormatting sqref="C26:C32">
    <cfRule type="expression" dxfId="101" priority="2253" stopIfTrue="1">
      <formula>NOT($A166)</formula>
    </cfRule>
    <cfRule type="expression" dxfId="100" priority="2254" stopIfTrue="1">
      <formula>($A166)</formula>
    </cfRule>
  </conditionalFormatting>
  <conditionalFormatting sqref="E24:E25">
    <cfRule type="expression" dxfId="99" priority="2255" stopIfTrue="1">
      <formula>NOT($A167)</formula>
    </cfRule>
    <cfRule type="expression" dxfId="98" priority="2256" stopIfTrue="1">
      <formula>($A167)</formula>
    </cfRule>
  </conditionalFormatting>
  <conditionalFormatting sqref="E18:E23 C24:C25">
    <cfRule type="expression" dxfId="97" priority="2257" stopIfTrue="1">
      <formula>NOT($A160)</formula>
    </cfRule>
    <cfRule type="expression" dxfId="96" priority="2258" stopIfTrue="1">
      <formula>($A160)</formula>
    </cfRule>
  </conditionalFormatting>
  <conditionalFormatting sqref="C111:C112">
    <cfRule type="expression" dxfId="95" priority="2259" stopIfTrue="1">
      <formula>NOT($A237)</formula>
    </cfRule>
    <cfRule type="expression" dxfId="94" priority="2260" stopIfTrue="1">
      <formula>($A237)</formula>
    </cfRule>
  </conditionalFormatting>
  <conditionalFormatting sqref="D113:E113">
    <cfRule type="expression" dxfId="89" priority="65" stopIfTrue="1">
      <formula>NOT($A113)</formula>
    </cfRule>
    <cfRule type="expression" dxfId="88" priority="66" stopIfTrue="1">
      <formula>($A113)</formula>
    </cfRule>
  </conditionalFormatting>
  <conditionalFormatting sqref="E62:E67 C55:C59">
    <cfRule type="expression" dxfId="87" priority="2261" stopIfTrue="1">
      <formula>NOT($A161)</formula>
    </cfRule>
    <cfRule type="expression" dxfId="86" priority="2262" stopIfTrue="1">
      <formula>($A161)</formula>
    </cfRule>
  </conditionalFormatting>
  <conditionalFormatting sqref="E26:E32 C18:C23">
    <cfRule type="expression" dxfId="85" priority="2263" stopIfTrue="1">
      <formula>NOT($A159)</formula>
    </cfRule>
    <cfRule type="expression" dxfId="84" priority="2264" stopIfTrue="1">
      <formula>($A159)</formula>
    </cfRule>
  </conditionalFormatting>
  <conditionalFormatting sqref="E60">
    <cfRule type="expression" dxfId="83" priority="63" stopIfTrue="1">
      <formula>NOT($A166)</formula>
    </cfRule>
    <cfRule type="expression" dxfId="82" priority="64" stopIfTrue="1">
      <formula>($A166)</formula>
    </cfRule>
  </conditionalFormatting>
  <conditionalFormatting sqref="E61">
    <cfRule type="expression" dxfId="81" priority="61" stopIfTrue="1">
      <formula>NOT($A167)</formula>
    </cfRule>
    <cfRule type="expression" dxfId="80" priority="62" stopIfTrue="1">
      <formula>($A167)</formula>
    </cfRule>
  </conditionalFormatting>
  <conditionalFormatting sqref="D84">
    <cfRule type="expression" dxfId="79" priority="49" stopIfTrue="1">
      <formula>NOT(#REF!)</formula>
    </cfRule>
    <cfRule type="expression" dxfId="78" priority="50" stopIfTrue="1">
      <formula>(#REF!)</formula>
    </cfRule>
  </conditionalFormatting>
  <conditionalFormatting sqref="C96">
    <cfRule type="expression" dxfId="77" priority="51" stopIfTrue="1">
      <formula>NOT($A161)</formula>
    </cfRule>
    <cfRule type="expression" dxfId="76" priority="52" stopIfTrue="1">
      <formula>($A161)</formula>
    </cfRule>
  </conditionalFormatting>
  <conditionalFormatting sqref="C84:C88">
    <cfRule type="expression" dxfId="75" priority="53" stopIfTrue="1">
      <formula>NOT($A150)</formula>
    </cfRule>
    <cfRule type="expression" dxfId="74" priority="54" stopIfTrue="1">
      <formula>($A150)</formula>
    </cfRule>
  </conditionalFormatting>
  <conditionalFormatting sqref="E106">
    <cfRule type="expression" dxfId="73" priority="55" stopIfTrue="1">
      <formula>NOT($A166)</formula>
    </cfRule>
    <cfRule type="expression" dxfId="72" priority="56" stopIfTrue="1">
      <formula>($A166)</formula>
    </cfRule>
  </conditionalFormatting>
  <conditionalFormatting sqref="E93">
    <cfRule type="expression" dxfId="71" priority="47" stopIfTrue="1">
      <formula>NOT($A163)</formula>
    </cfRule>
    <cfRule type="expression" dxfId="70" priority="48" stopIfTrue="1">
      <formula>($A163)</formula>
    </cfRule>
  </conditionalFormatting>
  <conditionalFormatting sqref="E97">
    <cfRule type="expression" dxfId="69" priority="45" stopIfTrue="1">
      <formula>NOT($A203)</formula>
    </cfRule>
    <cfRule type="expression" dxfId="68" priority="46" stopIfTrue="1">
      <formula>($A203)</formula>
    </cfRule>
  </conditionalFormatting>
  <conditionalFormatting sqref="C89">
    <cfRule type="expression" dxfId="67" priority="43" stopIfTrue="1">
      <formula>NOT($A218)</formula>
    </cfRule>
    <cfRule type="expression" dxfId="66" priority="44" stopIfTrue="1">
      <formula>($A218)</formula>
    </cfRule>
  </conditionalFormatting>
  <conditionalFormatting sqref="D89">
    <cfRule type="expression" dxfId="65" priority="39" stopIfTrue="1">
      <formula>NOT(#REF!)</formula>
    </cfRule>
    <cfRule type="expression" dxfId="64" priority="40" stopIfTrue="1">
      <formula>(#REF!)</formula>
    </cfRule>
  </conditionalFormatting>
  <conditionalFormatting sqref="D85 D87:D88">
    <cfRule type="expression" dxfId="63" priority="41" stopIfTrue="1">
      <formula>NOT(#REF!)</formula>
    </cfRule>
    <cfRule type="expression" dxfId="62" priority="42" stopIfTrue="1">
      <formula>(#REF!)</formula>
    </cfRule>
  </conditionalFormatting>
  <conditionalFormatting sqref="D93 D95:D96">
    <cfRule type="expression" dxfId="61" priority="37" stopIfTrue="1">
      <formula>NOT(#REF!)</formula>
    </cfRule>
    <cfRule type="expression" dxfId="60" priority="38" stopIfTrue="1">
      <formula>(#REF!)</formula>
    </cfRule>
  </conditionalFormatting>
  <conditionalFormatting sqref="D97">
    <cfRule type="expression" dxfId="59" priority="35" stopIfTrue="1">
      <formula>NOT(#REF!)</formula>
    </cfRule>
    <cfRule type="expression" dxfId="58" priority="36" stopIfTrue="1">
      <formula>(#REF!)</formula>
    </cfRule>
  </conditionalFormatting>
  <conditionalFormatting sqref="E84:E87">
    <cfRule type="expression" dxfId="57" priority="57" stopIfTrue="1">
      <formula>NOT($A151)</formula>
    </cfRule>
    <cfRule type="expression" dxfId="56" priority="58" stopIfTrue="1">
      <formula>($A151)</formula>
    </cfRule>
  </conditionalFormatting>
  <conditionalFormatting sqref="E94">
    <cfRule type="expression" dxfId="55" priority="33" stopIfTrue="1">
      <formula>NOT($A164)</formula>
    </cfRule>
    <cfRule type="expression" dxfId="54" priority="34" stopIfTrue="1">
      <formula>($A164)</formula>
    </cfRule>
  </conditionalFormatting>
  <conditionalFormatting sqref="E95">
    <cfRule type="expression" dxfId="53" priority="31" stopIfTrue="1">
      <formula>NOT($A169)</formula>
    </cfRule>
    <cfRule type="expression" dxfId="52" priority="32" stopIfTrue="1">
      <formula>($A169)</formula>
    </cfRule>
  </conditionalFormatting>
  <conditionalFormatting sqref="E96">
    <cfRule type="expression" dxfId="51" priority="29" stopIfTrue="1">
      <formula>NOT($A170)</formula>
    </cfRule>
    <cfRule type="expression" dxfId="50" priority="30" stopIfTrue="1">
      <formula>($A170)</formula>
    </cfRule>
  </conditionalFormatting>
  <conditionalFormatting sqref="E88">
    <cfRule type="expression" dxfId="49" priority="27" stopIfTrue="1">
      <formula>NOT($A155)</formula>
    </cfRule>
    <cfRule type="expression" dxfId="48" priority="28" stopIfTrue="1">
      <formula>($A155)</formula>
    </cfRule>
  </conditionalFormatting>
  <conditionalFormatting sqref="E89">
    <cfRule type="expression" dxfId="47" priority="25" stopIfTrue="1">
      <formula>NOT($A156)</formula>
    </cfRule>
    <cfRule type="expression" dxfId="46" priority="26" stopIfTrue="1">
      <formula>($A156)</formula>
    </cfRule>
  </conditionalFormatting>
  <conditionalFormatting sqref="D86">
    <cfRule type="expression" dxfId="45" priority="23" stopIfTrue="1">
      <formula>NOT(#REF!)</formula>
    </cfRule>
    <cfRule type="expression" dxfId="44" priority="24" stopIfTrue="1">
      <formula>(#REF!)</formula>
    </cfRule>
  </conditionalFormatting>
  <conditionalFormatting sqref="D94">
    <cfRule type="expression" dxfId="43" priority="21" stopIfTrue="1">
      <formula>NOT(#REF!)</formula>
    </cfRule>
    <cfRule type="expression" dxfId="42" priority="22" stopIfTrue="1">
      <formula>(#REF!)</formula>
    </cfRule>
  </conditionalFormatting>
  <conditionalFormatting sqref="C97 C33:C37">
    <cfRule type="expression" dxfId="41" priority="59" stopIfTrue="1">
      <formula>NOT($A160)</formula>
    </cfRule>
    <cfRule type="expression" dxfId="40" priority="60" stopIfTrue="1">
      <formula>($A160)</formula>
    </cfRule>
  </conditionalFormatting>
  <conditionalFormatting sqref="E90:E91">
    <cfRule type="expression" dxfId="39" priority="2265" stopIfTrue="1">
      <formula>NOT($A153)</formula>
    </cfRule>
    <cfRule type="expression" dxfId="38" priority="2266" stopIfTrue="1">
      <formula>($A153)</formula>
    </cfRule>
  </conditionalFormatting>
  <conditionalFormatting sqref="C90:C91 E104:E105">
    <cfRule type="expression" dxfId="37" priority="2267" stopIfTrue="1">
      <formula>NOT($A152)</formula>
    </cfRule>
    <cfRule type="expression" dxfId="36" priority="2268" stopIfTrue="1">
      <formula>($A152)</formula>
    </cfRule>
  </conditionalFormatting>
  <conditionalFormatting sqref="C52:C53">
    <cfRule type="expression" dxfId="35" priority="2269" stopIfTrue="1">
      <formula>NOT($A161)</formula>
    </cfRule>
    <cfRule type="expression" dxfId="34" priority="2270" stopIfTrue="1">
      <formula>($A161)</formula>
    </cfRule>
  </conditionalFormatting>
  <conditionalFormatting sqref="C38:C39">
    <cfRule type="expression" dxfId="33" priority="2271" stopIfTrue="1">
      <formula>NOT($A166)</formula>
    </cfRule>
    <cfRule type="expression" dxfId="32" priority="2272" stopIfTrue="1">
      <formula>($A166)</formula>
    </cfRule>
  </conditionalFormatting>
  <conditionalFormatting sqref="E38:E39">
    <cfRule type="expression" dxfId="31" priority="2273" stopIfTrue="1">
      <formula>NOT($A167)</formula>
    </cfRule>
    <cfRule type="expression" dxfId="30" priority="2274" stopIfTrue="1">
      <formula>($A167)</formula>
    </cfRule>
  </conditionalFormatting>
  <conditionalFormatting sqref="C68:C69">
    <cfRule type="expression" dxfId="29" priority="2275" stopIfTrue="1">
      <formula>NOT($A167)</formula>
    </cfRule>
    <cfRule type="expression" dxfId="28" priority="2276" stopIfTrue="1">
      <formula>($A167)</formula>
    </cfRule>
  </conditionalFormatting>
  <conditionalFormatting sqref="E68:E69">
    <cfRule type="expression" dxfId="27" priority="2277" stopIfTrue="1">
      <formula>NOT($A168)</formula>
    </cfRule>
    <cfRule type="expression" dxfId="26" priority="2278" stopIfTrue="1">
      <formula>($A168)</formula>
    </cfRule>
  </conditionalFormatting>
  <conditionalFormatting sqref="C76:C77">
    <cfRule type="expression" dxfId="25" priority="2279" stopIfTrue="1">
      <formula>NOT($A163)</formula>
    </cfRule>
    <cfRule type="expression" dxfId="24" priority="2280" stopIfTrue="1">
      <formula>($A163)</formula>
    </cfRule>
  </conditionalFormatting>
  <conditionalFormatting sqref="E40:E46">
    <cfRule type="expression" dxfId="23" priority="2281" stopIfTrue="1">
      <formula>NOT($A167)</formula>
    </cfRule>
    <cfRule type="expression" dxfId="22" priority="2282" stopIfTrue="1">
      <formula>($A167)</formula>
    </cfRule>
  </conditionalFormatting>
  <conditionalFormatting sqref="E76:E77">
    <cfRule type="expression" dxfId="21" priority="19" stopIfTrue="1">
      <formula>NOT($A171)</formula>
    </cfRule>
    <cfRule type="expression" dxfId="20" priority="20" stopIfTrue="1">
      <formula>($A171)</formula>
    </cfRule>
  </conditionalFormatting>
  <conditionalFormatting sqref="C106 C93:C95">
    <cfRule type="expression" dxfId="19" priority="2283" stopIfTrue="1">
      <formula>NOT($A152)</formula>
    </cfRule>
    <cfRule type="expression" dxfId="18" priority="2284" stopIfTrue="1">
      <formula>($A152)</formula>
    </cfRule>
  </conditionalFormatting>
  <conditionalFormatting sqref="B249:B253">
    <cfRule type="expression" dxfId="17" priority="15" stopIfTrue="1">
      <formula>NOT($A249)</formula>
    </cfRule>
    <cfRule type="expression" dxfId="16" priority="16" stopIfTrue="1">
      <formula>($A249)</formula>
    </cfRule>
  </conditionalFormatting>
  <conditionalFormatting sqref="A248:A253">
    <cfRule type="cellIs" dxfId="15" priority="17" stopIfTrue="1" operator="equal">
      <formula>0</formula>
    </cfRule>
    <cfRule type="cellIs" dxfId="14" priority="18" stopIfTrue="1" operator="notEqual">
      <formula>0</formula>
    </cfRule>
  </conditionalFormatting>
  <conditionalFormatting sqref="C249:E253 D248:E248">
    <cfRule type="expression" dxfId="13" priority="13" stopIfTrue="1">
      <formula>NOT($A248)</formula>
    </cfRule>
    <cfRule type="expression" dxfId="12" priority="14" stopIfTrue="1">
      <formula>($A248)</formula>
    </cfRule>
  </conditionalFormatting>
  <conditionalFormatting sqref="B787 B789">
    <cfRule type="expression" dxfId="11" priority="9" stopIfTrue="1">
      <formula>NOT($A787)</formula>
    </cfRule>
    <cfRule type="expression" dxfId="10" priority="10" stopIfTrue="1">
      <formula>($A787)</formula>
    </cfRule>
  </conditionalFormatting>
  <conditionalFormatting sqref="A787 A789">
    <cfRule type="cellIs" dxfId="9" priority="11" stopIfTrue="1" operator="equal">
      <formula>0</formula>
    </cfRule>
    <cfRule type="cellIs" dxfId="8" priority="12" stopIfTrue="1" operator="notEqual">
      <formula>0</formula>
    </cfRule>
  </conditionalFormatting>
  <conditionalFormatting sqref="C787:E787 C789:E789">
    <cfRule type="expression" dxfId="7" priority="7" stopIfTrue="1">
      <formula>NOT($A787)</formula>
    </cfRule>
    <cfRule type="expression" dxfId="6" priority="8" stopIfTrue="1">
      <formula>($A787)</formula>
    </cfRule>
  </conditionalFormatting>
  <conditionalFormatting sqref="B788">
    <cfRule type="expression" dxfId="5" priority="3" stopIfTrue="1">
      <formula>NOT($A788)</formula>
    </cfRule>
    <cfRule type="expression" dxfId="4" priority="4" stopIfTrue="1">
      <formula>($A788)</formula>
    </cfRule>
  </conditionalFormatting>
  <conditionalFormatting sqref="A788">
    <cfRule type="cellIs" dxfId="3" priority="5" stopIfTrue="1" operator="equal">
      <formula>0</formula>
    </cfRule>
    <cfRule type="cellIs" dxfId="2" priority="6" stopIfTrue="1" operator="notEqual">
      <formula>0</formula>
    </cfRule>
  </conditionalFormatting>
  <conditionalFormatting sqref="C788:E788">
    <cfRule type="expression" dxfId="1" priority="1" stopIfTrue="1">
      <formula>NOT($A788)</formula>
    </cfRule>
    <cfRule type="expression" dxfId="0" priority="2" stopIfTrue="1">
      <formula>($A788)</formula>
    </cfRule>
  </conditionalFormatting>
  <dataValidations count="27">
    <dataValidation type="list" showInputMessage="1" showErrorMessage="1" sqref="C447 IY447 SU447 ACQ447 AMM447 AWI447 BGE447 BQA447 BZW447 CJS447 CTO447 DDK447 DNG447 DXC447 EGY447 EQU447 FAQ447 FKM447 FUI447 GEE447 GOA447 GXW447 HHS447 HRO447 IBK447 ILG447 IVC447 JEY447 JOU447 JYQ447 KIM447 KSI447 LCE447 LMA447 LVW447 MFS447 MPO447 MZK447 NJG447 NTC447 OCY447 OMU447 OWQ447 PGM447 PQI447 QAE447 QKA447 QTW447 RDS447 RNO447 RXK447 SHG447 SRC447 TAY447 TKU447 TUQ447 UEM447 UOI447 UYE447 VIA447 VRW447 WBS447 WLO447 WVK447 C65983 IY65983 SU65983 ACQ65983 AMM65983 AWI65983 BGE65983 BQA65983 BZW65983 CJS65983 CTO65983 DDK65983 DNG65983 DXC65983 EGY65983 EQU65983 FAQ65983 FKM65983 FUI65983 GEE65983 GOA65983 GXW65983 HHS65983 HRO65983 IBK65983 ILG65983 IVC65983 JEY65983 JOU65983 JYQ65983 KIM65983 KSI65983 LCE65983 LMA65983 LVW65983 MFS65983 MPO65983 MZK65983 NJG65983 NTC65983 OCY65983 OMU65983 OWQ65983 PGM65983 PQI65983 QAE65983 QKA65983 QTW65983 RDS65983 RNO65983 RXK65983 SHG65983 SRC65983 TAY65983 TKU65983 TUQ65983 UEM65983 UOI65983 UYE65983 VIA65983 VRW65983 WBS65983 WLO65983 WVK65983 C131519 IY131519 SU131519 ACQ131519 AMM131519 AWI131519 BGE131519 BQA131519 BZW131519 CJS131519 CTO131519 DDK131519 DNG131519 DXC131519 EGY131519 EQU131519 FAQ131519 FKM131519 FUI131519 GEE131519 GOA131519 GXW131519 HHS131519 HRO131519 IBK131519 ILG131519 IVC131519 JEY131519 JOU131519 JYQ131519 KIM131519 KSI131519 LCE131519 LMA131519 LVW131519 MFS131519 MPO131519 MZK131519 NJG131519 NTC131519 OCY131519 OMU131519 OWQ131519 PGM131519 PQI131519 QAE131519 QKA131519 QTW131519 RDS131519 RNO131519 RXK131519 SHG131519 SRC131519 TAY131519 TKU131519 TUQ131519 UEM131519 UOI131519 UYE131519 VIA131519 VRW131519 WBS131519 WLO131519 WVK131519 C197055 IY197055 SU197055 ACQ197055 AMM197055 AWI197055 BGE197055 BQA197055 BZW197055 CJS197055 CTO197055 DDK197055 DNG197055 DXC197055 EGY197055 EQU197055 FAQ197055 FKM197055 FUI197055 GEE197055 GOA197055 GXW197055 HHS197055 HRO197055 IBK197055 ILG197055 IVC197055 JEY197055 JOU197055 JYQ197055 KIM197055 KSI197055 LCE197055 LMA197055 LVW197055 MFS197055 MPO197055 MZK197055 NJG197055 NTC197055 OCY197055 OMU197055 OWQ197055 PGM197055 PQI197055 QAE197055 QKA197055 QTW197055 RDS197055 RNO197055 RXK197055 SHG197055 SRC197055 TAY197055 TKU197055 TUQ197055 UEM197055 UOI197055 UYE197055 VIA197055 VRW197055 WBS197055 WLO197055 WVK197055 C262591 IY262591 SU262591 ACQ262591 AMM262591 AWI262591 BGE262591 BQA262591 BZW262591 CJS262591 CTO262591 DDK262591 DNG262591 DXC262591 EGY262591 EQU262591 FAQ262591 FKM262591 FUI262591 GEE262591 GOA262591 GXW262591 HHS262591 HRO262591 IBK262591 ILG262591 IVC262591 JEY262591 JOU262591 JYQ262591 KIM262591 KSI262591 LCE262591 LMA262591 LVW262591 MFS262591 MPO262591 MZK262591 NJG262591 NTC262591 OCY262591 OMU262591 OWQ262591 PGM262591 PQI262591 QAE262591 QKA262591 QTW262591 RDS262591 RNO262591 RXK262591 SHG262591 SRC262591 TAY262591 TKU262591 TUQ262591 UEM262591 UOI262591 UYE262591 VIA262591 VRW262591 WBS262591 WLO262591 WVK262591 C328127 IY328127 SU328127 ACQ328127 AMM328127 AWI328127 BGE328127 BQA328127 BZW328127 CJS328127 CTO328127 DDK328127 DNG328127 DXC328127 EGY328127 EQU328127 FAQ328127 FKM328127 FUI328127 GEE328127 GOA328127 GXW328127 HHS328127 HRO328127 IBK328127 ILG328127 IVC328127 JEY328127 JOU328127 JYQ328127 KIM328127 KSI328127 LCE328127 LMA328127 LVW328127 MFS328127 MPO328127 MZK328127 NJG328127 NTC328127 OCY328127 OMU328127 OWQ328127 PGM328127 PQI328127 QAE328127 QKA328127 QTW328127 RDS328127 RNO328127 RXK328127 SHG328127 SRC328127 TAY328127 TKU328127 TUQ328127 UEM328127 UOI328127 UYE328127 VIA328127 VRW328127 WBS328127 WLO328127 WVK328127 C393663 IY393663 SU393663 ACQ393663 AMM393663 AWI393663 BGE393663 BQA393663 BZW393663 CJS393663 CTO393663 DDK393663 DNG393663 DXC393663 EGY393663 EQU393663 FAQ393663 FKM393663 FUI393663 GEE393663 GOA393663 GXW393663 HHS393663 HRO393663 IBK393663 ILG393663 IVC393663 JEY393663 JOU393663 JYQ393663 KIM393663 KSI393663 LCE393663 LMA393663 LVW393663 MFS393663 MPO393663 MZK393663 NJG393663 NTC393663 OCY393663 OMU393663 OWQ393663 PGM393663 PQI393663 QAE393663 QKA393663 QTW393663 RDS393663 RNO393663 RXK393663 SHG393663 SRC393663 TAY393663 TKU393663 TUQ393663 UEM393663 UOI393663 UYE393663 VIA393663 VRW393663 WBS393663 WLO393663 WVK393663 C459199 IY459199 SU459199 ACQ459199 AMM459199 AWI459199 BGE459199 BQA459199 BZW459199 CJS459199 CTO459199 DDK459199 DNG459199 DXC459199 EGY459199 EQU459199 FAQ459199 FKM459199 FUI459199 GEE459199 GOA459199 GXW459199 HHS459199 HRO459199 IBK459199 ILG459199 IVC459199 JEY459199 JOU459199 JYQ459199 KIM459199 KSI459199 LCE459199 LMA459199 LVW459199 MFS459199 MPO459199 MZK459199 NJG459199 NTC459199 OCY459199 OMU459199 OWQ459199 PGM459199 PQI459199 QAE459199 QKA459199 QTW459199 RDS459199 RNO459199 RXK459199 SHG459199 SRC459199 TAY459199 TKU459199 TUQ459199 UEM459199 UOI459199 UYE459199 VIA459199 VRW459199 WBS459199 WLO459199 WVK459199 C524735 IY524735 SU524735 ACQ524735 AMM524735 AWI524735 BGE524735 BQA524735 BZW524735 CJS524735 CTO524735 DDK524735 DNG524735 DXC524735 EGY524735 EQU524735 FAQ524735 FKM524735 FUI524735 GEE524735 GOA524735 GXW524735 HHS524735 HRO524735 IBK524735 ILG524735 IVC524735 JEY524735 JOU524735 JYQ524735 KIM524735 KSI524735 LCE524735 LMA524735 LVW524735 MFS524735 MPO524735 MZK524735 NJG524735 NTC524735 OCY524735 OMU524735 OWQ524735 PGM524735 PQI524735 QAE524735 QKA524735 QTW524735 RDS524735 RNO524735 RXK524735 SHG524735 SRC524735 TAY524735 TKU524735 TUQ524735 UEM524735 UOI524735 UYE524735 VIA524735 VRW524735 WBS524735 WLO524735 WVK524735 C590271 IY590271 SU590271 ACQ590271 AMM590271 AWI590271 BGE590271 BQA590271 BZW590271 CJS590271 CTO590271 DDK590271 DNG590271 DXC590271 EGY590271 EQU590271 FAQ590271 FKM590271 FUI590271 GEE590271 GOA590271 GXW590271 HHS590271 HRO590271 IBK590271 ILG590271 IVC590271 JEY590271 JOU590271 JYQ590271 KIM590271 KSI590271 LCE590271 LMA590271 LVW590271 MFS590271 MPO590271 MZK590271 NJG590271 NTC590271 OCY590271 OMU590271 OWQ590271 PGM590271 PQI590271 QAE590271 QKA590271 QTW590271 RDS590271 RNO590271 RXK590271 SHG590271 SRC590271 TAY590271 TKU590271 TUQ590271 UEM590271 UOI590271 UYE590271 VIA590271 VRW590271 WBS590271 WLO590271 WVK590271 C655807 IY655807 SU655807 ACQ655807 AMM655807 AWI655807 BGE655807 BQA655807 BZW655807 CJS655807 CTO655807 DDK655807 DNG655807 DXC655807 EGY655807 EQU655807 FAQ655807 FKM655807 FUI655807 GEE655807 GOA655807 GXW655807 HHS655807 HRO655807 IBK655807 ILG655807 IVC655807 JEY655807 JOU655807 JYQ655807 KIM655807 KSI655807 LCE655807 LMA655807 LVW655807 MFS655807 MPO655807 MZK655807 NJG655807 NTC655807 OCY655807 OMU655807 OWQ655807 PGM655807 PQI655807 QAE655807 QKA655807 QTW655807 RDS655807 RNO655807 RXK655807 SHG655807 SRC655807 TAY655807 TKU655807 TUQ655807 UEM655807 UOI655807 UYE655807 VIA655807 VRW655807 WBS655807 WLO655807 WVK655807 C721343 IY721343 SU721343 ACQ721343 AMM721343 AWI721343 BGE721343 BQA721343 BZW721343 CJS721343 CTO721343 DDK721343 DNG721343 DXC721343 EGY721343 EQU721343 FAQ721343 FKM721343 FUI721343 GEE721343 GOA721343 GXW721343 HHS721343 HRO721343 IBK721343 ILG721343 IVC721343 JEY721343 JOU721343 JYQ721343 KIM721343 KSI721343 LCE721343 LMA721343 LVW721343 MFS721343 MPO721343 MZK721343 NJG721343 NTC721343 OCY721343 OMU721343 OWQ721343 PGM721343 PQI721343 QAE721343 QKA721343 QTW721343 RDS721343 RNO721343 RXK721343 SHG721343 SRC721343 TAY721343 TKU721343 TUQ721343 UEM721343 UOI721343 UYE721343 VIA721343 VRW721343 WBS721343 WLO721343 WVK721343 C786879 IY786879 SU786879 ACQ786879 AMM786879 AWI786879 BGE786879 BQA786879 BZW786879 CJS786879 CTO786879 DDK786879 DNG786879 DXC786879 EGY786879 EQU786879 FAQ786879 FKM786879 FUI786879 GEE786879 GOA786879 GXW786879 HHS786879 HRO786879 IBK786879 ILG786879 IVC786879 JEY786879 JOU786879 JYQ786879 KIM786879 KSI786879 LCE786879 LMA786879 LVW786879 MFS786879 MPO786879 MZK786879 NJG786879 NTC786879 OCY786879 OMU786879 OWQ786879 PGM786879 PQI786879 QAE786879 QKA786879 QTW786879 RDS786879 RNO786879 RXK786879 SHG786879 SRC786879 TAY786879 TKU786879 TUQ786879 UEM786879 UOI786879 UYE786879 VIA786879 VRW786879 WBS786879 WLO786879 WVK786879 C852415 IY852415 SU852415 ACQ852415 AMM852415 AWI852415 BGE852415 BQA852415 BZW852415 CJS852415 CTO852415 DDK852415 DNG852415 DXC852415 EGY852415 EQU852415 FAQ852415 FKM852415 FUI852415 GEE852415 GOA852415 GXW852415 HHS852415 HRO852415 IBK852415 ILG852415 IVC852415 JEY852415 JOU852415 JYQ852415 KIM852415 KSI852415 LCE852415 LMA852415 LVW852415 MFS852415 MPO852415 MZK852415 NJG852415 NTC852415 OCY852415 OMU852415 OWQ852415 PGM852415 PQI852415 QAE852415 QKA852415 QTW852415 RDS852415 RNO852415 RXK852415 SHG852415 SRC852415 TAY852415 TKU852415 TUQ852415 UEM852415 UOI852415 UYE852415 VIA852415 VRW852415 WBS852415 WLO852415 WVK852415 C917951 IY917951 SU917951 ACQ917951 AMM917951 AWI917951 BGE917951 BQA917951 BZW917951 CJS917951 CTO917951 DDK917951 DNG917951 DXC917951 EGY917951 EQU917951 FAQ917951 FKM917951 FUI917951 GEE917951 GOA917951 GXW917951 HHS917951 HRO917951 IBK917951 ILG917951 IVC917951 JEY917951 JOU917951 JYQ917951 KIM917951 KSI917951 LCE917951 LMA917951 LVW917951 MFS917951 MPO917951 MZK917951 NJG917951 NTC917951 OCY917951 OMU917951 OWQ917951 PGM917951 PQI917951 QAE917951 QKA917951 QTW917951 RDS917951 RNO917951 RXK917951 SHG917951 SRC917951 TAY917951 TKU917951 TUQ917951 UEM917951 UOI917951 UYE917951 VIA917951 VRW917951 WBS917951 WLO917951 WVK917951 C983487 IY983487 SU983487 ACQ983487 AMM983487 AWI983487 BGE983487 BQA983487 BZW983487 CJS983487 CTO983487 DDK983487 DNG983487 DXC983487 EGY983487 EQU983487 FAQ983487 FKM983487 FUI983487 GEE983487 GOA983487 GXW983487 HHS983487 HRO983487 IBK983487 ILG983487 IVC983487 JEY983487 JOU983487 JYQ983487 KIM983487 KSI983487 LCE983487 LMA983487 LVW983487 MFS983487 MPO983487 MZK983487 NJG983487 NTC983487 OCY983487 OMU983487 OWQ983487 PGM983487 PQI983487 QAE983487 QKA983487 QTW983487 RDS983487 RNO983487 RXK983487 SHG983487 SRC983487 TAY983487 TKU983487 TUQ983487 UEM983487 UOI983487 UYE983487 VIA983487 VRW983487 WBS983487 WLO983487 WVK983487 C269 IY269 SU269 ACQ269 AMM269 AWI269 BGE269 BQA269 BZW269 CJS269 CTO269 DDK269 DNG269 DXC269 EGY269 EQU269 FAQ269 FKM269 FUI269 GEE269 GOA269 GXW269 HHS269 HRO269 IBK269 ILG269 IVC269 JEY269 JOU269 JYQ269 KIM269 KSI269 LCE269 LMA269 LVW269 MFS269 MPO269 MZK269 NJG269 NTC269 OCY269 OMU269 OWQ269 PGM269 PQI269 QAE269 QKA269 QTW269 RDS269 RNO269 RXK269 SHG269 SRC269 TAY269 TKU269 TUQ269 UEM269 UOI269 UYE269 VIA269 VRW269 WBS269 WLO269 WVK269 C65805 IY65805 SU65805 ACQ65805 AMM65805 AWI65805 BGE65805 BQA65805 BZW65805 CJS65805 CTO65805 DDK65805 DNG65805 DXC65805 EGY65805 EQU65805 FAQ65805 FKM65805 FUI65805 GEE65805 GOA65805 GXW65805 HHS65805 HRO65805 IBK65805 ILG65805 IVC65805 JEY65805 JOU65805 JYQ65805 KIM65805 KSI65805 LCE65805 LMA65805 LVW65805 MFS65805 MPO65805 MZK65805 NJG65805 NTC65805 OCY65805 OMU65805 OWQ65805 PGM65805 PQI65805 QAE65805 QKA65805 QTW65805 RDS65805 RNO65805 RXK65805 SHG65805 SRC65805 TAY65805 TKU65805 TUQ65805 UEM65805 UOI65805 UYE65805 VIA65805 VRW65805 WBS65805 WLO65805 WVK65805 C131341 IY131341 SU131341 ACQ131341 AMM131341 AWI131341 BGE131341 BQA131341 BZW131341 CJS131341 CTO131341 DDK131341 DNG131341 DXC131341 EGY131341 EQU131341 FAQ131341 FKM131341 FUI131341 GEE131341 GOA131341 GXW131341 HHS131341 HRO131341 IBK131341 ILG131341 IVC131341 JEY131341 JOU131341 JYQ131341 KIM131341 KSI131341 LCE131341 LMA131341 LVW131341 MFS131341 MPO131341 MZK131341 NJG131341 NTC131341 OCY131341 OMU131341 OWQ131341 PGM131341 PQI131341 QAE131341 QKA131341 QTW131341 RDS131341 RNO131341 RXK131341 SHG131341 SRC131341 TAY131341 TKU131341 TUQ131341 UEM131341 UOI131341 UYE131341 VIA131341 VRW131341 WBS131341 WLO131341 WVK131341 C196877 IY196877 SU196877 ACQ196877 AMM196877 AWI196877 BGE196877 BQA196877 BZW196877 CJS196877 CTO196877 DDK196877 DNG196877 DXC196877 EGY196877 EQU196877 FAQ196877 FKM196877 FUI196877 GEE196877 GOA196877 GXW196877 HHS196877 HRO196877 IBK196877 ILG196877 IVC196877 JEY196877 JOU196877 JYQ196877 KIM196877 KSI196877 LCE196877 LMA196877 LVW196877 MFS196877 MPO196877 MZK196877 NJG196877 NTC196877 OCY196877 OMU196877 OWQ196877 PGM196877 PQI196877 QAE196877 QKA196877 QTW196877 RDS196877 RNO196877 RXK196877 SHG196877 SRC196877 TAY196877 TKU196877 TUQ196877 UEM196877 UOI196877 UYE196877 VIA196877 VRW196877 WBS196877 WLO196877 WVK196877 C262413 IY262413 SU262413 ACQ262413 AMM262413 AWI262413 BGE262413 BQA262413 BZW262413 CJS262413 CTO262413 DDK262413 DNG262413 DXC262413 EGY262413 EQU262413 FAQ262413 FKM262413 FUI262413 GEE262413 GOA262413 GXW262413 HHS262413 HRO262413 IBK262413 ILG262413 IVC262413 JEY262413 JOU262413 JYQ262413 KIM262413 KSI262413 LCE262413 LMA262413 LVW262413 MFS262413 MPO262413 MZK262413 NJG262413 NTC262413 OCY262413 OMU262413 OWQ262413 PGM262413 PQI262413 QAE262413 QKA262413 QTW262413 RDS262413 RNO262413 RXK262413 SHG262413 SRC262413 TAY262413 TKU262413 TUQ262413 UEM262413 UOI262413 UYE262413 VIA262413 VRW262413 WBS262413 WLO262413 WVK262413 C327949 IY327949 SU327949 ACQ327949 AMM327949 AWI327949 BGE327949 BQA327949 BZW327949 CJS327949 CTO327949 DDK327949 DNG327949 DXC327949 EGY327949 EQU327949 FAQ327949 FKM327949 FUI327949 GEE327949 GOA327949 GXW327949 HHS327949 HRO327949 IBK327949 ILG327949 IVC327949 JEY327949 JOU327949 JYQ327949 KIM327949 KSI327949 LCE327949 LMA327949 LVW327949 MFS327949 MPO327949 MZK327949 NJG327949 NTC327949 OCY327949 OMU327949 OWQ327949 PGM327949 PQI327949 QAE327949 QKA327949 QTW327949 RDS327949 RNO327949 RXK327949 SHG327949 SRC327949 TAY327949 TKU327949 TUQ327949 UEM327949 UOI327949 UYE327949 VIA327949 VRW327949 WBS327949 WLO327949 WVK327949 C393485 IY393485 SU393485 ACQ393485 AMM393485 AWI393485 BGE393485 BQA393485 BZW393485 CJS393485 CTO393485 DDK393485 DNG393485 DXC393485 EGY393485 EQU393485 FAQ393485 FKM393485 FUI393485 GEE393485 GOA393485 GXW393485 HHS393485 HRO393485 IBK393485 ILG393485 IVC393485 JEY393485 JOU393485 JYQ393485 KIM393485 KSI393485 LCE393485 LMA393485 LVW393485 MFS393485 MPO393485 MZK393485 NJG393485 NTC393485 OCY393485 OMU393485 OWQ393485 PGM393485 PQI393485 QAE393485 QKA393485 QTW393485 RDS393485 RNO393485 RXK393485 SHG393485 SRC393485 TAY393485 TKU393485 TUQ393485 UEM393485 UOI393485 UYE393485 VIA393485 VRW393485 WBS393485 WLO393485 WVK393485 C459021 IY459021 SU459021 ACQ459021 AMM459021 AWI459021 BGE459021 BQA459021 BZW459021 CJS459021 CTO459021 DDK459021 DNG459021 DXC459021 EGY459021 EQU459021 FAQ459021 FKM459021 FUI459021 GEE459021 GOA459021 GXW459021 HHS459021 HRO459021 IBK459021 ILG459021 IVC459021 JEY459021 JOU459021 JYQ459021 KIM459021 KSI459021 LCE459021 LMA459021 LVW459021 MFS459021 MPO459021 MZK459021 NJG459021 NTC459021 OCY459021 OMU459021 OWQ459021 PGM459021 PQI459021 QAE459021 QKA459021 QTW459021 RDS459021 RNO459021 RXK459021 SHG459021 SRC459021 TAY459021 TKU459021 TUQ459021 UEM459021 UOI459021 UYE459021 VIA459021 VRW459021 WBS459021 WLO459021 WVK459021 C524557 IY524557 SU524557 ACQ524557 AMM524557 AWI524557 BGE524557 BQA524557 BZW524557 CJS524557 CTO524557 DDK524557 DNG524557 DXC524557 EGY524557 EQU524557 FAQ524557 FKM524557 FUI524557 GEE524557 GOA524557 GXW524557 HHS524557 HRO524557 IBK524557 ILG524557 IVC524557 JEY524557 JOU524557 JYQ524557 KIM524557 KSI524557 LCE524557 LMA524557 LVW524557 MFS524557 MPO524557 MZK524557 NJG524557 NTC524557 OCY524557 OMU524557 OWQ524557 PGM524557 PQI524557 QAE524557 QKA524557 QTW524557 RDS524557 RNO524557 RXK524557 SHG524557 SRC524557 TAY524557 TKU524557 TUQ524557 UEM524557 UOI524557 UYE524557 VIA524557 VRW524557 WBS524557 WLO524557 WVK524557 C590093 IY590093 SU590093 ACQ590093 AMM590093 AWI590093 BGE590093 BQA590093 BZW590093 CJS590093 CTO590093 DDK590093 DNG590093 DXC590093 EGY590093 EQU590093 FAQ590093 FKM590093 FUI590093 GEE590093 GOA590093 GXW590093 HHS590093 HRO590093 IBK590093 ILG590093 IVC590093 JEY590093 JOU590093 JYQ590093 KIM590093 KSI590093 LCE590093 LMA590093 LVW590093 MFS590093 MPO590093 MZK590093 NJG590093 NTC590093 OCY590093 OMU590093 OWQ590093 PGM590093 PQI590093 QAE590093 QKA590093 QTW590093 RDS590093 RNO590093 RXK590093 SHG590093 SRC590093 TAY590093 TKU590093 TUQ590093 UEM590093 UOI590093 UYE590093 VIA590093 VRW590093 WBS590093 WLO590093 WVK590093 C655629 IY655629 SU655629 ACQ655629 AMM655629 AWI655629 BGE655629 BQA655629 BZW655629 CJS655629 CTO655629 DDK655629 DNG655629 DXC655629 EGY655629 EQU655629 FAQ655629 FKM655629 FUI655629 GEE655629 GOA655629 GXW655629 HHS655629 HRO655629 IBK655629 ILG655629 IVC655629 JEY655629 JOU655629 JYQ655629 KIM655629 KSI655629 LCE655629 LMA655629 LVW655629 MFS655629 MPO655629 MZK655629 NJG655629 NTC655629 OCY655629 OMU655629 OWQ655629 PGM655629 PQI655629 QAE655629 QKA655629 QTW655629 RDS655629 RNO655629 RXK655629 SHG655629 SRC655629 TAY655629 TKU655629 TUQ655629 UEM655629 UOI655629 UYE655629 VIA655629 VRW655629 WBS655629 WLO655629 WVK655629 C721165 IY721165 SU721165 ACQ721165 AMM721165 AWI721165 BGE721165 BQA721165 BZW721165 CJS721165 CTO721165 DDK721165 DNG721165 DXC721165 EGY721165 EQU721165 FAQ721165 FKM721165 FUI721165 GEE721165 GOA721165 GXW721165 HHS721165 HRO721165 IBK721165 ILG721165 IVC721165 JEY721165 JOU721165 JYQ721165 KIM721165 KSI721165 LCE721165 LMA721165 LVW721165 MFS721165 MPO721165 MZK721165 NJG721165 NTC721165 OCY721165 OMU721165 OWQ721165 PGM721165 PQI721165 QAE721165 QKA721165 QTW721165 RDS721165 RNO721165 RXK721165 SHG721165 SRC721165 TAY721165 TKU721165 TUQ721165 UEM721165 UOI721165 UYE721165 VIA721165 VRW721165 WBS721165 WLO721165 WVK721165 C786701 IY786701 SU786701 ACQ786701 AMM786701 AWI786701 BGE786701 BQA786701 BZW786701 CJS786701 CTO786701 DDK786701 DNG786701 DXC786701 EGY786701 EQU786701 FAQ786701 FKM786701 FUI786701 GEE786701 GOA786701 GXW786701 HHS786701 HRO786701 IBK786701 ILG786701 IVC786701 JEY786701 JOU786701 JYQ786701 KIM786701 KSI786701 LCE786701 LMA786701 LVW786701 MFS786701 MPO786701 MZK786701 NJG786701 NTC786701 OCY786701 OMU786701 OWQ786701 PGM786701 PQI786701 QAE786701 QKA786701 QTW786701 RDS786701 RNO786701 RXK786701 SHG786701 SRC786701 TAY786701 TKU786701 TUQ786701 UEM786701 UOI786701 UYE786701 VIA786701 VRW786701 WBS786701 WLO786701 WVK786701 C852237 IY852237 SU852237 ACQ852237 AMM852237 AWI852237 BGE852237 BQA852237 BZW852237 CJS852237 CTO852237 DDK852237 DNG852237 DXC852237 EGY852237 EQU852237 FAQ852237 FKM852237 FUI852237 GEE852237 GOA852237 GXW852237 HHS852237 HRO852237 IBK852237 ILG852237 IVC852237 JEY852237 JOU852237 JYQ852237 KIM852237 KSI852237 LCE852237 LMA852237 LVW852237 MFS852237 MPO852237 MZK852237 NJG852237 NTC852237 OCY852237 OMU852237 OWQ852237 PGM852237 PQI852237 QAE852237 QKA852237 QTW852237 RDS852237 RNO852237 RXK852237 SHG852237 SRC852237 TAY852237 TKU852237 TUQ852237 UEM852237 UOI852237 UYE852237 VIA852237 VRW852237 WBS852237 WLO852237 WVK852237 C917773 IY917773 SU917773 ACQ917773 AMM917773 AWI917773 BGE917773 BQA917773 BZW917773 CJS917773 CTO917773 DDK917773 DNG917773 DXC917773 EGY917773 EQU917773 FAQ917773 FKM917773 FUI917773 GEE917773 GOA917773 GXW917773 HHS917773 HRO917773 IBK917773 ILG917773 IVC917773 JEY917773 JOU917773 JYQ917773 KIM917773 KSI917773 LCE917773 LMA917773 LVW917773 MFS917773 MPO917773 MZK917773 NJG917773 NTC917773 OCY917773 OMU917773 OWQ917773 PGM917773 PQI917773 QAE917773 QKA917773 QTW917773 RDS917773 RNO917773 RXK917773 SHG917773 SRC917773 TAY917773 TKU917773 TUQ917773 UEM917773 UOI917773 UYE917773 VIA917773 VRW917773 WBS917773 WLO917773 WVK917773 C983309 IY983309 SU983309 ACQ983309 AMM983309 AWI983309 BGE983309 BQA983309 BZW983309 CJS983309 CTO983309 DDK983309 DNG983309 DXC983309 EGY983309 EQU983309 FAQ983309 FKM983309 FUI983309 GEE983309 GOA983309 GXW983309 HHS983309 HRO983309 IBK983309 ILG983309 IVC983309 JEY983309 JOU983309 JYQ983309 KIM983309 KSI983309 LCE983309 LMA983309 LVW983309 MFS983309 MPO983309 MZK983309 NJG983309 NTC983309 OCY983309 OMU983309 OWQ983309 PGM983309 PQI983309 QAE983309 QKA983309 QTW983309 RDS983309 RNO983309 RXK983309 SHG983309 SRC983309 TAY983309 TKU983309 TUQ983309 UEM983309 UOI983309 UYE983309 VIA983309 VRW983309 WBS983309 WLO983309 WVK983309">
      <formula1>$C$448:$C$449</formula1>
    </dataValidation>
    <dataValidation type="list" allowBlank="1" showInputMessage="1" showErrorMessage="1" sqref="C278 IY278 SU278 ACQ278 AMM278 AWI278 BGE278 BQA278 BZW278 CJS278 CTO278 DDK278 DNG278 DXC278 EGY278 EQU278 FAQ278 FKM278 FUI278 GEE278 GOA278 GXW278 HHS278 HRO278 IBK278 ILG278 IVC278 JEY278 JOU278 JYQ278 KIM278 KSI278 LCE278 LMA278 LVW278 MFS278 MPO278 MZK278 NJG278 NTC278 OCY278 OMU278 OWQ278 PGM278 PQI278 QAE278 QKA278 QTW278 RDS278 RNO278 RXK278 SHG278 SRC278 TAY278 TKU278 TUQ278 UEM278 UOI278 UYE278 VIA278 VRW278 WBS278 WLO278 WVK278 C65814 IY65814 SU65814 ACQ65814 AMM65814 AWI65814 BGE65814 BQA65814 BZW65814 CJS65814 CTO65814 DDK65814 DNG65814 DXC65814 EGY65814 EQU65814 FAQ65814 FKM65814 FUI65814 GEE65814 GOA65814 GXW65814 HHS65814 HRO65814 IBK65814 ILG65814 IVC65814 JEY65814 JOU65814 JYQ65814 KIM65814 KSI65814 LCE65814 LMA65814 LVW65814 MFS65814 MPO65814 MZK65814 NJG65814 NTC65814 OCY65814 OMU65814 OWQ65814 PGM65814 PQI65814 QAE65814 QKA65814 QTW65814 RDS65814 RNO65814 RXK65814 SHG65814 SRC65814 TAY65814 TKU65814 TUQ65814 UEM65814 UOI65814 UYE65814 VIA65814 VRW65814 WBS65814 WLO65814 WVK65814 C131350 IY131350 SU131350 ACQ131350 AMM131350 AWI131350 BGE131350 BQA131350 BZW131350 CJS131350 CTO131350 DDK131350 DNG131350 DXC131350 EGY131350 EQU131350 FAQ131350 FKM131350 FUI131350 GEE131350 GOA131350 GXW131350 HHS131350 HRO131350 IBK131350 ILG131350 IVC131350 JEY131350 JOU131350 JYQ131350 KIM131350 KSI131350 LCE131350 LMA131350 LVW131350 MFS131350 MPO131350 MZK131350 NJG131350 NTC131350 OCY131350 OMU131350 OWQ131350 PGM131350 PQI131350 QAE131350 QKA131350 QTW131350 RDS131350 RNO131350 RXK131350 SHG131350 SRC131350 TAY131350 TKU131350 TUQ131350 UEM131350 UOI131350 UYE131350 VIA131350 VRW131350 WBS131350 WLO131350 WVK131350 C196886 IY196886 SU196886 ACQ196886 AMM196886 AWI196886 BGE196886 BQA196886 BZW196886 CJS196886 CTO196886 DDK196886 DNG196886 DXC196886 EGY196886 EQU196886 FAQ196886 FKM196886 FUI196886 GEE196886 GOA196886 GXW196886 HHS196886 HRO196886 IBK196886 ILG196886 IVC196886 JEY196886 JOU196886 JYQ196886 KIM196886 KSI196886 LCE196886 LMA196886 LVW196886 MFS196886 MPO196886 MZK196886 NJG196886 NTC196886 OCY196886 OMU196886 OWQ196886 PGM196886 PQI196886 QAE196886 QKA196886 QTW196886 RDS196886 RNO196886 RXK196886 SHG196886 SRC196886 TAY196886 TKU196886 TUQ196886 UEM196886 UOI196886 UYE196886 VIA196886 VRW196886 WBS196886 WLO196886 WVK196886 C262422 IY262422 SU262422 ACQ262422 AMM262422 AWI262422 BGE262422 BQA262422 BZW262422 CJS262422 CTO262422 DDK262422 DNG262422 DXC262422 EGY262422 EQU262422 FAQ262422 FKM262422 FUI262422 GEE262422 GOA262422 GXW262422 HHS262422 HRO262422 IBK262422 ILG262422 IVC262422 JEY262422 JOU262422 JYQ262422 KIM262422 KSI262422 LCE262422 LMA262422 LVW262422 MFS262422 MPO262422 MZK262422 NJG262422 NTC262422 OCY262422 OMU262422 OWQ262422 PGM262422 PQI262422 QAE262422 QKA262422 QTW262422 RDS262422 RNO262422 RXK262422 SHG262422 SRC262422 TAY262422 TKU262422 TUQ262422 UEM262422 UOI262422 UYE262422 VIA262422 VRW262422 WBS262422 WLO262422 WVK262422 C327958 IY327958 SU327958 ACQ327958 AMM327958 AWI327958 BGE327958 BQA327958 BZW327958 CJS327958 CTO327958 DDK327958 DNG327958 DXC327958 EGY327958 EQU327958 FAQ327958 FKM327958 FUI327958 GEE327958 GOA327958 GXW327958 HHS327958 HRO327958 IBK327958 ILG327958 IVC327958 JEY327958 JOU327958 JYQ327958 KIM327958 KSI327958 LCE327958 LMA327958 LVW327958 MFS327958 MPO327958 MZK327958 NJG327958 NTC327958 OCY327958 OMU327958 OWQ327958 PGM327958 PQI327958 QAE327958 QKA327958 QTW327958 RDS327958 RNO327958 RXK327958 SHG327958 SRC327958 TAY327958 TKU327958 TUQ327958 UEM327958 UOI327958 UYE327958 VIA327958 VRW327958 WBS327958 WLO327958 WVK327958 C393494 IY393494 SU393494 ACQ393494 AMM393494 AWI393494 BGE393494 BQA393494 BZW393494 CJS393494 CTO393494 DDK393494 DNG393494 DXC393494 EGY393494 EQU393494 FAQ393494 FKM393494 FUI393494 GEE393494 GOA393494 GXW393494 HHS393494 HRO393494 IBK393494 ILG393494 IVC393494 JEY393494 JOU393494 JYQ393494 KIM393494 KSI393494 LCE393494 LMA393494 LVW393494 MFS393494 MPO393494 MZK393494 NJG393494 NTC393494 OCY393494 OMU393494 OWQ393494 PGM393494 PQI393494 QAE393494 QKA393494 QTW393494 RDS393494 RNO393494 RXK393494 SHG393494 SRC393494 TAY393494 TKU393494 TUQ393494 UEM393494 UOI393494 UYE393494 VIA393494 VRW393494 WBS393494 WLO393494 WVK393494 C459030 IY459030 SU459030 ACQ459030 AMM459030 AWI459030 BGE459030 BQA459030 BZW459030 CJS459030 CTO459030 DDK459030 DNG459030 DXC459030 EGY459030 EQU459030 FAQ459030 FKM459030 FUI459030 GEE459030 GOA459030 GXW459030 HHS459030 HRO459030 IBK459030 ILG459030 IVC459030 JEY459030 JOU459030 JYQ459030 KIM459030 KSI459030 LCE459030 LMA459030 LVW459030 MFS459030 MPO459030 MZK459030 NJG459030 NTC459030 OCY459030 OMU459030 OWQ459030 PGM459030 PQI459030 QAE459030 QKA459030 QTW459030 RDS459030 RNO459030 RXK459030 SHG459030 SRC459030 TAY459030 TKU459030 TUQ459030 UEM459030 UOI459030 UYE459030 VIA459030 VRW459030 WBS459030 WLO459030 WVK459030 C524566 IY524566 SU524566 ACQ524566 AMM524566 AWI524566 BGE524566 BQA524566 BZW524566 CJS524566 CTO524566 DDK524566 DNG524566 DXC524566 EGY524566 EQU524566 FAQ524566 FKM524566 FUI524566 GEE524566 GOA524566 GXW524566 HHS524566 HRO524566 IBK524566 ILG524566 IVC524566 JEY524566 JOU524566 JYQ524566 KIM524566 KSI524566 LCE524566 LMA524566 LVW524566 MFS524566 MPO524566 MZK524566 NJG524566 NTC524566 OCY524566 OMU524566 OWQ524566 PGM524566 PQI524566 QAE524566 QKA524566 QTW524566 RDS524566 RNO524566 RXK524566 SHG524566 SRC524566 TAY524566 TKU524566 TUQ524566 UEM524566 UOI524566 UYE524566 VIA524566 VRW524566 WBS524566 WLO524566 WVK524566 C590102 IY590102 SU590102 ACQ590102 AMM590102 AWI590102 BGE590102 BQA590102 BZW590102 CJS590102 CTO590102 DDK590102 DNG590102 DXC590102 EGY590102 EQU590102 FAQ590102 FKM590102 FUI590102 GEE590102 GOA590102 GXW590102 HHS590102 HRO590102 IBK590102 ILG590102 IVC590102 JEY590102 JOU590102 JYQ590102 KIM590102 KSI590102 LCE590102 LMA590102 LVW590102 MFS590102 MPO590102 MZK590102 NJG590102 NTC590102 OCY590102 OMU590102 OWQ590102 PGM590102 PQI590102 QAE590102 QKA590102 QTW590102 RDS590102 RNO590102 RXK590102 SHG590102 SRC590102 TAY590102 TKU590102 TUQ590102 UEM590102 UOI590102 UYE590102 VIA590102 VRW590102 WBS590102 WLO590102 WVK590102 C655638 IY655638 SU655638 ACQ655638 AMM655638 AWI655638 BGE655638 BQA655638 BZW655638 CJS655638 CTO655638 DDK655638 DNG655638 DXC655638 EGY655638 EQU655638 FAQ655638 FKM655638 FUI655638 GEE655638 GOA655638 GXW655638 HHS655638 HRO655638 IBK655638 ILG655638 IVC655638 JEY655638 JOU655638 JYQ655638 KIM655638 KSI655638 LCE655638 LMA655638 LVW655638 MFS655638 MPO655638 MZK655638 NJG655638 NTC655638 OCY655638 OMU655638 OWQ655638 PGM655638 PQI655638 QAE655638 QKA655638 QTW655638 RDS655638 RNO655638 RXK655638 SHG655638 SRC655638 TAY655638 TKU655638 TUQ655638 UEM655638 UOI655638 UYE655638 VIA655638 VRW655638 WBS655638 WLO655638 WVK655638 C721174 IY721174 SU721174 ACQ721174 AMM721174 AWI721174 BGE721174 BQA721174 BZW721174 CJS721174 CTO721174 DDK721174 DNG721174 DXC721174 EGY721174 EQU721174 FAQ721174 FKM721174 FUI721174 GEE721174 GOA721174 GXW721174 HHS721174 HRO721174 IBK721174 ILG721174 IVC721174 JEY721174 JOU721174 JYQ721174 KIM721174 KSI721174 LCE721174 LMA721174 LVW721174 MFS721174 MPO721174 MZK721174 NJG721174 NTC721174 OCY721174 OMU721174 OWQ721174 PGM721174 PQI721174 QAE721174 QKA721174 QTW721174 RDS721174 RNO721174 RXK721174 SHG721174 SRC721174 TAY721174 TKU721174 TUQ721174 UEM721174 UOI721174 UYE721174 VIA721174 VRW721174 WBS721174 WLO721174 WVK721174 C786710 IY786710 SU786710 ACQ786710 AMM786710 AWI786710 BGE786710 BQA786710 BZW786710 CJS786710 CTO786710 DDK786710 DNG786710 DXC786710 EGY786710 EQU786710 FAQ786710 FKM786710 FUI786710 GEE786710 GOA786710 GXW786710 HHS786710 HRO786710 IBK786710 ILG786710 IVC786710 JEY786710 JOU786710 JYQ786710 KIM786710 KSI786710 LCE786710 LMA786710 LVW786710 MFS786710 MPO786710 MZK786710 NJG786710 NTC786710 OCY786710 OMU786710 OWQ786710 PGM786710 PQI786710 QAE786710 QKA786710 QTW786710 RDS786710 RNO786710 RXK786710 SHG786710 SRC786710 TAY786710 TKU786710 TUQ786710 UEM786710 UOI786710 UYE786710 VIA786710 VRW786710 WBS786710 WLO786710 WVK786710 C852246 IY852246 SU852246 ACQ852246 AMM852246 AWI852246 BGE852246 BQA852246 BZW852246 CJS852246 CTO852246 DDK852246 DNG852246 DXC852246 EGY852246 EQU852246 FAQ852246 FKM852246 FUI852246 GEE852246 GOA852246 GXW852246 HHS852246 HRO852246 IBK852246 ILG852246 IVC852246 JEY852246 JOU852246 JYQ852246 KIM852246 KSI852246 LCE852246 LMA852246 LVW852246 MFS852246 MPO852246 MZK852246 NJG852246 NTC852246 OCY852246 OMU852246 OWQ852246 PGM852246 PQI852246 QAE852246 QKA852246 QTW852246 RDS852246 RNO852246 RXK852246 SHG852246 SRC852246 TAY852246 TKU852246 TUQ852246 UEM852246 UOI852246 UYE852246 VIA852246 VRW852246 WBS852246 WLO852246 WVK852246 C917782 IY917782 SU917782 ACQ917782 AMM917782 AWI917782 BGE917782 BQA917782 BZW917782 CJS917782 CTO917782 DDK917782 DNG917782 DXC917782 EGY917782 EQU917782 FAQ917782 FKM917782 FUI917782 GEE917782 GOA917782 GXW917782 HHS917782 HRO917782 IBK917782 ILG917782 IVC917782 JEY917782 JOU917782 JYQ917782 KIM917782 KSI917782 LCE917782 LMA917782 LVW917782 MFS917782 MPO917782 MZK917782 NJG917782 NTC917782 OCY917782 OMU917782 OWQ917782 PGM917782 PQI917782 QAE917782 QKA917782 QTW917782 RDS917782 RNO917782 RXK917782 SHG917782 SRC917782 TAY917782 TKU917782 TUQ917782 UEM917782 UOI917782 UYE917782 VIA917782 VRW917782 WBS917782 WLO917782 WVK917782 C983318 IY983318 SU983318 ACQ983318 AMM983318 AWI983318 BGE983318 BQA983318 BZW983318 CJS983318 CTO983318 DDK983318 DNG983318 DXC983318 EGY983318 EQU983318 FAQ983318 FKM983318 FUI983318 GEE983318 GOA983318 GXW983318 HHS983318 HRO983318 IBK983318 ILG983318 IVC983318 JEY983318 JOU983318 JYQ983318 KIM983318 KSI983318 LCE983318 LMA983318 LVW983318 MFS983318 MPO983318 MZK983318 NJG983318 NTC983318 OCY983318 OMU983318 OWQ983318 PGM983318 PQI983318 QAE983318 QKA983318 QTW983318 RDS983318 RNO983318 RXK983318 SHG983318 SRC983318 TAY983318 TKU983318 TUQ983318 UEM983318 UOI983318 UYE983318 VIA983318 VRW983318 WBS983318 WLO983318 WVK983318">
      <formula1>$C$279:$C$281</formula1>
    </dataValidation>
    <dataValidation type="whole" operator="lessThan" allowBlank="1" showInputMessage="1" showErrorMessage="1" sqref="B1049 IX1049 ST1049 ACP1049 AML1049 AWH1049 BGD1049 BPZ1049 BZV1049 CJR1049 CTN1049 DDJ1049 DNF1049 DXB1049 EGX1049 EQT1049 FAP1049 FKL1049 FUH1049 GED1049 GNZ1049 GXV1049 HHR1049 HRN1049 IBJ1049 ILF1049 IVB1049 JEX1049 JOT1049 JYP1049 KIL1049 KSH1049 LCD1049 LLZ1049 LVV1049 MFR1049 MPN1049 MZJ1049 NJF1049 NTB1049 OCX1049 OMT1049 OWP1049 PGL1049 PQH1049 QAD1049 QJZ1049 QTV1049 RDR1049 RNN1049 RXJ1049 SHF1049 SRB1049 TAX1049 TKT1049 TUP1049 UEL1049 UOH1049 UYD1049 VHZ1049 VRV1049 WBR1049 WLN1049 WVJ1049 B66585 IX66585 ST66585 ACP66585 AML66585 AWH66585 BGD66585 BPZ66585 BZV66585 CJR66585 CTN66585 DDJ66585 DNF66585 DXB66585 EGX66585 EQT66585 FAP66585 FKL66585 FUH66585 GED66585 GNZ66585 GXV66585 HHR66585 HRN66585 IBJ66585 ILF66585 IVB66585 JEX66585 JOT66585 JYP66585 KIL66585 KSH66585 LCD66585 LLZ66585 LVV66585 MFR66585 MPN66585 MZJ66585 NJF66585 NTB66585 OCX66585 OMT66585 OWP66585 PGL66585 PQH66585 QAD66585 QJZ66585 QTV66585 RDR66585 RNN66585 RXJ66585 SHF66585 SRB66585 TAX66585 TKT66585 TUP66585 UEL66585 UOH66585 UYD66585 VHZ66585 VRV66585 WBR66585 WLN66585 WVJ66585 B132121 IX132121 ST132121 ACP132121 AML132121 AWH132121 BGD132121 BPZ132121 BZV132121 CJR132121 CTN132121 DDJ132121 DNF132121 DXB132121 EGX132121 EQT132121 FAP132121 FKL132121 FUH132121 GED132121 GNZ132121 GXV132121 HHR132121 HRN132121 IBJ132121 ILF132121 IVB132121 JEX132121 JOT132121 JYP132121 KIL132121 KSH132121 LCD132121 LLZ132121 LVV132121 MFR132121 MPN132121 MZJ132121 NJF132121 NTB132121 OCX132121 OMT132121 OWP132121 PGL132121 PQH132121 QAD132121 QJZ132121 QTV132121 RDR132121 RNN132121 RXJ132121 SHF132121 SRB132121 TAX132121 TKT132121 TUP132121 UEL132121 UOH132121 UYD132121 VHZ132121 VRV132121 WBR132121 WLN132121 WVJ132121 B197657 IX197657 ST197657 ACP197657 AML197657 AWH197657 BGD197657 BPZ197657 BZV197657 CJR197657 CTN197657 DDJ197657 DNF197657 DXB197657 EGX197657 EQT197657 FAP197657 FKL197657 FUH197657 GED197657 GNZ197657 GXV197657 HHR197657 HRN197657 IBJ197657 ILF197657 IVB197657 JEX197657 JOT197657 JYP197657 KIL197657 KSH197657 LCD197657 LLZ197657 LVV197657 MFR197657 MPN197657 MZJ197657 NJF197657 NTB197657 OCX197657 OMT197657 OWP197657 PGL197657 PQH197657 QAD197657 QJZ197657 QTV197657 RDR197657 RNN197657 RXJ197657 SHF197657 SRB197657 TAX197657 TKT197657 TUP197657 UEL197657 UOH197657 UYD197657 VHZ197657 VRV197657 WBR197657 WLN197657 WVJ197657 B263193 IX263193 ST263193 ACP263193 AML263193 AWH263193 BGD263193 BPZ263193 BZV263193 CJR263193 CTN263193 DDJ263193 DNF263193 DXB263193 EGX263193 EQT263193 FAP263193 FKL263193 FUH263193 GED263193 GNZ263193 GXV263193 HHR263193 HRN263193 IBJ263193 ILF263193 IVB263193 JEX263193 JOT263193 JYP263193 KIL263193 KSH263193 LCD263193 LLZ263193 LVV263193 MFR263193 MPN263193 MZJ263193 NJF263193 NTB263193 OCX263193 OMT263193 OWP263193 PGL263193 PQH263193 QAD263193 QJZ263193 QTV263193 RDR263193 RNN263193 RXJ263193 SHF263193 SRB263193 TAX263193 TKT263193 TUP263193 UEL263193 UOH263193 UYD263193 VHZ263193 VRV263193 WBR263193 WLN263193 WVJ263193 B328729 IX328729 ST328729 ACP328729 AML328729 AWH328729 BGD328729 BPZ328729 BZV328729 CJR328729 CTN328729 DDJ328729 DNF328729 DXB328729 EGX328729 EQT328729 FAP328729 FKL328729 FUH328729 GED328729 GNZ328729 GXV328729 HHR328729 HRN328729 IBJ328729 ILF328729 IVB328729 JEX328729 JOT328729 JYP328729 KIL328729 KSH328729 LCD328729 LLZ328729 LVV328729 MFR328729 MPN328729 MZJ328729 NJF328729 NTB328729 OCX328729 OMT328729 OWP328729 PGL328729 PQH328729 QAD328729 QJZ328729 QTV328729 RDR328729 RNN328729 RXJ328729 SHF328729 SRB328729 TAX328729 TKT328729 TUP328729 UEL328729 UOH328729 UYD328729 VHZ328729 VRV328729 WBR328729 WLN328729 WVJ328729 B394265 IX394265 ST394265 ACP394265 AML394265 AWH394265 BGD394265 BPZ394265 BZV394265 CJR394265 CTN394265 DDJ394265 DNF394265 DXB394265 EGX394265 EQT394265 FAP394265 FKL394265 FUH394265 GED394265 GNZ394265 GXV394265 HHR394265 HRN394265 IBJ394265 ILF394265 IVB394265 JEX394265 JOT394265 JYP394265 KIL394265 KSH394265 LCD394265 LLZ394265 LVV394265 MFR394265 MPN394265 MZJ394265 NJF394265 NTB394265 OCX394265 OMT394265 OWP394265 PGL394265 PQH394265 QAD394265 QJZ394265 QTV394265 RDR394265 RNN394265 RXJ394265 SHF394265 SRB394265 TAX394265 TKT394265 TUP394265 UEL394265 UOH394265 UYD394265 VHZ394265 VRV394265 WBR394265 WLN394265 WVJ394265 B459801 IX459801 ST459801 ACP459801 AML459801 AWH459801 BGD459801 BPZ459801 BZV459801 CJR459801 CTN459801 DDJ459801 DNF459801 DXB459801 EGX459801 EQT459801 FAP459801 FKL459801 FUH459801 GED459801 GNZ459801 GXV459801 HHR459801 HRN459801 IBJ459801 ILF459801 IVB459801 JEX459801 JOT459801 JYP459801 KIL459801 KSH459801 LCD459801 LLZ459801 LVV459801 MFR459801 MPN459801 MZJ459801 NJF459801 NTB459801 OCX459801 OMT459801 OWP459801 PGL459801 PQH459801 QAD459801 QJZ459801 QTV459801 RDR459801 RNN459801 RXJ459801 SHF459801 SRB459801 TAX459801 TKT459801 TUP459801 UEL459801 UOH459801 UYD459801 VHZ459801 VRV459801 WBR459801 WLN459801 WVJ459801 B525337 IX525337 ST525337 ACP525337 AML525337 AWH525337 BGD525337 BPZ525337 BZV525337 CJR525337 CTN525337 DDJ525337 DNF525337 DXB525337 EGX525337 EQT525337 FAP525337 FKL525337 FUH525337 GED525337 GNZ525337 GXV525337 HHR525337 HRN525337 IBJ525337 ILF525337 IVB525337 JEX525337 JOT525337 JYP525337 KIL525337 KSH525337 LCD525337 LLZ525337 LVV525337 MFR525337 MPN525337 MZJ525337 NJF525337 NTB525337 OCX525337 OMT525337 OWP525337 PGL525337 PQH525337 QAD525337 QJZ525337 QTV525337 RDR525337 RNN525337 RXJ525337 SHF525337 SRB525337 TAX525337 TKT525337 TUP525337 UEL525337 UOH525337 UYD525337 VHZ525337 VRV525337 WBR525337 WLN525337 WVJ525337 B590873 IX590873 ST590873 ACP590873 AML590873 AWH590873 BGD590873 BPZ590873 BZV590873 CJR590873 CTN590873 DDJ590873 DNF590873 DXB590873 EGX590873 EQT590873 FAP590873 FKL590873 FUH590873 GED590873 GNZ590873 GXV590873 HHR590873 HRN590873 IBJ590873 ILF590873 IVB590873 JEX590873 JOT590873 JYP590873 KIL590873 KSH590873 LCD590873 LLZ590873 LVV590873 MFR590873 MPN590873 MZJ590873 NJF590873 NTB590873 OCX590873 OMT590873 OWP590873 PGL590873 PQH590873 QAD590873 QJZ590873 QTV590873 RDR590873 RNN590873 RXJ590873 SHF590873 SRB590873 TAX590873 TKT590873 TUP590873 UEL590873 UOH590873 UYD590873 VHZ590873 VRV590873 WBR590873 WLN590873 WVJ590873 B656409 IX656409 ST656409 ACP656409 AML656409 AWH656409 BGD656409 BPZ656409 BZV656409 CJR656409 CTN656409 DDJ656409 DNF656409 DXB656409 EGX656409 EQT656409 FAP656409 FKL656409 FUH656409 GED656409 GNZ656409 GXV656409 HHR656409 HRN656409 IBJ656409 ILF656409 IVB656409 JEX656409 JOT656409 JYP656409 KIL656409 KSH656409 LCD656409 LLZ656409 LVV656409 MFR656409 MPN656409 MZJ656409 NJF656409 NTB656409 OCX656409 OMT656409 OWP656409 PGL656409 PQH656409 QAD656409 QJZ656409 QTV656409 RDR656409 RNN656409 RXJ656409 SHF656409 SRB656409 TAX656409 TKT656409 TUP656409 UEL656409 UOH656409 UYD656409 VHZ656409 VRV656409 WBR656409 WLN656409 WVJ656409 B721945 IX721945 ST721945 ACP721945 AML721945 AWH721945 BGD721945 BPZ721945 BZV721945 CJR721945 CTN721945 DDJ721945 DNF721945 DXB721945 EGX721945 EQT721945 FAP721945 FKL721945 FUH721945 GED721945 GNZ721945 GXV721945 HHR721945 HRN721945 IBJ721945 ILF721945 IVB721945 JEX721945 JOT721945 JYP721945 KIL721945 KSH721945 LCD721945 LLZ721945 LVV721945 MFR721945 MPN721945 MZJ721945 NJF721945 NTB721945 OCX721945 OMT721945 OWP721945 PGL721945 PQH721945 QAD721945 QJZ721945 QTV721945 RDR721945 RNN721945 RXJ721945 SHF721945 SRB721945 TAX721945 TKT721945 TUP721945 UEL721945 UOH721945 UYD721945 VHZ721945 VRV721945 WBR721945 WLN721945 WVJ721945 B787481 IX787481 ST787481 ACP787481 AML787481 AWH787481 BGD787481 BPZ787481 BZV787481 CJR787481 CTN787481 DDJ787481 DNF787481 DXB787481 EGX787481 EQT787481 FAP787481 FKL787481 FUH787481 GED787481 GNZ787481 GXV787481 HHR787481 HRN787481 IBJ787481 ILF787481 IVB787481 JEX787481 JOT787481 JYP787481 KIL787481 KSH787481 LCD787481 LLZ787481 LVV787481 MFR787481 MPN787481 MZJ787481 NJF787481 NTB787481 OCX787481 OMT787481 OWP787481 PGL787481 PQH787481 QAD787481 QJZ787481 QTV787481 RDR787481 RNN787481 RXJ787481 SHF787481 SRB787481 TAX787481 TKT787481 TUP787481 UEL787481 UOH787481 UYD787481 VHZ787481 VRV787481 WBR787481 WLN787481 WVJ787481 B853017 IX853017 ST853017 ACP853017 AML853017 AWH853017 BGD853017 BPZ853017 BZV853017 CJR853017 CTN853017 DDJ853017 DNF853017 DXB853017 EGX853017 EQT853017 FAP853017 FKL853017 FUH853017 GED853017 GNZ853017 GXV853017 HHR853017 HRN853017 IBJ853017 ILF853017 IVB853017 JEX853017 JOT853017 JYP853017 KIL853017 KSH853017 LCD853017 LLZ853017 LVV853017 MFR853017 MPN853017 MZJ853017 NJF853017 NTB853017 OCX853017 OMT853017 OWP853017 PGL853017 PQH853017 QAD853017 QJZ853017 QTV853017 RDR853017 RNN853017 RXJ853017 SHF853017 SRB853017 TAX853017 TKT853017 TUP853017 UEL853017 UOH853017 UYD853017 VHZ853017 VRV853017 WBR853017 WLN853017 WVJ853017 B918553 IX918553 ST918553 ACP918553 AML918553 AWH918553 BGD918553 BPZ918553 BZV918553 CJR918553 CTN918553 DDJ918553 DNF918553 DXB918553 EGX918553 EQT918553 FAP918553 FKL918553 FUH918553 GED918553 GNZ918553 GXV918553 HHR918553 HRN918553 IBJ918553 ILF918553 IVB918553 JEX918553 JOT918553 JYP918553 KIL918553 KSH918553 LCD918553 LLZ918553 LVV918553 MFR918553 MPN918553 MZJ918553 NJF918553 NTB918553 OCX918553 OMT918553 OWP918553 PGL918553 PQH918553 QAD918553 QJZ918553 QTV918553 RDR918553 RNN918553 RXJ918553 SHF918553 SRB918553 TAX918553 TKT918553 TUP918553 UEL918553 UOH918553 UYD918553 VHZ918553 VRV918553 WBR918553 WLN918553 WVJ918553 B984089 IX984089 ST984089 ACP984089 AML984089 AWH984089 BGD984089 BPZ984089 BZV984089 CJR984089 CTN984089 DDJ984089 DNF984089 DXB984089 EGX984089 EQT984089 FAP984089 FKL984089 FUH984089 GED984089 GNZ984089 GXV984089 HHR984089 HRN984089 IBJ984089 ILF984089 IVB984089 JEX984089 JOT984089 JYP984089 KIL984089 KSH984089 LCD984089 LLZ984089 LVV984089 MFR984089 MPN984089 MZJ984089 NJF984089 NTB984089 OCX984089 OMT984089 OWP984089 PGL984089 PQH984089 QAD984089 QJZ984089 QTV984089 RDR984089 RNN984089 RXJ984089 SHF984089 SRB984089 TAX984089 TKT984089 TUP984089 UEL984089 UOH984089 UYD984089 VHZ984089 VRV984089 WBR984089 WLN984089 WVJ984089">
      <formula1>2</formula1>
    </dataValidation>
    <dataValidation type="whole" allowBlank="1" showInputMessage="1" showErrorMessage="1" sqref="B1043 IX1043 ST1043 ACP1043 AML1043 AWH1043 BGD1043 BPZ1043 BZV1043 CJR1043 CTN1043 DDJ1043 DNF1043 DXB1043 EGX1043 EQT1043 FAP1043 FKL1043 FUH1043 GED1043 GNZ1043 GXV1043 HHR1043 HRN1043 IBJ1043 ILF1043 IVB1043 JEX1043 JOT1043 JYP1043 KIL1043 KSH1043 LCD1043 LLZ1043 LVV1043 MFR1043 MPN1043 MZJ1043 NJF1043 NTB1043 OCX1043 OMT1043 OWP1043 PGL1043 PQH1043 QAD1043 QJZ1043 QTV1043 RDR1043 RNN1043 RXJ1043 SHF1043 SRB1043 TAX1043 TKT1043 TUP1043 UEL1043 UOH1043 UYD1043 VHZ1043 VRV1043 WBR1043 WLN1043 WVJ1043 B66579 IX66579 ST66579 ACP66579 AML66579 AWH66579 BGD66579 BPZ66579 BZV66579 CJR66579 CTN66579 DDJ66579 DNF66579 DXB66579 EGX66579 EQT66579 FAP66579 FKL66579 FUH66579 GED66579 GNZ66579 GXV66579 HHR66579 HRN66579 IBJ66579 ILF66579 IVB66579 JEX66579 JOT66579 JYP66579 KIL66579 KSH66579 LCD66579 LLZ66579 LVV66579 MFR66579 MPN66579 MZJ66579 NJF66579 NTB66579 OCX66579 OMT66579 OWP66579 PGL66579 PQH66579 QAD66579 QJZ66579 QTV66579 RDR66579 RNN66579 RXJ66579 SHF66579 SRB66579 TAX66579 TKT66579 TUP66579 UEL66579 UOH66579 UYD66579 VHZ66579 VRV66579 WBR66579 WLN66579 WVJ66579 B132115 IX132115 ST132115 ACP132115 AML132115 AWH132115 BGD132115 BPZ132115 BZV132115 CJR132115 CTN132115 DDJ132115 DNF132115 DXB132115 EGX132115 EQT132115 FAP132115 FKL132115 FUH132115 GED132115 GNZ132115 GXV132115 HHR132115 HRN132115 IBJ132115 ILF132115 IVB132115 JEX132115 JOT132115 JYP132115 KIL132115 KSH132115 LCD132115 LLZ132115 LVV132115 MFR132115 MPN132115 MZJ132115 NJF132115 NTB132115 OCX132115 OMT132115 OWP132115 PGL132115 PQH132115 QAD132115 QJZ132115 QTV132115 RDR132115 RNN132115 RXJ132115 SHF132115 SRB132115 TAX132115 TKT132115 TUP132115 UEL132115 UOH132115 UYD132115 VHZ132115 VRV132115 WBR132115 WLN132115 WVJ132115 B197651 IX197651 ST197651 ACP197651 AML197651 AWH197651 BGD197651 BPZ197651 BZV197651 CJR197651 CTN197651 DDJ197651 DNF197651 DXB197651 EGX197651 EQT197651 FAP197651 FKL197651 FUH197651 GED197651 GNZ197651 GXV197651 HHR197651 HRN197651 IBJ197651 ILF197651 IVB197651 JEX197651 JOT197651 JYP197651 KIL197651 KSH197651 LCD197651 LLZ197651 LVV197651 MFR197651 MPN197651 MZJ197651 NJF197651 NTB197651 OCX197651 OMT197651 OWP197651 PGL197651 PQH197651 QAD197651 QJZ197651 QTV197651 RDR197651 RNN197651 RXJ197651 SHF197651 SRB197651 TAX197651 TKT197651 TUP197651 UEL197651 UOH197651 UYD197651 VHZ197651 VRV197651 WBR197651 WLN197651 WVJ197651 B263187 IX263187 ST263187 ACP263187 AML263187 AWH263187 BGD263187 BPZ263187 BZV263187 CJR263187 CTN263187 DDJ263187 DNF263187 DXB263187 EGX263187 EQT263187 FAP263187 FKL263187 FUH263187 GED263187 GNZ263187 GXV263187 HHR263187 HRN263187 IBJ263187 ILF263187 IVB263187 JEX263187 JOT263187 JYP263187 KIL263187 KSH263187 LCD263187 LLZ263187 LVV263187 MFR263187 MPN263187 MZJ263187 NJF263187 NTB263187 OCX263187 OMT263187 OWP263187 PGL263187 PQH263187 QAD263187 QJZ263187 QTV263187 RDR263187 RNN263187 RXJ263187 SHF263187 SRB263187 TAX263187 TKT263187 TUP263187 UEL263187 UOH263187 UYD263187 VHZ263187 VRV263187 WBR263187 WLN263187 WVJ263187 B328723 IX328723 ST328723 ACP328723 AML328723 AWH328723 BGD328723 BPZ328723 BZV328723 CJR328723 CTN328723 DDJ328723 DNF328723 DXB328723 EGX328723 EQT328723 FAP328723 FKL328723 FUH328723 GED328723 GNZ328723 GXV328723 HHR328723 HRN328723 IBJ328723 ILF328723 IVB328723 JEX328723 JOT328723 JYP328723 KIL328723 KSH328723 LCD328723 LLZ328723 LVV328723 MFR328723 MPN328723 MZJ328723 NJF328723 NTB328723 OCX328723 OMT328723 OWP328723 PGL328723 PQH328723 QAD328723 QJZ328723 QTV328723 RDR328723 RNN328723 RXJ328723 SHF328723 SRB328723 TAX328723 TKT328723 TUP328723 UEL328723 UOH328723 UYD328723 VHZ328723 VRV328723 WBR328723 WLN328723 WVJ328723 B394259 IX394259 ST394259 ACP394259 AML394259 AWH394259 BGD394259 BPZ394259 BZV394259 CJR394259 CTN394259 DDJ394259 DNF394259 DXB394259 EGX394259 EQT394259 FAP394259 FKL394259 FUH394259 GED394259 GNZ394259 GXV394259 HHR394259 HRN394259 IBJ394259 ILF394259 IVB394259 JEX394259 JOT394259 JYP394259 KIL394259 KSH394259 LCD394259 LLZ394259 LVV394259 MFR394259 MPN394259 MZJ394259 NJF394259 NTB394259 OCX394259 OMT394259 OWP394259 PGL394259 PQH394259 QAD394259 QJZ394259 QTV394259 RDR394259 RNN394259 RXJ394259 SHF394259 SRB394259 TAX394259 TKT394259 TUP394259 UEL394259 UOH394259 UYD394259 VHZ394259 VRV394259 WBR394259 WLN394259 WVJ394259 B459795 IX459795 ST459795 ACP459795 AML459795 AWH459795 BGD459795 BPZ459795 BZV459795 CJR459795 CTN459795 DDJ459795 DNF459795 DXB459795 EGX459795 EQT459795 FAP459795 FKL459795 FUH459795 GED459795 GNZ459795 GXV459795 HHR459795 HRN459795 IBJ459795 ILF459795 IVB459795 JEX459795 JOT459795 JYP459795 KIL459795 KSH459795 LCD459795 LLZ459795 LVV459795 MFR459795 MPN459795 MZJ459795 NJF459795 NTB459795 OCX459795 OMT459795 OWP459795 PGL459795 PQH459795 QAD459795 QJZ459795 QTV459795 RDR459795 RNN459795 RXJ459795 SHF459795 SRB459795 TAX459795 TKT459795 TUP459795 UEL459795 UOH459795 UYD459795 VHZ459795 VRV459795 WBR459795 WLN459795 WVJ459795 B525331 IX525331 ST525331 ACP525331 AML525331 AWH525331 BGD525331 BPZ525331 BZV525331 CJR525331 CTN525331 DDJ525331 DNF525331 DXB525331 EGX525331 EQT525331 FAP525331 FKL525331 FUH525331 GED525331 GNZ525331 GXV525331 HHR525331 HRN525331 IBJ525331 ILF525331 IVB525331 JEX525331 JOT525331 JYP525331 KIL525331 KSH525331 LCD525331 LLZ525331 LVV525331 MFR525331 MPN525331 MZJ525331 NJF525331 NTB525331 OCX525331 OMT525331 OWP525331 PGL525331 PQH525331 QAD525331 QJZ525331 QTV525331 RDR525331 RNN525331 RXJ525331 SHF525331 SRB525331 TAX525331 TKT525331 TUP525331 UEL525331 UOH525331 UYD525331 VHZ525331 VRV525331 WBR525331 WLN525331 WVJ525331 B590867 IX590867 ST590867 ACP590867 AML590867 AWH590867 BGD590867 BPZ590867 BZV590867 CJR590867 CTN590867 DDJ590867 DNF590867 DXB590867 EGX590867 EQT590867 FAP590867 FKL590867 FUH590867 GED590867 GNZ590867 GXV590867 HHR590867 HRN590867 IBJ590867 ILF590867 IVB590867 JEX590867 JOT590867 JYP590867 KIL590867 KSH590867 LCD590867 LLZ590867 LVV590867 MFR590867 MPN590867 MZJ590867 NJF590867 NTB590867 OCX590867 OMT590867 OWP590867 PGL590867 PQH590867 QAD590867 QJZ590867 QTV590867 RDR590867 RNN590867 RXJ590867 SHF590867 SRB590867 TAX590867 TKT590867 TUP590867 UEL590867 UOH590867 UYD590867 VHZ590867 VRV590867 WBR590867 WLN590867 WVJ590867 B656403 IX656403 ST656403 ACP656403 AML656403 AWH656403 BGD656403 BPZ656403 BZV656403 CJR656403 CTN656403 DDJ656403 DNF656403 DXB656403 EGX656403 EQT656403 FAP656403 FKL656403 FUH656403 GED656403 GNZ656403 GXV656403 HHR656403 HRN656403 IBJ656403 ILF656403 IVB656403 JEX656403 JOT656403 JYP656403 KIL656403 KSH656403 LCD656403 LLZ656403 LVV656403 MFR656403 MPN656403 MZJ656403 NJF656403 NTB656403 OCX656403 OMT656403 OWP656403 PGL656403 PQH656403 QAD656403 QJZ656403 QTV656403 RDR656403 RNN656403 RXJ656403 SHF656403 SRB656403 TAX656403 TKT656403 TUP656403 UEL656403 UOH656403 UYD656403 VHZ656403 VRV656403 WBR656403 WLN656403 WVJ656403 B721939 IX721939 ST721939 ACP721939 AML721939 AWH721939 BGD721939 BPZ721939 BZV721939 CJR721939 CTN721939 DDJ721939 DNF721939 DXB721939 EGX721939 EQT721939 FAP721939 FKL721939 FUH721939 GED721939 GNZ721939 GXV721939 HHR721939 HRN721939 IBJ721939 ILF721939 IVB721939 JEX721939 JOT721939 JYP721939 KIL721939 KSH721939 LCD721939 LLZ721939 LVV721939 MFR721939 MPN721939 MZJ721939 NJF721939 NTB721939 OCX721939 OMT721939 OWP721939 PGL721939 PQH721939 QAD721939 QJZ721939 QTV721939 RDR721939 RNN721939 RXJ721939 SHF721939 SRB721939 TAX721939 TKT721939 TUP721939 UEL721939 UOH721939 UYD721939 VHZ721939 VRV721939 WBR721939 WLN721939 WVJ721939 B787475 IX787475 ST787475 ACP787475 AML787475 AWH787475 BGD787475 BPZ787475 BZV787475 CJR787475 CTN787475 DDJ787475 DNF787475 DXB787475 EGX787475 EQT787475 FAP787475 FKL787475 FUH787475 GED787475 GNZ787475 GXV787475 HHR787475 HRN787475 IBJ787475 ILF787475 IVB787475 JEX787475 JOT787475 JYP787475 KIL787475 KSH787475 LCD787475 LLZ787475 LVV787475 MFR787475 MPN787475 MZJ787475 NJF787475 NTB787475 OCX787475 OMT787475 OWP787475 PGL787475 PQH787475 QAD787475 QJZ787475 QTV787475 RDR787475 RNN787475 RXJ787475 SHF787475 SRB787475 TAX787475 TKT787475 TUP787475 UEL787475 UOH787475 UYD787475 VHZ787475 VRV787475 WBR787475 WLN787475 WVJ787475 B853011 IX853011 ST853011 ACP853011 AML853011 AWH853011 BGD853011 BPZ853011 BZV853011 CJR853011 CTN853011 DDJ853011 DNF853011 DXB853011 EGX853011 EQT853011 FAP853011 FKL853011 FUH853011 GED853011 GNZ853011 GXV853011 HHR853011 HRN853011 IBJ853011 ILF853011 IVB853011 JEX853011 JOT853011 JYP853011 KIL853011 KSH853011 LCD853011 LLZ853011 LVV853011 MFR853011 MPN853011 MZJ853011 NJF853011 NTB853011 OCX853011 OMT853011 OWP853011 PGL853011 PQH853011 QAD853011 QJZ853011 QTV853011 RDR853011 RNN853011 RXJ853011 SHF853011 SRB853011 TAX853011 TKT853011 TUP853011 UEL853011 UOH853011 UYD853011 VHZ853011 VRV853011 WBR853011 WLN853011 WVJ853011 B918547 IX918547 ST918547 ACP918547 AML918547 AWH918547 BGD918547 BPZ918547 BZV918547 CJR918547 CTN918547 DDJ918547 DNF918547 DXB918547 EGX918547 EQT918547 FAP918547 FKL918547 FUH918547 GED918547 GNZ918547 GXV918547 HHR918547 HRN918547 IBJ918547 ILF918547 IVB918547 JEX918547 JOT918547 JYP918547 KIL918547 KSH918547 LCD918547 LLZ918547 LVV918547 MFR918547 MPN918547 MZJ918547 NJF918547 NTB918547 OCX918547 OMT918547 OWP918547 PGL918547 PQH918547 QAD918547 QJZ918547 QTV918547 RDR918547 RNN918547 RXJ918547 SHF918547 SRB918547 TAX918547 TKT918547 TUP918547 UEL918547 UOH918547 UYD918547 VHZ918547 VRV918547 WBR918547 WLN918547 WVJ918547 B984083 IX984083 ST984083 ACP984083 AML984083 AWH984083 BGD984083 BPZ984083 BZV984083 CJR984083 CTN984083 DDJ984083 DNF984083 DXB984083 EGX984083 EQT984083 FAP984083 FKL984083 FUH984083 GED984083 GNZ984083 GXV984083 HHR984083 HRN984083 IBJ984083 ILF984083 IVB984083 JEX984083 JOT984083 JYP984083 KIL984083 KSH984083 LCD984083 LLZ984083 LVV984083 MFR984083 MPN984083 MZJ984083 NJF984083 NTB984083 OCX984083 OMT984083 OWP984083 PGL984083 PQH984083 QAD984083 QJZ984083 QTV984083 RDR984083 RNN984083 RXJ984083 SHF984083 SRB984083 TAX984083 TKT984083 TUP984083 UEL984083 UOH984083 UYD984083 VHZ984083 VRV984083 WBR984083 WLN984083 WVJ984083">
      <formula1>0</formula1>
      <formula2>3</formula2>
    </dataValidation>
    <dataValidation type="whole" allowBlank="1" showInputMessage="1" showErrorMessage="1" sqref="B1041 IX1041 ST1041 ACP1041 AML1041 AWH1041 BGD1041 BPZ1041 BZV1041 CJR1041 CTN1041 DDJ1041 DNF1041 DXB1041 EGX1041 EQT1041 FAP1041 FKL1041 FUH1041 GED1041 GNZ1041 GXV1041 HHR1041 HRN1041 IBJ1041 ILF1041 IVB1041 JEX1041 JOT1041 JYP1041 KIL1041 KSH1041 LCD1041 LLZ1041 LVV1041 MFR1041 MPN1041 MZJ1041 NJF1041 NTB1041 OCX1041 OMT1041 OWP1041 PGL1041 PQH1041 QAD1041 QJZ1041 QTV1041 RDR1041 RNN1041 RXJ1041 SHF1041 SRB1041 TAX1041 TKT1041 TUP1041 UEL1041 UOH1041 UYD1041 VHZ1041 VRV1041 WBR1041 WLN1041 WVJ1041 B66577 IX66577 ST66577 ACP66577 AML66577 AWH66577 BGD66577 BPZ66577 BZV66577 CJR66577 CTN66577 DDJ66577 DNF66577 DXB66577 EGX66577 EQT66577 FAP66577 FKL66577 FUH66577 GED66577 GNZ66577 GXV66577 HHR66577 HRN66577 IBJ66577 ILF66577 IVB66577 JEX66577 JOT66577 JYP66577 KIL66577 KSH66577 LCD66577 LLZ66577 LVV66577 MFR66577 MPN66577 MZJ66577 NJF66577 NTB66577 OCX66577 OMT66577 OWP66577 PGL66577 PQH66577 QAD66577 QJZ66577 QTV66577 RDR66577 RNN66577 RXJ66577 SHF66577 SRB66577 TAX66577 TKT66577 TUP66577 UEL66577 UOH66577 UYD66577 VHZ66577 VRV66577 WBR66577 WLN66577 WVJ66577 B132113 IX132113 ST132113 ACP132113 AML132113 AWH132113 BGD132113 BPZ132113 BZV132113 CJR132113 CTN132113 DDJ132113 DNF132113 DXB132113 EGX132113 EQT132113 FAP132113 FKL132113 FUH132113 GED132113 GNZ132113 GXV132113 HHR132113 HRN132113 IBJ132113 ILF132113 IVB132113 JEX132113 JOT132113 JYP132113 KIL132113 KSH132113 LCD132113 LLZ132113 LVV132113 MFR132113 MPN132113 MZJ132113 NJF132113 NTB132113 OCX132113 OMT132113 OWP132113 PGL132113 PQH132113 QAD132113 QJZ132113 QTV132113 RDR132113 RNN132113 RXJ132113 SHF132113 SRB132113 TAX132113 TKT132113 TUP132113 UEL132113 UOH132113 UYD132113 VHZ132113 VRV132113 WBR132113 WLN132113 WVJ132113 B197649 IX197649 ST197649 ACP197649 AML197649 AWH197649 BGD197649 BPZ197649 BZV197649 CJR197649 CTN197649 DDJ197649 DNF197649 DXB197649 EGX197649 EQT197649 FAP197649 FKL197649 FUH197649 GED197649 GNZ197649 GXV197649 HHR197649 HRN197649 IBJ197649 ILF197649 IVB197649 JEX197649 JOT197649 JYP197649 KIL197649 KSH197649 LCD197649 LLZ197649 LVV197649 MFR197649 MPN197649 MZJ197649 NJF197649 NTB197649 OCX197649 OMT197649 OWP197649 PGL197649 PQH197649 QAD197649 QJZ197649 QTV197649 RDR197649 RNN197649 RXJ197649 SHF197649 SRB197649 TAX197649 TKT197649 TUP197649 UEL197649 UOH197649 UYD197649 VHZ197649 VRV197649 WBR197649 WLN197649 WVJ197649 B263185 IX263185 ST263185 ACP263185 AML263185 AWH263185 BGD263185 BPZ263185 BZV263185 CJR263185 CTN263185 DDJ263185 DNF263185 DXB263185 EGX263185 EQT263185 FAP263185 FKL263185 FUH263185 GED263185 GNZ263185 GXV263185 HHR263185 HRN263185 IBJ263185 ILF263185 IVB263185 JEX263185 JOT263185 JYP263185 KIL263185 KSH263185 LCD263185 LLZ263185 LVV263185 MFR263185 MPN263185 MZJ263185 NJF263185 NTB263185 OCX263185 OMT263185 OWP263185 PGL263185 PQH263185 QAD263185 QJZ263185 QTV263185 RDR263185 RNN263185 RXJ263185 SHF263185 SRB263185 TAX263185 TKT263185 TUP263185 UEL263185 UOH263185 UYD263185 VHZ263185 VRV263185 WBR263185 WLN263185 WVJ263185 B328721 IX328721 ST328721 ACP328721 AML328721 AWH328721 BGD328721 BPZ328721 BZV328721 CJR328721 CTN328721 DDJ328721 DNF328721 DXB328721 EGX328721 EQT328721 FAP328721 FKL328721 FUH328721 GED328721 GNZ328721 GXV328721 HHR328721 HRN328721 IBJ328721 ILF328721 IVB328721 JEX328721 JOT328721 JYP328721 KIL328721 KSH328721 LCD328721 LLZ328721 LVV328721 MFR328721 MPN328721 MZJ328721 NJF328721 NTB328721 OCX328721 OMT328721 OWP328721 PGL328721 PQH328721 QAD328721 QJZ328721 QTV328721 RDR328721 RNN328721 RXJ328721 SHF328721 SRB328721 TAX328721 TKT328721 TUP328721 UEL328721 UOH328721 UYD328721 VHZ328721 VRV328721 WBR328721 WLN328721 WVJ328721 B394257 IX394257 ST394257 ACP394257 AML394257 AWH394257 BGD394257 BPZ394257 BZV394257 CJR394257 CTN394257 DDJ394257 DNF394257 DXB394257 EGX394257 EQT394257 FAP394257 FKL394257 FUH394257 GED394257 GNZ394257 GXV394257 HHR394257 HRN394257 IBJ394257 ILF394257 IVB394257 JEX394257 JOT394257 JYP394257 KIL394257 KSH394257 LCD394257 LLZ394257 LVV394257 MFR394257 MPN394257 MZJ394257 NJF394257 NTB394257 OCX394257 OMT394257 OWP394257 PGL394257 PQH394257 QAD394257 QJZ394257 QTV394257 RDR394257 RNN394257 RXJ394257 SHF394257 SRB394257 TAX394257 TKT394257 TUP394257 UEL394257 UOH394257 UYD394257 VHZ394257 VRV394257 WBR394257 WLN394257 WVJ394257 B459793 IX459793 ST459793 ACP459793 AML459793 AWH459793 BGD459793 BPZ459793 BZV459793 CJR459793 CTN459793 DDJ459793 DNF459793 DXB459793 EGX459793 EQT459793 FAP459793 FKL459793 FUH459793 GED459793 GNZ459793 GXV459793 HHR459793 HRN459793 IBJ459793 ILF459793 IVB459793 JEX459793 JOT459793 JYP459793 KIL459793 KSH459793 LCD459793 LLZ459793 LVV459793 MFR459793 MPN459793 MZJ459793 NJF459793 NTB459793 OCX459793 OMT459793 OWP459793 PGL459793 PQH459793 QAD459793 QJZ459793 QTV459793 RDR459793 RNN459793 RXJ459793 SHF459793 SRB459793 TAX459793 TKT459793 TUP459793 UEL459793 UOH459793 UYD459793 VHZ459793 VRV459793 WBR459793 WLN459793 WVJ459793 B525329 IX525329 ST525329 ACP525329 AML525329 AWH525329 BGD525329 BPZ525329 BZV525329 CJR525329 CTN525329 DDJ525329 DNF525329 DXB525329 EGX525329 EQT525329 FAP525329 FKL525329 FUH525329 GED525329 GNZ525329 GXV525329 HHR525329 HRN525329 IBJ525329 ILF525329 IVB525329 JEX525329 JOT525329 JYP525329 KIL525329 KSH525329 LCD525329 LLZ525329 LVV525329 MFR525329 MPN525329 MZJ525329 NJF525329 NTB525329 OCX525329 OMT525329 OWP525329 PGL525329 PQH525329 QAD525329 QJZ525329 QTV525329 RDR525329 RNN525329 RXJ525329 SHF525329 SRB525329 TAX525329 TKT525329 TUP525329 UEL525329 UOH525329 UYD525329 VHZ525329 VRV525329 WBR525329 WLN525329 WVJ525329 B590865 IX590865 ST590865 ACP590865 AML590865 AWH590865 BGD590865 BPZ590865 BZV590865 CJR590865 CTN590865 DDJ590865 DNF590865 DXB590865 EGX590865 EQT590865 FAP590865 FKL590865 FUH590865 GED590865 GNZ590865 GXV590865 HHR590865 HRN590865 IBJ590865 ILF590865 IVB590865 JEX590865 JOT590865 JYP590865 KIL590865 KSH590865 LCD590865 LLZ590865 LVV590865 MFR590865 MPN590865 MZJ590865 NJF590865 NTB590865 OCX590865 OMT590865 OWP590865 PGL590865 PQH590865 QAD590865 QJZ590865 QTV590865 RDR590865 RNN590865 RXJ590865 SHF590865 SRB590865 TAX590865 TKT590865 TUP590865 UEL590865 UOH590865 UYD590865 VHZ590865 VRV590865 WBR590865 WLN590865 WVJ590865 B656401 IX656401 ST656401 ACP656401 AML656401 AWH656401 BGD656401 BPZ656401 BZV656401 CJR656401 CTN656401 DDJ656401 DNF656401 DXB656401 EGX656401 EQT656401 FAP656401 FKL656401 FUH656401 GED656401 GNZ656401 GXV656401 HHR656401 HRN656401 IBJ656401 ILF656401 IVB656401 JEX656401 JOT656401 JYP656401 KIL656401 KSH656401 LCD656401 LLZ656401 LVV656401 MFR656401 MPN656401 MZJ656401 NJF656401 NTB656401 OCX656401 OMT656401 OWP656401 PGL656401 PQH656401 QAD656401 QJZ656401 QTV656401 RDR656401 RNN656401 RXJ656401 SHF656401 SRB656401 TAX656401 TKT656401 TUP656401 UEL656401 UOH656401 UYD656401 VHZ656401 VRV656401 WBR656401 WLN656401 WVJ656401 B721937 IX721937 ST721937 ACP721937 AML721937 AWH721937 BGD721937 BPZ721937 BZV721937 CJR721937 CTN721937 DDJ721937 DNF721937 DXB721937 EGX721937 EQT721937 FAP721937 FKL721937 FUH721937 GED721937 GNZ721937 GXV721937 HHR721937 HRN721937 IBJ721937 ILF721937 IVB721937 JEX721937 JOT721937 JYP721937 KIL721937 KSH721937 LCD721937 LLZ721937 LVV721937 MFR721937 MPN721937 MZJ721937 NJF721937 NTB721937 OCX721937 OMT721937 OWP721937 PGL721937 PQH721937 QAD721937 QJZ721937 QTV721937 RDR721937 RNN721937 RXJ721937 SHF721937 SRB721937 TAX721937 TKT721937 TUP721937 UEL721937 UOH721937 UYD721937 VHZ721937 VRV721937 WBR721937 WLN721937 WVJ721937 B787473 IX787473 ST787473 ACP787473 AML787473 AWH787473 BGD787473 BPZ787473 BZV787473 CJR787473 CTN787473 DDJ787473 DNF787473 DXB787473 EGX787473 EQT787473 FAP787473 FKL787473 FUH787473 GED787473 GNZ787473 GXV787473 HHR787473 HRN787473 IBJ787473 ILF787473 IVB787473 JEX787473 JOT787473 JYP787473 KIL787473 KSH787473 LCD787473 LLZ787473 LVV787473 MFR787473 MPN787473 MZJ787473 NJF787473 NTB787473 OCX787473 OMT787473 OWP787473 PGL787473 PQH787473 QAD787473 QJZ787473 QTV787473 RDR787473 RNN787473 RXJ787473 SHF787473 SRB787473 TAX787473 TKT787473 TUP787473 UEL787473 UOH787473 UYD787473 VHZ787473 VRV787473 WBR787473 WLN787473 WVJ787473 B853009 IX853009 ST853009 ACP853009 AML853009 AWH853009 BGD853009 BPZ853009 BZV853009 CJR853009 CTN853009 DDJ853009 DNF853009 DXB853009 EGX853009 EQT853009 FAP853009 FKL853009 FUH853009 GED853009 GNZ853009 GXV853009 HHR853009 HRN853009 IBJ853009 ILF853009 IVB853009 JEX853009 JOT853009 JYP853009 KIL853009 KSH853009 LCD853009 LLZ853009 LVV853009 MFR853009 MPN853009 MZJ853009 NJF853009 NTB853009 OCX853009 OMT853009 OWP853009 PGL853009 PQH853009 QAD853009 QJZ853009 QTV853009 RDR853009 RNN853009 RXJ853009 SHF853009 SRB853009 TAX853009 TKT853009 TUP853009 UEL853009 UOH853009 UYD853009 VHZ853009 VRV853009 WBR853009 WLN853009 WVJ853009 B918545 IX918545 ST918545 ACP918545 AML918545 AWH918545 BGD918545 BPZ918545 BZV918545 CJR918545 CTN918545 DDJ918545 DNF918545 DXB918545 EGX918545 EQT918545 FAP918545 FKL918545 FUH918545 GED918545 GNZ918545 GXV918545 HHR918545 HRN918545 IBJ918545 ILF918545 IVB918545 JEX918545 JOT918545 JYP918545 KIL918545 KSH918545 LCD918545 LLZ918545 LVV918545 MFR918545 MPN918545 MZJ918545 NJF918545 NTB918545 OCX918545 OMT918545 OWP918545 PGL918545 PQH918545 QAD918545 QJZ918545 QTV918545 RDR918545 RNN918545 RXJ918545 SHF918545 SRB918545 TAX918545 TKT918545 TUP918545 UEL918545 UOH918545 UYD918545 VHZ918545 VRV918545 WBR918545 WLN918545 WVJ918545 B984081 IX984081 ST984081 ACP984081 AML984081 AWH984081 BGD984081 BPZ984081 BZV984081 CJR984081 CTN984081 DDJ984081 DNF984081 DXB984081 EGX984081 EQT984081 FAP984081 FKL984081 FUH984081 GED984081 GNZ984081 GXV984081 HHR984081 HRN984081 IBJ984081 ILF984081 IVB984081 JEX984081 JOT984081 JYP984081 KIL984081 KSH984081 LCD984081 LLZ984081 LVV984081 MFR984081 MPN984081 MZJ984081 NJF984081 NTB984081 OCX984081 OMT984081 OWP984081 PGL984081 PQH984081 QAD984081 QJZ984081 QTV984081 RDR984081 RNN984081 RXJ984081 SHF984081 SRB984081 TAX984081 TKT984081 TUP984081 UEL984081 UOH984081 UYD984081 VHZ984081 VRV984081 WBR984081 WLN984081 WVJ984081">
      <formula1>0</formula1>
      <formula2>1</formula2>
    </dataValidation>
    <dataValidation type="list" allowBlank="1" showInputMessage="1" showErrorMessage="1" promptTitle="Chose Country" prompt="Australia_x000a_International_x000a_United States_x000a_North America &amp; Japan" sqref="C1635 IY1635 SU1635 ACQ1635 AMM1635 AWI1635 BGE1635 BQA1635 BZW1635 CJS1635 CTO1635 DDK1635 DNG1635 DXC1635 EGY1635 EQU1635 FAQ1635 FKM1635 FUI1635 GEE1635 GOA1635 GXW1635 HHS1635 HRO1635 IBK1635 ILG1635 IVC1635 JEY1635 JOU1635 JYQ1635 KIM1635 KSI1635 LCE1635 LMA1635 LVW1635 MFS1635 MPO1635 MZK1635 NJG1635 NTC1635 OCY1635 OMU1635 OWQ1635 PGM1635 PQI1635 QAE1635 QKA1635 QTW1635 RDS1635 RNO1635 RXK1635 SHG1635 SRC1635 TAY1635 TKU1635 TUQ1635 UEM1635 UOI1635 UYE1635 VIA1635 VRW1635 WBS1635 WLO1635 WVK1635 C67171 IY67171 SU67171 ACQ67171 AMM67171 AWI67171 BGE67171 BQA67171 BZW67171 CJS67171 CTO67171 DDK67171 DNG67171 DXC67171 EGY67171 EQU67171 FAQ67171 FKM67171 FUI67171 GEE67171 GOA67171 GXW67171 HHS67171 HRO67171 IBK67171 ILG67171 IVC67171 JEY67171 JOU67171 JYQ67171 KIM67171 KSI67171 LCE67171 LMA67171 LVW67171 MFS67171 MPO67171 MZK67171 NJG67171 NTC67171 OCY67171 OMU67171 OWQ67171 PGM67171 PQI67171 QAE67171 QKA67171 QTW67171 RDS67171 RNO67171 RXK67171 SHG67171 SRC67171 TAY67171 TKU67171 TUQ67171 UEM67171 UOI67171 UYE67171 VIA67171 VRW67171 WBS67171 WLO67171 WVK67171 C132707 IY132707 SU132707 ACQ132707 AMM132707 AWI132707 BGE132707 BQA132707 BZW132707 CJS132707 CTO132707 DDK132707 DNG132707 DXC132707 EGY132707 EQU132707 FAQ132707 FKM132707 FUI132707 GEE132707 GOA132707 GXW132707 HHS132707 HRO132707 IBK132707 ILG132707 IVC132707 JEY132707 JOU132707 JYQ132707 KIM132707 KSI132707 LCE132707 LMA132707 LVW132707 MFS132707 MPO132707 MZK132707 NJG132707 NTC132707 OCY132707 OMU132707 OWQ132707 PGM132707 PQI132707 QAE132707 QKA132707 QTW132707 RDS132707 RNO132707 RXK132707 SHG132707 SRC132707 TAY132707 TKU132707 TUQ132707 UEM132707 UOI132707 UYE132707 VIA132707 VRW132707 WBS132707 WLO132707 WVK132707 C198243 IY198243 SU198243 ACQ198243 AMM198243 AWI198243 BGE198243 BQA198243 BZW198243 CJS198243 CTO198243 DDK198243 DNG198243 DXC198243 EGY198243 EQU198243 FAQ198243 FKM198243 FUI198243 GEE198243 GOA198243 GXW198243 HHS198243 HRO198243 IBK198243 ILG198243 IVC198243 JEY198243 JOU198243 JYQ198243 KIM198243 KSI198243 LCE198243 LMA198243 LVW198243 MFS198243 MPO198243 MZK198243 NJG198243 NTC198243 OCY198243 OMU198243 OWQ198243 PGM198243 PQI198243 QAE198243 QKA198243 QTW198243 RDS198243 RNO198243 RXK198243 SHG198243 SRC198243 TAY198243 TKU198243 TUQ198243 UEM198243 UOI198243 UYE198243 VIA198243 VRW198243 WBS198243 WLO198243 WVK198243 C263779 IY263779 SU263779 ACQ263779 AMM263779 AWI263779 BGE263779 BQA263779 BZW263779 CJS263779 CTO263779 DDK263779 DNG263779 DXC263779 EGY263779 EQU263779 FAQ263779 FKM263779 FUI263779 GEE263779 GOA263779 GXW263779 HHS263779 HRO263779 IBK263779 ILG263779 IVC263779 JEY263779 JOU263779 JYQ263779 KIM263779 KSI263779 LCE263779 LMA263779 LVW263779 MFS263779 MPO263779 MZK263779 NJG263779 NTC263779 OCY263779 OMU263779 OWQ263779 PGM263779 PQI263779 QAE263779 QKA263779 QTW263779 RDS263779 RNO263779 RXK263779 SHG263779 SRC263779 TAY263779 TKU263779 TUQ263779 UEM263779 UOI263779 UYE263779 VIA263779 VRW263779 WBS263779 WLO263779 WVK263779 C329315 IY329315 SU329315 ACQ329315 AMM329315 AWI329315 BGE329315 BQA329315 BZW329315 CJS329315 CTO329315 DDK329315 DNG329315 DXC329315 EGY329315 EQU329315 FAQ329315 FKM329315 FUI329315 GEE329315 GOA329315 GXW329315 HHS329315 HRO329315 IBK329315 ILG329315 IVC329315 JEY329315 JOU329315 JYQ329315 KIM329315 KSI329315 LCE329315 LMA329315 LVW329315 MFS329315 MPO329315 MZK329315 NJG329315 NTC329315 OCY329315 OMU329315 OWQ329315 PGM329315 PQI329315 QAE329315 QKA329315 QTW329315 RDS329315 RNO329315 RXK329315 SHG329315 SRC329315 TAY329315 TKU329315 TUQ329315 UEM329315 UOI329315 UYE329315 VIA329315 VRW329315 WBS329315 WLO329315 WVK329315 C394851 IY394851 SU394851 ACQ394851 AMM394851 AWI394851 BGE394851 BQA394851 BZW394851 CJS394851 CTO394851 DDK394851 DNG394851 DXC394851 EGY394851 EQU394851 FAQ394851 FKM394851 FUI394851 GEE394851 GOA394851 GXW394851 HHS394851 HRO394851 IBK394851 ILG394851 IVC394851 JEY394851 JOU394851 JYQ394851 KIM394851 KSI394851 LCE394851 LMA394851 LVW394851 MFS394851 MPO394851 MZK394851 NJG394851 NTC394851 OCY394851 OMU394851 OWQ394851 PGM394851 PQI394851 QAE394851 QKA394851 QTW394851 RDS394851 RNO394851 RXK394851 SHG394851 SRC394851 TAY394851 TKU394851 TUQ394851 UEM394851 UOI394851 UYE394851 VIA394851 VRW394851 WBS394851 WLO394851 WVK394851 C460387 IY460387 SU460387 ACQ460387 AMM460387 AWI460387 BGE460387 BQA460387 BZW460387 CJS460387 CTO460387 DDK460387 DNG460387 DXC460387 EGY460387 EQU460387 FAQ460387 FKM460387 FUI460387 GEE460387 GOA460387 GXW460387 HHS460387 HRO460387 IBK460387 ILG460387 IVC460387 JEY460387 JOU460387 JYQ460387 KIM460387 KSI460387 LCE460387 LMA460387 LVW460387 MFS460387 MPO460387 MZK460387 NJG460387 NTC460387 OCY460387 OMU460387 OWQ460387 PGM460387 PQI460387 QAE460387 QKA460387 QTW460387 RDS460387 RNO460387 RXK460387 SHG460387 SRC460387 TAY460387 TKU460387 TUQ460387 UEM460387 UOI460387 UYE460387 VIA460387 VRW460387 WBS460387 WLO460387 WVK460387 C525923 IY525923 SU525923 ACQ525923 AMM525923 AWI525923 BGE525923 BQA525923 BZW525923 CJS525923 CTO525923 DDK525923 DNG525923 DXC525923 EGY525923 EQU525923 FAQ525923 FKM525923 FUI525923 GEE525923 GOA525923 GXW525923 HHS525923 HRO525923 IBK525923 ILG525923 IVC525923 JEY525923 JOU525923 JYQ525923 KIM525923 KSI525923 LCE525923 LMA525923 LVW525923 MFS525923 MPO525923 MZK525923 NJG525923 NTC525923 OCY525923 OMU525923 OWQ525923 PGM525923 PQI525923 QAE525923 QKA525923 QTW525923 RDS525923 RNO525923 RXK525923 SHG525923 SRC525923 TAY525923 TKU525923 TUQ525923 UEM525923 UOI525923 UYE525923 VIA525923 VRW525923 WBS525923 WLO525923 WVK525923 C591459 IY591459 SU591459 ACQ591459 AMM591459 AWI591459 BGE591459 BQA591459 BZW591459 CJS591459 CTO591459 DDK591459 DNG591459 DXC591459 EGY591459 EQU591459 FAQ591459 FKM591459 FUI591459 GEE591459 GOA591459 GXW591459 HHS591459 HRO591459 IBK591459 ILG591459 IVC591459 JEY591459 JOU591459 JYQ591459 KIM591459 KSI591459 LCE591459 LMA591459 LVW591459 MFS591459 MPO591459 MZK591459 NJG591459 NTC591459 OCY591459 OMU591459 OWQ591459 PGM591459 PQI591459 QAE591459 QKA591459 QTW591459 RDS591459 RNO591459 RXK591459 SHG591459 SRC591459 TAY591459 TKU591459 TUQ591459 UEM591459 UOI591459 UYE591459 VIA591459 VRW591459 WBS591459 WLO591459 WVK591459 C656995 IY656995 SU656995 ACQ656995 AMM656995 AWI656995 BGE656995 BQA656995 BZW656995 CJS656995 CTO656995 DDK656995 DNG656995 DXC656995 EGY656995 EQU656995 FAQ656995 FKM656995 FUI656995 GEE656995 GOA656995 GXW656995 HHS656995 HRO656995 IBK656995 ILG656995 IVC656995 JEY656995 JOU656995 JYQ656995 KIM656995 KSI656995 LCE656995 LMA656995 LVW656995 MFS656995 MPO656995 MZK656995 NJG656995 NTC656995 OCY656995 OMU656995 OWQ656995 PGM656995 PQI656995 QAE656995 QKA656995 QTW656995 RDS656995 RNO656995 RXK656995 SHG656995 SRC656995 TAY656995 TKU656995 TUQ656995 UEM656995 UOI656995 UYE656995 VIA656995 VRW656995 WBS656995 WLO656995 WVK656995 C722531 IY722531 SU722531 ACQ722531 AMM722531 AWI722531 BGE722531 BQA722531 BZW722531 CJS722531 CTO722531 DDK722531 DNG722531 DXC722531 EGY722531 EQU722531 FAQ722531 FKM722531 FUI722531 GEE722531 GOA722531 GXW722531 HHS722531 HRO722531 IBK722531 ILG722531 IVC722531 JEY722531 JOU722531 JYQ722531 KIM722531 KSI722531 LCE722531 LMA722531 LVW722531 MFS722531 MPO722531 MZK722531 NJG722531 NTC722531 OCY722531 OMU722531 OWQ722531 PGM722531 PQI722531 QAE722531 QKA722531 QTW722531 RDS722531 RNO722531 RXK722531 SHG722531 SRC722531 TAY722531 TKU722531 TUQ722531 UEM722531 UOI722531 UYE722531 VIA722531 VRW722531 WBS722531 WLO722531 WVK722531 C788067 IY788067 SU788067 ACQ788067 AMM788067 AWI788067 BGE788067 BQA788067 BZW788067 CJS788067 CTO788067 DDK788067 DNG788067 DXC788067 EGY788067 EQU788067 FAQ788067 FKM788067 FUI788067 GEE788067 GOA788067 GXW788067 HHS788067 HRO788067 IBK788067 ILG788067 IVC788067 JEY788067 JOU788067 JYQ788067 KIM788067 KSI788067 LCE788067 LMA788067 LVW788067 MFS788067 MPO788067 MZK788067 NJG788067 NTC788067 OCY788067 OMU788067 OWQ788067 PGM788067 PQI788067 QAE788067 QKA788067 QTW788067 RDS788067 RNO788067 RXK788067 SHG788067 SRC788067 TAY788067 TKU788067 TUQ788067 UEM788067 UOI788067 UYE788067 VIA788067 VRW788067 WBS788067 WLO788067 WVK788067 C853603 IY853603 SU853603 ACQ853603 AMM853603 AWI853603 BGE853603 BQA853603 BZW853603 CJS853603 CTO853603 DDK853603 DNG853603 DXC853603 EGY853603 EQU853603 FAQ853603 FKM853603 FUI853603 GEE853603 GOA853603 GXW853603 HHS853603 HRO853603 IBK853603 ILG853603 IVC853603 JEY853603 JOU853603 JYQ853603 KIM853603 KSI853603 LCE853603 LMA853603 LVW853603 MFS853603 MPO853603 MZK853603 NJG853603 NTC853603 OCY853603 OMU853603 OWQ853603 PGM853603 PQI853603 QAE853603 QKA853603 QTW853603 RDS853603 RNO853603 RXK853603 SHG853603 SRC853603 TAY853603 TKU853603 TUQ853603 UEM853603 UOI853603 UYE853603 VIA853603 VRW853603 WBS853603 WLO853603 WVK853603 C919139 IY919139 SU919139 ACQ919139 AMM919139 AWI919139 BGE919139 BQA919139 BZW919139 CJS919139 CTO919139 DDK919139 DNG919139 DXC919139 EGY919139 EQU919139 FAQ919139 FKM919139 FUI919139 GEE919139 GOA919139 GXW919139 HHS919139 HRO919139 IBK919139 ILG919139 IVC919139 JEY919139 JOU919139 JYQ919139 KIM919139 KSI919139 LCE919139 LMA919139 LVW919139 MFS919139 MPO919139 MZK919139 NJG919139 NTC919139 OCY919139 OMU919139 OWQ919139 PGM919139 PQI919139 QAE919139 QKA919139 QTW919139 RDS919139 RNO919139 RXK919139 SHG919139 SRC919139 TAY919139 TKU919139 TUQ919139 UEM919139 UOI919139 UYE919139 VIA919139 VRW919139 WBS919139 WLO919139 WVK919139 C984675 IY984675 SU984675 ACQ984675 AMM984675 AWI984675 BGE984675 BQA984675 BZW984675 CJS984675 CTO984675 DDK984675 DNG984675 DXC984675 EGY984675 EQU984675 FAQ984675 FKM984675 FUI984675 GEE984675 GOA984675 GXW984675 HHS984675 HRO984675 IBK984675 ILG984675 IVC984675 JEY984675 JOU984675 JYQ984675 KIM984675 KSI984675 LCE984675 LMA984675 LVW984675 MFS984675 MPO984675 MZK984675 NJG984675 NTC984675 OCY984675 OMU984675 OWQ984675 PGM984675 PQI984675 QAE984675 QKA984675 QTW984675 RDS984675 RNO984675 RXK984675 SHG984675 SRC984675 TAY984675 TKU984675 TUQ984675 UEM984675 UOI984675 UYE984675 VIA984675 VRW984675 WBS984675 WLO984675 WVK984675">
      <formula1>$C$1635:$C$1639</formula1>
    </dataValidation>
    <dataValidation type="list" allowBlank="1" showInputMessage="1" showErrorMessage="1" sqref="C920 IY920 SU920 ACQ920 AMM920 AWI920 BGE920 BQA920 BZW920 CJS920 CTO920 DDK920 DNG920 DXC920 EGY920 EQU920 FAQ920 FKM920 FUI920 GEE920 GOA920 GXW920 HHS920 HRO920 IBK920 ILG920 IVC920 JEY920 JOU920 JYQ920 KIM920 KSI920 LCE920 LMA920 LVW920 MFS920 MPO920 MZK920 NJG920 NTC920 OCY920 OMU920 OWQ920 PGM920 PQI920 QAE920 QKA920 QTW920 RDS920 RNO920 RXK920 SHG920 SRC920 TAY920 TKU920 TUQ920 UEM920 UOI920 UYE920 VIA920 VRW920 WBS920 WLO920 WVK920 C66456 IY66456 SU66456 ACQ66456 AMM66456 AWI66456 BGE66456 BQA66456 BZW66456 CJS66456 CTO66456 DDK66456 DNG66456 DXC66456 EGY66456 EQU66456 FAQ66456 FKM66456 FUI66456 GEE66456 GOA66456 GXW66456 HHS66456 HRO66456 IBK66456 ILG66456 IVC66456 JEY66456 JOU66456 JYQ66456 KIM66456 KSI66456 LCE66456 LMA66456 LVW66456 MFS66456 MPO66456 MZK66456 NJG66456 NTC66456 OCY66456 OMU66456 OWQ66456 PGM66456 PQI66456 QAE66456 QKA66456 QTW66456 RDS66456 RNO66456 RXK66456 SHG66456 SRC66456 TAY66456 TKU66456 TUQ66456 UEM66456 UOI66456 UYE66456 VIA66456 VRW66456 WBS66456 WLO66456 WVK66456 C131992 IY131992 SU131992 ACQ131992 AMM131992 AWI131992 BGE131992 BQA131992 BZW131992 CJS131992 CTO131992 DDK131992 DNG131992 DXC131992 EGY131992 EQU131992 FAQ131992 FKM131992 FUI131992 GEE131992 GOA131992 GXW131992 HHS131992 HRO131992 IBK131992 ILG131992 IVC131992 JEY131992 JOU131992 JYQ131992 KIM131992 KSI131992 LCE131992 LMA131992 LVW131992 MFS131992 MPO131992 MZK131992 NJG131992 NTC131992 OCY131992 OMU131992 OWQ131992 PGM131992 PQI131992 QAE131992 QKA131992 QTW131992 RDS131992 RNO131992 RXK131992 SHG131992 SRC131992 TAY131992 TKU131992 TUQ131992 UEM131992 UOI131992 UYE131992 VIA131992 VRW131992 WBS131992 WLO131992 WVK131992 C197528 IY197528 SU197528 ACQ197528 AMM197528 AWI197528 BGE197528 BQA197528 BZW197528 CJS197528 CTO197528 DDK197528 DNG197528 DXC197528 EGY197528 EQU197528 FAQ197528 FKM197528 FUI197528 GEE197528 GOA197528 GXW197528 HHS197528 HRO197528 IBK197528 ILG197528 IVC197528 JEY197528 JOU197528 JYQ197528 KIM197528 KSI197528 LCE197528 LMA197528 LVW197528 MFS197528 MPO197528 MZK197528 NJG197528 NTC197528 OCY197528 OMU197528 OWQ197528 PGM197528 PQI197528 QAE197528 QKA197528 QTW197528 RDS197528 RNO197528 RXK197528 SHG197528 SRC197528 TAY197528 TKU197528 TUQ197528 UEM197528 UOI197528 UYE197528 VIA197528 VRW197528 WBS197528 WLO197528 WVK197528 C263064 IY263064 SU263064 ACQ263064 AMM263064 AWI263064 BGE263064 BQA263064 BZW263064 CJS263064 CTO263064 DDK263064 DNG263064 DXC263064 EGY263064 EQU263064 FAQ263064 FKM263064 FUI263064 GEE263064 GOA263064 GXW263064 HHS263064 HRO263064 IBK263064 ILG263064 IVC263064 JEY263064 JOU263064 JYQ263064 KIM263064 KSI263064 LCE263064 LMA263064 LVW263064 MFS263064 MPO263064 MZK263064 NJG263064 NTC263064 OCY263064 OMU263064 OWQ263064 PGM263064 PQI263064 QAE263064 QKA263064 QTW263064 RDS263064 RNO263064 RXK263064 SHG263064 SRC263064 TAY263064 TKU263064 TUQ263064 UEM263064 UOI263064 UYE263064 VIA263064 VRW263064 WBS263064 WLO263064 WVK263064 C328600 IY328600 SU328600 ACQ328600 AMM328600 AWI328600 BGE328600 BQA328600 BZW328600 CJS328600 CTO328600 DDK328600 DNG328600 DXC328600 EGY328600 EQU328600 FAQ328600 FKM328600 FUI328600 GEE328600 GOA328600 GXW328600 HHS328600 HRO328600 IBK328600 ILG328600 IVC328600 JEY328600 JOU328600 JYQ328600 KIM328600 KSI328600 LCE328600 LMA328600 LVW328600 MFS328600 MPO328600 MZK328600 NJG328600 NTC328600 OCY328600 OMU328600 OWQ328600 PGM328600 PQI328600 QAE328600 QKA328600 QTW328600 RDS328600 RNO328600 RXK328600 SHG328600 SRC328600 TAY328600 TKU328600 TUQ328600 UEM328600 UOI328600 UYE328600 VIA328600 VRW328600 WBS328600 WLO328600 WVK328600 C394136 IY394136 SU394136 ACQ394136 AMM394136 AWI394136 BGE394136 BQA394136 BZW394136 CJS394136 CTO394136 DDK394136 DNG394136 DXC394136 EGY394136 EQU394136 FAQ394136 FKM394136 FUI394136 GEE394136 GOA394136 GXW394136 HHS394136 HRO394136 IBK394136 ILG394136 IVC394136 JEY394136 JOU394136 JYQ394136 KIM394136 KSI394136 LCE394136 LMA394136 LVW394136 MFS394136 MPO394136 MZK394136 NJG394136 NTC394136 OCY394136 OMU394136 OWQ394136 PGM394136 PQI394136 QAE394136 QKA394136 QTW394136 RDS394136 RNO394136 RXK394136 SHG394136 SRC394136 TAY394136 TKU394136 TUQ394136 UEM394136 UOI394136 UYE394136 VIA394136 VRW394136 WBS394136 WLO394136 WVK394136 C459672 IY459672 SU459672 ACQ459672 AMM459672 AWI459672 BGE459672 BQA459672 BZW459672 CJS459672 CTO459672 DDK459672 DNG459672 DXC459672 EGY459672 EQU459672 FAQ459672 FKM459672 FUI459672 GEE459672 GOA459672 GXW459672 HHS459672 HRO459672 IBK459672 ILG459672 IVC459672 JEY459672 JOU459672 JYQ459672 KIM459672 KSI459672 LCE459672 LMA459672 LVW459672 MFS459672 MPO459672 MZK459672 NJG459672 NTC459672 OCY459672 OMU459672 OWQ459672 PGM459672 PQI459672 QAE459672 QKA459672 QTW459672 RDS459672 RNO459672 RXK459672 SHG459672 SRC459672 TAY459672 TKU459672 TUQ459672 UEM459672 UOI459672 UYE459672 VIA459672 VRW459672 WBS459672 WLO459672 WVK459672 C525208 IY525208 SU525208 ACQ525208 AMM525208 AWI525208 BGE525208 BQA525208 BZW525208 CJS525208 CTO525208 DDK525208 DNG525208 DXC525208 EGY525208 EQU525208 FAQ525208 FKM525208 FUI525208 GEE525208 GOA525208 GXW525208 HHS525208 HRO525208 IBK525208 ILG525208 IVC525208 JEY525208 JOU525208 JYQ525208 KIM525208 KSI525208 LCE525208 LMA525208 LVW525208 MFS525208 MPO525208 MZK525208 NJG525208 NTC525208 OCY525208 OMU525208 OWQ525208 PGM525208 PQI525208 QAE525208 QKA525208 QTW525208 RDS525208 RNO525208 RXK525208 SHG525208 SRC525208 TAY525208 TKU525208 TUQ525208 UEM525208 UOI525208 UYE525208 VIA525208 VRW525208 WBS525208 WLO525208 WVK525208 C590744 IY590744 SU590744 ACQ590744 AMM590744 AWI590744 BGE590744 BQA590744 BZW590744 CJS590744 CTO590744 DDK590744 DNG590744 DXC590744 EGY590744 EQU590744 FAQ590744 FKM590744 FUI590744 GEE590744 GOA590744 GXW590744 HHS590744 HRO590744 IBK590744 ILG590744 IVC590744 JEY590744 JOU590744 JYQ590744 KIM590744 KSI590744 LCE590744 LMA590744 LVW590744 MFS590744 MPO590744 MZK590744 NJG590744 NTC590744 OCY590744 OMU590744 OWQ590744 PGM590744 PQI590744 QAE590744 QKA590744 QTW590744 RDS590744 RNO590744 RXK590744 SHG590744 SRC590744 TAY590744 TKU590744 TUQ590744 UEM590744 UOI590744 UYE590744 VIA590744 VRW590744 WBS590744 WLO590744 WVK590744 C656280 IY656280 SU656280 ACQ656280 AMM656280 AWI656280 BGE656280 BQA656280 BZW656280 CJS656280 CTO656280 DDK656280 DNG656280 DXC656280 EGY656280 EQU656280 FAQ656280 FKM656280 FUI656280 GEE656280 GOA656280 GXW656280 HHS656280 HRO656280 IBK656280 ILG656280 IVC656280 JEY656280 JOU656280 JYQ656280 KIM656280 KSI656280 LCE656280 LMA656280 LVW656280 MFS656280 MPO656280 MZK656280 NJG656280 NTC656280 OCY656280 OMU656280 OWQ656280 PGM656280 PQI656280 QAE656280 QKA656280 QTW656280 RDS656280 RNO656280 RXK656280 SHG656280 SRC656280 TAY656280 TKU656280 TUQ656280 UEM656280 UOI656280 UYE656280 VIA656280 VRW656280 WBS656280 WLO656280 WVK656280 C721816 IY721816 SU721816 ACQ721816 AMM721816 AWI721816 BGE721816 BQA721816 BZW721816 CJS721816 CTO721816 DDK721816 DNG721816 DXC721816 EGY721816 EQU721816 FAQ721816 FKM721816 FUI721816 GEE721816 GOA721816 GXW721816 HHS721816 HRO721816 IBK721816 ILG721816 IVC721816 JEY721816 JOU721816 JYQ721816 KIM721816 KSI721816 LCE721816 LMA721816 LVW721816 MFS721816 MPO721816 MZK721816 NJG721816 NTC721816 OCY721816 OMU721816 OWQ721816 PGM721816 PQI721816 QAE721816 QKA721816 QTW721816 RDS721816 RNO721816 RXK721816 SHG721816 SRC721816 TAY721816 TKU721816 TUQ721816 UEM721816 UOI721816 UYE721816 VIA721816 VRW721816 WBS721816 WLO721816 WVK721816 C787352 IY787352 SU787352 ACQ787352 AMM787352 AWI787352 BGE787352 BQA787352 BZW787352 CJS787352 CTO787352 DDK787352 DNG787352 DXC787352 EGY787352 EQU787352 FAQ787352 FKM787352 FUI787352 GEE787352 GOA787352 GXW787352 HHS787352 HRO787352 IBK787352 ILG787352 IVC787352 JEY787352 JOU787352 JYQ787352 KIM787352 KSI787352 LCE787352 LMA787352 LVW787352 MFS787352 MPO787352 MZK787352 NJG787352 NTC787352 OCY787352 OMU787352 OWQ787352 PGM787352 PQI787352 QAE787352 QKA787352 QTW787352 RDS787352 RNO787352 RXK787352 SHG787352 SRC787352 TAY787352 TKU787352 TUQ787352 UEM787352 UOI787352 UYE787352 VIA787352 VRW787352 WBS787352 WLO787352 WVK787352 C852888 IY852888 SU852888 ACQ852888 AMM852888 AWI852888 BGE852888 BQA852888 BZW852888 CJS852888 CTO852888 DDK852888 DNG852888 DXC852888 EGY852888 EQU852888 FAQ852888 FKM852888 FUI852888 GEE852888 GOA852888 GXW852888 HHS852888 HRO852888 IBK852888 ILG852888 IVC852888 JEY852888 JOU852888 JYQ852888 KIM852888 KSI852888 LCE852888 LMA852888 LVW852888 MFS852888 MPO852888 MZK852888 NJG852888 NTC852888 OCY852888 OMU852888 OWQ852888 PGM852888 PQI852888 QAE852888 QKA852888 QTW852888 RDS852888 RNO852888 RXK852888 SHG852888 SRC852888 TAY852888 TKU852888 TUQ852888 UEM852888 UOI852888 UYE852888 VIA852888 VRW852888 WBS852888 WLO852888 WVK852888 C918424 IY918424 SU918424 ACQ918424 AMM918424 AWI918424 BGE918424 BQA918424 BZW918424 CJS918424 CTO918424 DDK918424 DNG918424 DXC918424 EGY918424 EQU918424 FAQ918424 FKM918424 FUI918424 GEE918424 GOA918424 GXW918424 HHS918424 HRO918424 IBK918424 ILG918424 IVC918424 JEY918424 JOU918424 JYQ918424 KIM918424 KSI918424 LCE918424 LMA918424 LVW918424 MFS918424 MPO918424 MZK918424 NJG918424 NTC918424 OCY918424 OMU918424 OWQ918424 PGM918424 PQI918424 QAE918424 QKA918424 QTW918424 RDS918424 RNO918424 RXK918424 SHG918424 SRC918424 TAY918424 TKU918424 TUQ918424 UEM918424 UOI918424 UYE918424 VIA918424 VRW918424 WBS918424 WLO918424 WVK918424 C983960 IY983960 SU983960 ACQ983960 AMM983960 AWI983960 BGE983960 BQA983960 BZW983960 CJS983960 CTO983960 DDK983960 DNG983960 DXC983960 EGY983960 EQU983960 FAQ983960 FKM983960 FUI983960 GEE983960 GOA983960 GXW983960 HHS983960 HRO983960 IBK983960 ILG983960 IVC983960 JEY983960 JOU983960 JYQ983960 KIM983960 KSI983960 LCE983960 LMA983960 LVW983960 MFS983960 MPO983960 MZK983960 NJG983960 NTC983960 OCY983960 OMU983960 OWQ983960 PGM983960 PQI983960 QAE983960 QKA983960 QTW983960 RDS983960 RNO983960 RXK983960 SHG983960 SRC983960 TAY983960 TKU983960 TUQ983960 UEM983960 UOI983960 UYE983960 VIA983960 VRW983960 WBS983960 WLO983960 WVK983960">
      <formula1>$C$921:$C$922</formula1>
    </dataValidation>
    <dataValidation type="list" allowBlank="1" showInputMessage="1" showErrorMessage="1" sqref="C354 IY354 SU354 ACQ354 AMM354 AWI354 BGE354 BQA354 BZW354 CJS354 CTO354 DDK354 DNG354 DXC354 EGY354 EQU354 FAQ354 FKM354 FUI354 GEE354 GOA354 GXW354 HHS354 HRO354 IBK354 ILG354 IVC354 JEY354 JOU354 JYQ354 KIM354 KSI354 LCE354 LMA354 LVW354 MFS354 MPO354 MZK354 NJG354 NTC354 OCY354 OMU354 OWQ354 PGM354 PQI354 QAE354 QKA354 QTW354 RDS354 RNO354 RXK354 SHG354 SRC354 TAY354 TKU354 TUQ354 UEM354 UOI354 UYE354 VIA354 VRW354 WBS354 WLO354 WVK354 C65890 IY65890 SU65890 ACQ65890 AMM65890 AWI65890 BGE65890 BQA65890 BZW65890 CJS65890 CTO65890 DDK65890 DNG65890 DXC65890 EGY65890 EQU65890 FAQ65890 FKM65890 FUI65890 GEE65890 GOA65890 GXW65890 HHS65890 HRO65890 IBK65890 ILG65890 IVC65890 JEY65890 JOU65890 JYQ65890 KIM65890 KSI65890 LCE65890 LMA65890 LVW65890 MFS65890 MPO65890 MZK65890 NJG65890 NTC65890 OCY65890 OMU65890 OWQ65890 PGM65890 PQI65890 QAE65890 QKA65890 QTW65890 RDS65890 RNO65890 RXK65890 SHG65890 SRC65890 TAY65890 TKU65890 TUQ65890 UEM65890 UOI65890 UYE65890 VIA65890 VRW65890 WBS65890 WLO65890 WVK65890 C131426 IY131426 SU131426 ACQ131426 AMM131426 AWI131426 BGE131426 BQA131426 BZW131426 CJS131426 CTO131426 DDK131426 DNG131426 DXC131426 EGY131426 EQU131426 FAQ131426 FKM131426 FUI131426 GEE131426 GOA131426 GXW131426 HHS131426 HRO131426 IBK131426 ILG131426 IVC131426 JEY131426 JOU131426 JYQ131426 KIM131426 KSI131426 LCE131426 LMA131426 LVW131426 MFS131426 MPO131426 MZK131426 NJG131426 NTC131426 OCY131426 OMU131426 OWQ131426 PGM131426 PQI131426 QAE131426 QKA131426 QTW131426 RDS131426 RNO131426 RXK131426 SHG131426 SRC131426 TAY131426 TKU131426 TUQ131426 UEM131426 UOI131426 UYE131426 VIA131426 VRW131426 WBS131426 WLO131426 WVK131426 C196962 IY196962 SU196962 ACQ196962 AMM196962 AWI196962 BGE196962 BQA196962 BZW196962 CJS196962 CTO196962 DDK196962 DNG196962 DXC196962 EGY196962 EQU196962 FAQ196962 FKM196962 FUI196962 GEE196962 GOA196962 GXW196962 HHS196962 HRO196962 IBK196962 ILG196962 IVC196962 JEY196962 JOU196962 JYQ196962 KIM196962 KSI196962 LCE196962 LMA196962 LVW196962 MFS196962 MPO196962 MZK196962 NJG196962 NTC196962 OCY196962 OMU196962 OWQ196962 PGM196962 PQI196962 QAE196962 QKA196962 QTW196962 RDS196962 RNO196962 RXK196962 SHG196962 SRC196962 TAY196962 TKU196962 TUQ196962 UEM196962 UOI196962 UYE196962 VIA196962 VRW196962 WBS196962 WLO196962 WVK196962 C262498 IY262498 SU262498 ACQ262498 AMM262498 AWI262498 BGE262498 BQA262498 BZW262498 CJS262498 CTO262498 DDK262498 DNG262498 DXC262498 EGY262498 EQU262498 FAQ262498 FKM262498 FUI262498 GEE262498 GOA262498 GXW262498 HHS262498 HRO262498 IBK262498 ILG262498 IVC262498 JEY262498 JOU262498 JYQ262498 KIM262498 KSI262498 LCE262498 LMA262498 LVW262498 MFS262498 MPO262498 MZK262498 NJG262498 NTC262498 OCY262498 OMU262498 OWQ262498 PGM262498 PQI262498 QAE262498 QKA262498 QTW262498 RDS262498 RNO262498 RXK262498 SHG262498 SRC262498 TAY262498 TKU262498 TUQ262498 UEM262498 UOI262498 UYE262498 VIA262498 VRW262498 WBS262498 WLO262498 WVK262498 C328034 IY328034 SU328034 ACQ328034 AMM328034 AWI328034 BGE328034 BQA328034 BZW328034 CJS328034 CTO328034 DDK328034 DNG328034 DXC328034 EGY328034 EQU328034 FAQ328034 FKM328034 FUI328034 GEE328034 GOA328034 GXW328034 HHS328034 HRO328034 IBK328034 ILG328034 IVC328034 JEY328034 JOU328034 JYQ328034 KIM328034 KSI328034 LCE328034 LMA328034 LVW328034 MFS328034 MPO328034 MZK328034 NJG328034 NTC328034 OCY328034 OMU328034 OWQ328034 PGM328034 PQI328034 QAE328034 QKA328034 QTW328034 RDS328034 RNO328034 RXK328034 SHG328034 SRC328034 TAY328034 TKU328034 TUQ328034 UEM328034 UOI328034 UYE328034 VIA328034 VRW328034 WBS328034 WLO328034 WVK328034 C393570 IY393570 SU393570 ACQ393570 AMM393570 AWI393570 BGE393570 BQA393570 BZW393570 CJS393570 CTO393570 DDK393570 DNG393570 DXC393570 EGY393570 EQU393570 FAQ393570 FKM393570 FUI393570 GEE393570 GOA393570 GXW393570 HHS393570 HRO393570 IBK393570 ILG393570 IVC393570 JEY393570 JOU393570 JYQ393570 KIM393570 KSI393570 LCE393570 LMA393570 LVW393570 MFS393570 MPO393570 MZK393570 NJG393570 NTC393570 OCY393570 OMU393570 OWQ393570 PGM393570 PQI393570 QAE393570 QKA393570 QTW393570 RDS393570 RNO393570 RXK393570 SHG393570 SRC393570 TAY393570 TKU393570 TUQ393570 UEM393570 UOI393570 UYE393570 VIA393570 VRW393570 WBS393570 WLO393570 WVK393570 C459106 IY459106 SU459106 ACQ459106 AMM459106 AWI459106 BGE459106 BQA459106 BZW459106 CJS459106 CTO459106 DDK459106 DNG459106 DXC459106 EGY459106 EQU459106 FAQ459106 FKM459106 FUI459106 GEE459106 GOA459106 GXW459106 HHS459106 HRO459106 IBK459106 ILG459106 IVC459106 JEY459106 JOU459106 JYQ459106 KIM459106 KSI459106 LCE459106 LMA459106 LVW459106 MFS459106 MPO459106 MZK459106 NJG459106 NTC459106 OCY459106 OMU459106 OWQ459106 PGM459106 PQI459106 QAE459106 QKA459106 QTW459106 RDS459106 RNO459106 RXK459106 SHG459106 SRC459106 TAY459106 TKU459106 TUQ459106 UEM459106 UOI459106 UYE459106 VIA459106 VRW459106 WBS459106 WLO459106 WVK459106 C524642 IY524642 SU524642 ACQ524642 AMM524642 AWI524642 BGE524642 BQA524642 BZW524642 CJS524642 CTO524642 DDK524642 DNG524642 DXC524642 EGY524642 EQU524642 FAQ524642 FKM524642 FUI524642 GEE524642 GOA524642 GXW524642 HHS524642 HRO524642 IBK524642 ILG524642 IVC524642 JEY524642 JOU524642 JYQ524642 KIM524642 KSI524642 LCE524642 LMA524642 LVW524642 MFS524642 MPO524642 MZK524642 NJG524642 NTC524642 OCY524642 OMU524642 OWQ524642 PGM524642 PQI524642 QAE524642 QKA524642 QTW524642 RDS524642 RNO524642 RXK524642 SHG524642 SRC524642 TAY524642 TKU524642 TUQ524642 UEM524642 UOI524642 UYE524642 VIA524642 VRW524642 WBS524642 WLO524642 WVK524642 C590178 IY590178 SU590178 ACQ590178 AMM590178 AWI590178 BGE590178 BQA590178 BZW590178 CJS590178 CTO590178 DDK590178 DNG590178 DXC590178 EGY590178 EQU590178 FAQ590178 FKM590178 FUI590178 GEE590178 GOA590178 GXW590178 HHS590178 HRO590178 IBK590178 ILG590178 IVC590178 JEY590178 JOU590178 JYQ590178 KIM590178 KSI590178 LCE590178 LMA590178 LVW590178 MFS590178 MPO590178 MZK590178 NJG590178 NTC590178 OCY590178 OMU590178 OWQ590178 PGM590178 PQI590178 QAE590178 QKA590178 QTW590178 RDS590178 RNO590178 RXK590178 SHG590178 SRC590178 TAY590178 TKU590178 TUQ590178 UEM590178 UOI590178 UYE590178 VIA590178 VRW590178 WBS590178 WLO590178 WVK590178 C655714 IY655714 SU655714 ACQ655714 AMM655714 AWI655714 BGE655714 BQA655714 BZW655714 CJS655714 CTO655714 DDK655714 DNG655714 DXC655714 EGY655714 EQU655714 FAQ655714 FKM655714 FUI655714 GEE655714 GOA655714 GXW655714 HHS655714 HRO655714 IBK655714 ILG655714 IVC655714 JEY655714 JOU655714 JYQ655714 KIM655714 KSI655714 LCE655714 LMA655714 LVW655714 MFS655714 MPO655714 MZK655714 NJG655714 NTC655714 OCY655714 OMU655714 OWQ655714 PGM655714 PQI655714 QAE655714 QKA655714 QTW655714 RDS655714 RNO655714 RXK655714 SHG655714 SRC655714 TAY655714 TKU655714 TUQ655714 UEM655714 UOI655714 UYE655714 VIA655714 VRW655714 WBS655714 WLO655714 WVK655714 C721250 IY721250 SU721250 ACQ721250 AMM721250 AWI721250 BGE721250 BQA721250 BZW721250 CJS721250 CTO721250 DDK721250 DNG721250 DXC721250 EGY721250 EQU721250 FAQ721250 FKM721250 FUI721250 GEE721250 GOA721250 GXW721250 HHS721250 HRO721250 IBK721250 ILG721250 IVC721250 JEY721250 JOU721250 JYQ721250 KIM721250 KSI721250 LCE721250 LMA721250 LVW721250 MFS721250 MPO721250 MZK721250 NJG721250 NTC721250 OCY721250 OMU721250 OWQ721250 PGM721250 PQI721250 QAE721250 QKA721250 QTW721250 RDS721250 RNO721250 RXK721250 SHG721250 SRC721250 TAY721250 TKU721250 TUQ721250 UEM721250 UOI721250 UYE721250 VIA721250 VRW721250 WBS721250 WLO721250 WVK721250 C786786 IY786786 SU786786 ACQ786786 AMM786786 AWI786786 BGE786786 BQA786786 BZW786786 CJS786786 CTO786786 DDK786786 DNG786786 DXC786786 EGY786786 EQU786786 FAQ786786 FKM786786 FUI786786 GEE786786 GOA786786 GXW786786 HHS786786 HRO786786 IBK786786 ILG786786 IVC786786 JEY786786 JOU786786 JYQ786786 KIM786786 KSI786786 LCE786786 LMA786786 LVW786786 MFS786786 MPO786786 MZK786786 NJG786786 NTC786786 OCY786786 OMU786786 OWQ786786 PGM786786 PQI786786 QAE786786 QKA786786 QTW786786 RDS786786 RNO786786 RXK786786 SHG786786 SRC786786 TAY786786 TKU786786 TUQ786786 UEM786786 UOI786786 UYE786786 VIA786786 VRW786786 WBS786786 WLO786786 WVK786786 C852322 IY852322 SU852322 ACQ852322 AMM852322 AWI852322 BGE852322 BQA852322 BZW852322 CJS852322 CTO852322 DDK852322 DNG852322 DXC852322 EGY852322 EQU852322 FAQ852322 FKM852322 FUI852322 GEE852322 GOA852322 GXW852322 HHS852322 HRO852322 IBK852322 ILG852322 IVC852322 JEY852322 JOU852322 JYQ852322 KIM852322 KSI852322 LCE852322 LMA852322 LVW852322 MFS852322 MPO852322 MZK852322 NJG852322 NTC852322 OCY852322 OMU852322 OWQ852322 PGM852322 PQI852322 QAE852322 QKA852322 QTW852322 RDS852322 RNO852322 RXK852322 SHG852322 SRC852322 TAY852322 TKU852322 TUQ852322 UEM852322 UOI852322 UYE852322 VIA852322 VRW852322 WBS852322 WLO852322 WVK852322 C917858 IY917858 SU917858 ACQ917858 AMM917858 AWI917858 BGE917858 BQA917858 BZW917858 CJS917858 CTO917858 DDK917858 DNG917858 DXC917858 EGY917858 EQU917858 FAQ917858 FKM917858 FUI917858 GEE917858 GOA917858 GXW917858 HHS917858 HRO917858 IBK917858 ILG917858 IVC917858 JEY917858 JOU917858 JYQ917858 KIM917858 KSI917858 LCE917858 LMA917858 LVW917858 MFS917858 MPO917858 MZK917858 NJG917858 NTC917858 OCY917858 OMU917858 OWQ917858 PGM917858 PQI917858 QAE917858 QKA917858 QTW917858 RDS917858 RNO917858 RXK917858 SHG917858 SRC917858 TAY917858 TKU917858 TUQ917858 UEM917858 UOI917858 UYE917858 VIA917858 VRW917858 WBS917858 WLO917858 WVK917858 C983394 IY983394 SU983394 ACQ983394 AMM983394 AWI983394 BGE983394 BQA983394 BZW983394 CJS983394 CTO983394 DDK983394 DNG983394 DXC983394 EGY983394 EQU983394 FAQ983394 FKM983394 FUI983394 GEE983394 GOA983394 GXW983394 HHS983394 HRO983394 IBK983394 ILG983394 IVC983394 JEY983394 JOU983394 JYQ983394 KIM983394 KSI983394 LCE983394 LMA983394 LVW983394 MFS983394 MPO983394 MZK983394 NJG983394 NTC983394 OCY983394 OMU983394 OWQ983394 PGM983394 PQI983394 QAE983394 QKA983394 QTW983394 RDS983394 RNO983394 RXK983394 SHG983394 SRC983394 TAY983394 TKU983394 TUQ983394 UEM983394 UOI983394 UYE983394 VIA983394 VRW983394 WBS983394 WLO983394 WVK983394">
      <formula1>$C$355:$C$356</formula1>
    </dataValidation>
    <dataValidation type="list" allowBlank="1" showInputMessage="1" showErrorMessage="1" sqref="C446 IY446 SU446 ACQ446 AMM446 AWI446 BGE446 BQA446 BZW446 CJS446 CTO446 DDK446 DNG446 DXC446 EGY446 EQU446 FAQ446 FKM446 FUI446 GEE446 GOA446 GXW446 HHS446 HRO446 IBK446 ILG446 IVC446 JEY446 JOU446 JYQ446 KIM446 KSI446 LCE446 LMA446 LVW446 MFS446 MPO446 MZK446 NJG446 NTC446 OCY446 OMU446 OWQ446 PGM446 PQI446 QAE446 QKA446 QTW446 RDS446 RNO446 RXK446 SHG446 SRC446 TAY446 TKU446 TUQ446 UEM446 UOI446 UYE446 VIA446 VRW446 WBS446 WLO446 WVK446 C65982 IY65982 SU65982 ACQ65982 AMM65982 AWI65982 BGE65982 BQA65982 BZW65982 CJS65982 CTO65982 DDK65982 DNG65982 DXC65982 EGY65982 EQU65982 FAQ65982 FKM65982 FUI65982 GEE65982 GOA65982 GXW65982 HHS65982 HRO65982 IBK65982 ILG65982 IVC65982 JEY65982 JOU65982 JYQ65982 KIM65982 KSI65982 LCE65982 LMA65982 LVW65982 MFS65982 MPO65982 MZK65982 NJG65982 NTC65982 OCY65982 OMU65982 OWQ65982 PGM65982 PQI65982 QAE65982 QKA65982 QTW65982 RDS65982 RNO65982 RXK65982 SHG65982 SRC65982 TAY65982 TKU65982 TUQ65982 UEM65982 UOI65982 UYE65982 VIA65982 VRW65982 WBS65982 WLO65982 WVK65982 C131518 IY131518 SU131518 ACQ131518 AMM131518 AWI131518 BGE131518 BQA131518 BZW131518 CJS131518 CTO131518 DDK131518 DNG131518 DXC131518 EGY131518 EQU131518 FAQ131518 FKM131518 FUI131518 GEE131518 GOA131518 GXW131518 HHS131518 HRO131518 IBK131518 ILG131518 IVC131518 JEY131518 JOU131518 JYQ131518 KIM131518 KSI131518 LCE131518 LMA131518 LVW131518 MFS131518 MPO131518 MZK131518 NJG131518 NTC131518 OCY131518 OMU131518 OWQ131518 PGM131518 PQI131518 QAE131518 QKA131518 QTW131518 RDS131518 RNO131518 RXK131518 SHG131518 SRC131518 TAY131518 TKU131518 TUQ131518 UEM131518 UOI131518 UYE131518 VIA131518 VRW131518 WBS131518 WLO131518 WVK131518 C197054 IY197054 SU197054 ACQ197054 AMM197054 AWI197054 BGE197054 BQA197054 BZW197054 CJS197054 CTO197054 DDK197054 DNG197054 DXC197054 EGY197054 EQU197054 FAQ197054 FKM197054 FUI197054 GEE197054 GOA197054 GXW197054 HHS197054 HRO197054 IBK197054 ILG197054 IVC197054 JEY197054 JOU197054 JYQ197054 KIM197054 KSI197054 LCE197054 LMA197054 LVW197054 MFS197054 MPO197054 MZK197054 NJG197054 NTC197054 OCY197054 OMU197054 OWQ197054 PGM197054 PQI197054 QAE197054 QKA197054 QTW197054 RDS197054 RNO197054 RXK197054 SHG197054 SRC197054 TAY197054 TKU197054 TUQ197054 UEM197054 UOI197054 UYE197054 VIA197054 VRW197054 WBS197054 WLO197054 WVK197054 C262590 IY262590 SU262590 ACQ262590 AMM262590 AWI262590 BGE262590 BQA262590 BZW262590 CJS262590 CTO262590 DDK262590 DNG262590 DXC262590 EGY262590 EQU262590 FAQ262590 FKM262590 FUI262590 GEE262590 GOA262590 GXW262590 HHS262590 HRO262590 IBK262590 ILG262590 IVC262590 JEY262590 JOU262590 JYQ262590 KIM262590 KSI262590 LCE262590 LMA262590 LVW262590 MFS262590 MPO262590 MZK262590 NJG262590 NTC262590 OCY262590 OMU262590 OWQ262590 PGM262590 PQI262590 QAE262590 QKA262590 QTW262590 RDS262590 RNO262590 RXK262590 SHG262590 SRC262590 TAY262590 TKU262590 TUQ262590 UEM262590 UOI262590 UYE262590 VIA262590 VRW262590 WBS262590 WLO262590 WVK262590 C328126 IY328126 SU328126 ACQ328126 AMM328126 AWI328126 BGE328126 BQA328126 BZW328126 CJS328126 CTO328126 DDK328126 DNG328126 DXC328126 EGY328126 EQU328126 FAQ328126 FKM328126 FUI328126 GEE328126 GOA328126 GXW328126 HHS328126 HRO328126 IBK328126 ILG328126 IVC328126 JEY328126 JOU328126 JYQ328126 KIM328126 KSI328126 LCE328126 LMA328126 LVW328126 MFS328126 MPO328126 MZK328126 NJG328126 NTC328126 OCY328126 OMU328126 OWQ328126 PGM328126 PQI328126 QAE328126 QKA328126 QTW328126 RDS328126 RNO328126 RXK328126 SHG328126 SRC328126 TAY328126 TKU328126 TUQ328126 UEM328126 UOI328126 UYE328126 VIA328126 VRW328126 WBS328126 WLO328126 WVK328126 C393662 IY393662 SU393662 ACQ393662 AMM393662 AWI393662 BGE393662 BQA393662 BZW393662 CJS393662 CTO393662 DDK393662 DNG393662 DXC393662 EGY393662 EQU393662 FAQ393662 FKM393662 FUI393662 GEE393662 GOA393662 GXW393662 HHS393662 HRO393662 IBK393662 ILG393662 IVC393662 JEY393662 JOU393662 JYQ393662 KIM393662 KSI393662 LCE393662 LMA393662 LVW393662 MFS393662 MPO393662 MZK393662 NJG393662 NTC393662 OCY393662 OMU393662 OWQ393662 PGM393662 PQI393662 QAE393662 QKA393662 QTW393662 RDS393662 RNO393662 RXK393662 SHG393662 SRC393662 TAY393662 TKU393662 TUQ393662 UEM393662 UOI393662 UYE393662 VIA393662 VRW393662 WBS393662 WLO393662 WVK393662 C459198 IY459198 SU459198 ACQ459198 AMM459198 AWI459198 BGE459198 BQA459198 BZW459198 CJS459198 CTO459198 DDK459198 DNG459198 DXC459198 EGY459198 EQU459198 FAQ459198 FKM459198 FUI459198 GEE459198 GOA459198 GXW459198 HHS459198 HRO459198 IBK459198 ILG459198 IVC459198 JEY459198 JOU459198 JYQ459198 KIM459198 KSI459198 LCE459198 LMA459198 LVW459198 MFS459198 MPO459198 MZK459198 NJG459198 NTC459198 OCY459198 OMU459198 OWQ459198 PGM459198 PQI459198 QAE459198 QKA459198 QTW459198 RDS459198 RNO459198 RXK459198 SHG459198 SRC459198 TAY459198 TKU459198 TUQ459198 UEM459198 UOI459198 UYE459198 VIA459198 VRW459198 WBS459198 WLO459198 WVK459198 C524734 IY524734 SU524734 ACQ524734 AMM524734 AWI524734 BGE524734 BQA524734 BZW524734 CJS524734 CTO524734 DDK524734 DNG524734 DXC524734 EGY524734 EQU524734 FAQ524734 FKM524734 FUI524734 GEE524734 GOA524734 GXW524734 HHS524734 HRO524734 IBK524734 ILG524734 IVC524734 JEY524734 JOU524734 JYQ524734 KIM524734 KSI524734 LCE524734 LMA524734 LVW524734 MFS524734 MPO524734 MZK524734 NJG524734 NTC524734 OCY524734 OMU524734 OWQ524734 PGM524734 PQI524734 QAE524734 QKA524734 QTW524734 RDS524734 RNO524734 RXK524734 SHG524734 SRC524734 TAY524734 TKU524734 TUQ524734 UEM524734 UOI524734 UYE524734 VIA524734 VRW524734 WBS524734 WLO524734 WVK524734 C590270 IY590270 SU590270 ACQ590270 AMM590270 AWI590270 BGE590270 BQA590270 BZW590270 CJS590270 CTO590270 DDK590270 DNG590270 DXC590270 EGY590270 EQU590270 FAQ590270 FKM590270 FUI590270 GEE590270 GOA590270 GXW590270 HHS590270 HRO590270 IBK590270 ILG590270 IVC590270 JEY590270 JOU590270 JYQ590270 KIM590270 KSI590270 LCE590270 LMA590270 LVW590270 MFS590270 MPO590270 MZK590270 NJG590270 NTC590270 OCY590270 OMU590270 OWQ590270 PGM590270 PQI590270 QAE590270 QKA590270 QTW590270 RDS590270 RNO590270 RXK590270 SHG590270 SRC590270 TAY590270 TKU590270 TUQ590270 UEM590270 UOI590270 UYE590270 VIA590270 VRW590270 WBS590270 WLO590270 WVK590270 C655806 IY655806 SU655806 ACQ655806 AMM655806 AWI655806 BGE655806 BQA655806 BZW655806 CJS655806 CTO655806 DDK655806 DNG655806 DXC655806 EGY655806 EQU655806 FAQ655806 FKM655806 FUI655806 GEE655806 GOA655806 GXW655806 HHS655806 HRO655806 IBK655806 ILG655806 IVC655806 JEY655806 JOU655806 JYQ655806 KIM655806 KSI655806 LCE655806 LMA655806 LVW655806 MFS655806 MPO655806 MZK655806 NJG655806 NTC655806 OCY655806 OMU655806 OWQ655806 PGM655806 PQI655806 QAE655806 QKA655806 QTW655806 RDS655806 RNO655806 RXK655806 SHG655806 SRC655806 TAY655806 TKU655806 TUQ655806 UEM655806 UOI655806 UYE655806 VIA655806 VRW655806 WBS655806 WLO655806 WVK655806 C721342 IY721342 SU721342 ACQ721342 AMM721342 AWI721342 BGE721342 BQA721342 BZW721342 CJS721342 CTO721342 DDK721342 DNG721342 DXC721342 EGY721342 EQU721342 FAQ721342 FKM721342 FUI721342 GEE721342 GOA721342 GXW721342 HHS721342 HRO721342 IBK721342 ILG721342 IVC721342 JEY721342 JOU721342 JYQ721342 KIM721342 KSI721342 LCE721342 LMA721342 LVW721342 MFS721342 MPO721342 MZK721342 NJG721342 NTC721342 OCY721342 OMU721342 OWQ721342 PGM721342 PQI721342 QAE721342 QKA721342 QTW721342 RDS721342 RNO721342 RXK721342 SHG721342 SRC721342 TAY721342 TKU721342 TUQ721342 UEM721342 UOI721342 UYE721342 VIA721342 VRW721342 WBS721342 WLO721342 WVK721342 C786878 IY786878 SU786878 ACQ786878 AMM786878 AWI786878 BGE786878 BQA786878 BZW786878 CJS786878 CTO786878 DDK786878 DNG786878 DXC786878 EGY786878 EQU786878 FAQ786878 FKM786878 FUI786878 GEE786878 GOA786878 GXW786878 HHS786878 HRO786878 IBK786878 ILG786878 IVC786878 JEY786878 JOU786878 JYQ786878 KIM786878 KSI786878 LCE786878 LMA786878 LVW786878 MFS786878 MPO786878 MZK786878 NJG786878 NTC786878 OCY786878 OMU786878 OWQ786878 PGM786878 PQI786878 QAE786878 QKA786878 QTW786878 RDS786878 RNO786878 RXK786878 SHG786878 SRC786878 TAY786878 TKU786878 TUQ786878 UEM786878 UOI786878 UYE786878 VIA786878 VRW786878 WBS786878 WLO786878 WVK786878 C852414 IY852414 SU852414 ACQ852414 AMM852414 AWI852414 BGE852414 BQA852414 BZW852414 CJS852414 CTO852414 DDK852414 DNG852414 DXC852414 EGY852414 EQU852414 FAQ852414 FKM852414 FUI852414 GEE852414 GOA852414 GXW852414 HHS852414 HRO852414 IBK852414 ILG852414 IVC852414 JEY852414 JOU852414 JYQ852414 KIM852414 KSI852414 LCE852414 LMA852414 LVW852414 MFS852414 MPO852414 MZK852414 NJG852414 NTC852414 OCY852414 OMU852414 OWQ852414 PGM852414 PQI852414 QAE852414 QKA852414 QTW852414 RDS852414 RNO852414 RXK852414 SHG852414 SRC852414 TAY852414 TKU852414 TUQ852414 UEM852414 UOI852414 UYE852414 VIA852414 VRW852414 WBS852414 WLO852414 WVK852414 C917950 IY917950 SU917950 ACQ917950 AMM917950 AWI917950 BGE917950 BQA917950 BZW917950 CJS917950 CTO917950 DDK917950 DNG917950 DXC917950 EGY917950 EQU917950 FAQ917950 FKM917950 FUI917950 GEE917950 GOA917950 GXW917950 HHS917950 HRO917950 IBK917950 ILG917950 IVC917950 JEY917950 JOU917950 JYQ917950 KIM917950 KSI917950 LCE917950 LMA917950 LVW917950 MFS917950 MPO917950 MZK917950 NJG917950 NTC917950 OCY917950 OMU917950 OWQ917950 PGM917950 PQI917950 QAE917950 QKA917950 QTW917950 RDS917950 RNO917950 RXK917950 SHG917950 SRC917950 TAY917950 TKU917950 TUQ917950 UEM917950 UOI917950 UYE917950 VIA917950 VRW917950 WBS917950 WLO917950 WVK917950 C983486 IY983486 SU983486 ACQ983486 AMM983486 AWI983486 BGE983486 BQA983486 BZW983486 CJS983486 CTO983486 DDK983486 DNG983486 DXC983486 EGY983486 EQU983486 FAQ983486 FKM983486 FUI983486 GEE983486 GOA983486 GXW983486 HHS983486 HRO983486 IBK983486 ILG983486 IVC983486 JEY983486 JOU983486 JYQ983486 KIM983486 KSI983486 LCE983486 LMA983486 LVW983486 MFS983486 MPO983486 MZK983486 NJG983486 NTC983486 OCY983486 OMU983486 OWQ983486 PGM983486 PQI983486 QAE983486 QKA983486 QTW983486 RDS983486 RNO983486 RXK983486 SHG983486 SRC983486 TAY983486 TKU983486 TUQ983486 UEM983486 UOI983486 UYE983486 VIA983486 VRW983486 WBS983486 WLO983486 WVK983486">
      <formula1>$C$444:$C$445</formula1>
    </dataValidation>
    <dataValidation type="list" allowBlank="1" showInputMessage="1" showErrorMessage="1"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formula1>$R$2:$R$5</formula1>
    </dataValidation>
    <dataValidation type="list" allowBlank="1" showInputMessage="1" showErrorMessage="1" sqref="C396 IY396 SU396 ACQ396 AMM396 AWI396 BGE396 BQA396 BZW396 CJS396 CTO396 DDK396 DNG396 DXC396 EGY396 EQU396 FAQ396 FKM396 FUI396 GEE396 GOA396 GXW396 HHS396 HRO396 IBK396 ILG396 IVC396 JEY396 JOU396 JYQ396 KIM396 KSI396 LCE396 LMA396 LVW396 MFS396 MPO396 MZK396 NJG396 NTC396 OCY396 OMU396 OWQ396 PGM396 PQI396 QAE396 QKA396 QTW396 RDS396 RNO396 RXK396 SHG396 SRC396 TAY396 TKU396 TUQ396 UEM396 UOI396 UYE396 VIA396 VRW396 WBS396 WLO396 WVK396 C65932 IY65932 SU65932 ACQ65932 AMM65932 AWI65932 BGE65932 BQA65932 BZW65932 CJS65932 CTO65932 DDK65932 DNG65932 DXC65932 EGY65932 EQU65932 FAQ65932 FKM65932 FUI65932 GEE65932 GOA65932 GXW65932 HHS65932 HRO65932 IBK65932 ILG65932 IVC65932 JEY65932 JOU65932 JYQ65932 KIM65932 KSI65932 LCE65932 LMA65932 LVW65932 MFS65932 MPO65932 MZK65932 NJG65932 NTC65932 OCY65932 OMU65932 OWQ65932 PGM65932 PQI65932 QAE65932 QKA65932 QTW65932 RDS65932 RNO65932 RXK65932 SHG65932 SRC65932 TAY65932 TKU65932 TUQ65932 UEM65932 UOI65932 UYE65932 VIA65932 VRW65932 WBS65932 WLO65932 WVK65932 C131468 IY131468 SU131468 ACQ131468 AMM131468 AWI131468 BGE131468 BQA131468 BZW131468 CJS131468 CTO131468 DDK131468 DNG131468 DXC131468 EGY131468 EQU131468 FAQ131468 FKM131468 FUI131468 GEE131468 GOA131468 GXW131468 HHS131468 HRO131468 IBK131468 ILG131468 IVC131468 JEY131468 JOU131468 JYQ131468 KIM131468 KSI131468 LCE131468 LMA131468 LVW131468 MFS131468 MPO131468 MZK131468 NJG131468 NTC131468 OCY131468 OMU131468 OWQ131468 PGM131468 PQI131468 QAE131468 QKA131468 QTW131468 RDS131468 RNO131468 RXK131468 SHG131468 SRC131468 TAY131468 TKU131468 TUQ131468 UEM131468 UOI131468 UYE131468 VIA131468 VRW131468 WBS131468 WLO131468 WVK131468 C197004 IY197004 SU197004 ACQ197004 AMM197004 AWI197004 BGE197004 BQA197004 BZW197004 CJS197004 CTO197004 DDK197004 DNG197004 DXC197004 EGY197004 EQU197004 FAQ197004 FKM197004 FUI197004 GEE197004 GOA197004 GXW197004 HHS197004 HRO197004 IBK197004 ILG197004 IVC197004 JEY197004 JOU197004 JYQ197004 KIM197004 KSI197004 LCE197004 LMA197004 LVW197004 MFS197004 MPO197004 MZK197004 NJG197004 NTC197004 OCY197004 OMU197004 OWQ197004 PGM197004 PQI197004 QAE197004 QKA197004 QTW197004 RDS197004 RNO197004 RXK197004 SHG197004 SRC197004 TAY197004 TKU197004 TUQ197004 UEM197004 UOI197004 UYE197004 VIA197004 VRW197004 WBS197004 WLO197004 WVK197004 C262540 IY262540 SU262540 ACQ262540 AMM262540 AWI262540 BGE262540 BQA262540 BZW262540 CJS262540 CTO262540 DDK262540 DNG262540 DXC262540 EGY262540 EQU262540 FAQ262540 FKM262540 FUI262540 GEE262540 GOA262540 GXW262540 HHS262540 HRO262540 IBK262540 ILG262540 IVC262540 JEY262540 JOU262540 JYQ262540 KIM262540 KSI262540 LCE262540 LMA262540 LVW262540 MFS262540 MPO262540 MZK262540 NJG262540 NTC262540 OCY262540 OMU262540 OWQ262540 PGM262540 PQI262540 QAE262540 QKA262540 QTW262540 RDS262540 RNO262540 RXK262540 SHG262540 SRC262540 TAY262540 TKU262540 TUQ262540 UEM262540 UOI262540 UYE262540 VIA262540 VRW262540 WBS262540 WLO262540 WVK262540 C328076 IY328076 SU328076 ACQ328076 AMM328076 AWI328076 BGE328076 BQA328076 BZW328076 CJS328076 CTO328076 DDK328076 DNG328076 DXC328076 EGY328076 EQU328076 FAQ328076 FKM328076 FUI328076 GEE328076 GOA328076 GXW328076 HHS328076 HRO328076 IBK328076 ILG328076 IVC328076 JEY328076 JOU328076 JYQ328076 KIM328076 KSI328076 LCE328076 LMA328076 LVW328076 MFS328076 MPO328076 MZK328076 NJG328076 NTC328076 OCY328076 OMU328076 OWQ328076 PGM328076 PQI328076 QAE328076 QKA328076 QTW328076 RDS328076 RNO328076 RXK328076 SHG328076 SRC328076 TAY328076 TKU328076 TUQ328076 UEM328076 UOI328076 UYE328076 VIA328076 VRW328076 WBS328076 WLO328076 WVK328076 C393612 IY393612 SU393612 ACQ393612 AMM393612 AWI393612 BGE393612 BQA393612 BZW393612 CJS393612 CTO393612 DDK393612 DNG393612 DXC393612 EGY393612 EQU393612 FAQ393612 FKM393612 FUI393612 GEE393612 GOA393612 GXW393612 HHS393612 HRO393612 IBK393612 ILG393612 IVC393612 JEY393612 JOU393612 JYQ393612 KIM393612 KSI393612 LCE393612 LMA393612 LVW393612 MFS393612 MPO393612 MZK393612 NJG393612 NTC393612 OCY393612 OMU393612 OWQ393612 PGM393612 PQI393612 QAE393612 QKA393612 QTW393612 RDS393612 RNO393612 RXK393612 SHG393612 SRC393612 TAY393612 TKU393612 TUQ393612 UEM393612 UOI393612 UYE393612 VIA393612 VRW393612 WBS393612 WLO393612 WVK393612 C459148 IY459148 SU459148 ACQ459148 AMM459148 AWI459148 BGE459148 BQA459148 BZW459148 CJS459148 CTO459148 DDK459148 DNG459148 DXC459148 EGY459148 EQU459148 FAQ459148 FKM459148 FUI459148 GEE459148 GOA459148 GXW459148 HHS459148 HRO459148 IBK459148 ILG459148 IVC459148 JEY459148 JOU459148 JYQ459148 KIM459148 KSI459148 LCE459148 LMA459148 LVW459148 MFS459148 MPO459148 MZK459148 NJG459148 NTC459148 OCY459148 OMU459148 OWQ459148 PGM459148 PQI459148 QAE459148 QKA459148 QTW459148 RDS459148 RNO459148 RXK459148 SHG459148 SRC459148 TAY459148 TKU459148 TUQ459148 UEM459148 UOI459148 UYE459148 VIA459148 VRW459148 WBS459148 WLO459148 WVK459148 C524684 IY524684 SU524684 ACQ524684 AMM524684 AWI524684 BGE524684 BQA524684 BZW524684 CJS524684 CTO524684 DDK524684 DNG524684 DXC524684 EGY524684 EQU524684 FAQ524684 FKM524684 FUI524684 GEE524684 GOA524684 GXW524684 HHS524684 HRO524684 IBK524684 ILG524684 IVC524684 JEY524684 JOU524684 JYQ524684 KIM524684 KSI524684 LCE524684 LMA524684 LVW524684 MFS524684 MPO524684 MZK524684 NJG524684 NTC524684 OCY524684 OMU524684 OWQ524684 PGM524684 PQI524684 QAE524684 QKA524684 QTW524684 RDS524684 RNO524684 RXK524684 SHG524684 SRC524684 TAY524684 TKU524684 TUQ524684 UEM524684 UOI524684 UYE524684 VIA524684 VRW524684 WBS524684 WLO524684 WVK524684 C590220 IY590220 SU590220 ACQ590220 AMM590220 AWI590220 BGE590220 BQA590220 BZW590220 CJS590220 CTO590220 DDK590220 DNG590220 DXC590220 EGY590220 EQU590220 FAQ590220 FKM590220 FUI590220 GEE590220 GOA590220 GXW590220 HHS590220 HRO590220 IBK590220 ILG590220 IVC590220 JEY590220 JOU590220 JYQ590220 KIM590220 KSI590220 LCE590220 LMA590220 LVW590220 MFS590220 MPO590220 MZK590220 NJG590220 NTC590220 OCY590220 OMU590220 OWQ590220 PGM590220 PQI590220 QAE590220 QKA590220 QTW590220 RDS590220 RNO590220 RXK590220 SHG590220 SRC590220 TAY590220 TKU590220 TUQ590220 UEM590220 UOI590220 UYE590220 VIA590220 VRW590220 WBS590220 WLO590220 WVK590220 C655756 IY655756 SU655756 ACQ655756 AMM655756 AWI655756 BGE655756 BQA655756 BZW655756 CJS655756 CTO655756 DDK655756 DNG655756 DXC655756 EGY655756 EQU655756 FAQ655756 FKM655756 FUI655756 GEE655756 GOA655756 GXW655756 HHS655756 HRO655756 IBK655756 ILG655756 IVC655756 JEY655756 JOU655756 JYQ655756 KIM655756 KSI655756 LCE655756 LMA655756 LVW655756 MFS655756 MPO655756 MZK655756 NJG655756 NTC655756 OCY655756 OMU655756 OWQ655756 PGM655756 PQI655756 QAE655756 QKA655756 QTW655756 RDS655756 RNO655756 RXK655756 SHG655756 SRC655756 TAY655756 TKU655756 TUQ655756 UEM655756 UOI655756 UYE655756 VIA655756 VRW655756 WBS655756 WLO655756 WVK655756 C721292 IY721292 SU721292 ACQ721292 AMM721292 AWI721292 BGE721292 BQA721292 BZW721292 CJS721292 CTO721292 DDK721292 DNG721292 DXC721292 EGY721292 EQU721292 FAQ721292 FKM721292 FUI721292 GEE721292 GOA721292 GXW721292 HHS721292 HRO721292 IBK721292 ILG721292 IVC721292 JEY721292 JOU721292 JYQ721292 KIM721292 KSI721292 LCE721292 LMA721292 LVW721292 MFS721292 MPO721292 MZK721292 NJG721292 NTC721292 OCY721292 OMU721292 OWQ721292 PGM721292 PQI721292 QAE721292 QKA721292 QTW721292 RDS721292 RNO721292 RXK721292 SHG721292 SRC721292 TAY721292 TKU721292 TUQ721292 UEM721292 UOI721292 UYE721292 VIA721292 VRW721292 WBS721292 WLO721292 WVK721292 C786828 IY786828 SU786828 ACQ786828 AMM786828 AWI786828 BGE786828 BQA786828 BZW786828 CJS786828 CTO786828 DDK786828 DNG786828 DXC786828 EGY786828 EQU786828 FAQ786828 FKM786828 FUI786828 GEE786828 GOA786828 GXW786828 HHS786828 HRO786828 IBK786828 ILG786828 IVC786828 JEY786828 JOU786828 JYQ786828 KIM786828 KSI786828 LCE786828 LMA786828 LVW786828 MFS786828 MPO786828 MZK786828 NJG786828 NTC786828 OCY786828 OMU786828 OWQ786828 PGM786828 PQI786828 QAE786828 QKA786828 QTW786828 RDS786828 RNO786828 RXK786828 SHG786828 SRC786828 TAY786828 TKU786828 TUQ786828 UEM786828 UOI786828 UYE786828 VIA786828 VRW786828 WBS786828 WLO786828 WVK786828 C852364 IY852364 SU852364 ACQ852364 AMM852364 AWI852364 BGE852364 BQA852364 BZW852364 CJS852364 CTO852364 DDK852364 DNG852364 DXC852364 EGY852364 EQU852364 FAQ852364 FKM852364 FUI852364 GEE852364 GOA852364 GXW852364 HHS852364 HRO852364 IBK852364 ILG852364 IVC852364 JEY852364 JOU852364 JYQ852364 KIM852364 KSI852364 LCE852364 LMA852364 LVW852364 MFS852364 MPO852364 MZK852364 NJG852364 NTC852364 OCY852364 OMU852364 OWQ852364 PGM852364 PQI852364 QAE852364 QKA852364 QTW852364 RDS852364 RNO852364 RXK852364 SHG852364 SRC852364 TAY852364 TKU852364 TUQ852364 UEM852364 UOI852364 UYE852364 VIA852364 VRW852364 WBS852364 WLO852364 WVK852364 C917900 IY917900 SU917900 ACQ917900 AMM917900 AWI917900 BGE917900 BQA917900 BZW917900 CJS917900 CTO917900 DDK917900 DNG917900 DXC917900 EGY917900 EQU917900 FAQ917900 FKM917900 FUI917900 GEE917900 GOA917900 GXW917900 HHS917900 HRO917900 IBK917900 ILG917900 IVC917900 JEY917900 JOU917900 JYQ917900 KIM917900 KSI917900 LCE917900 LMA917900 LVW917900 MFS917900 MPO917900 MZK917900 NJG917900 NTC917900 OCY917900 OMU917900 OWQ917900 PGM917900 PQI917900 QAE917900 QKA917900 QTW917900 RDS917900 RNO917900 RXK917900 SHG917900 SRC917900 TAY917900 TKU917900 TUQ917900 UEM917900 UOI917900 UYE917900 VIA917900 VRW917900 WBS917900 WLO917900 WVK917900 C983436 IY983436 SU983436 ACQ983436 AMM983436 AWI983436 BGE983436 BQA983436 BZW983436 CJS983436 CTO983436 DDK983436 DNG983436 DXC983436 EGY983436 EQU983436 FAQ983436 FKM983436 FUI983436 GEE983436 GOA983436 GXW983436 HHS983436 HRO983436 IBK983436 ILG983436 IVC983436 JEY983436 JOU983436 JYQ983436 KIM983436 KSI983436 LCE983436 LMA983436 LVW983436 MFS983436 MPO983436 MZK983436 NJG983436 NTC983436 OCY983436 OMU983436 OWQ983436 PGM983436 PQI983436 QAE983436 QKA983436 QTW983436 RDS983436 RNO983436 RXK983436 SHG983436 SRC983436 TAY983436 TKU983436 TUQ983436 UEM983436 UOI983436 UYE983436 VIA983436 VRW983436 WBS983436 WLO983436 WVK983436">
      <formula1>$C$397:$C$398</formula1>
    </dataValidation>
    <dataValidation type="list" allowBlank="1" showInputMessage="1" showErrorMessage="1" sqref="C260 IY260 SU260 ACQ260 AMM260 AWI260 BGE260 BQA260 BZW260 CJS260 CTO260 DDK260 DNG260 DXC260 EGY260 EQU260 FAQ260 FKM260 FUI260 GEE260 GOA260 GXW260 HHS260 HRO260 IBK260 ILG260 IVC260 JEY260 JOU260 JYQ260 KIM260 KSI260 LCE260 LMA260 LVW260 MFS260 MPO260 MZK260 NJG260 NTC260 OCY260 OMU260 OWQ260 PGM260 PQI260 QAE260 QKA260 QTW260 RDS260 RNO260 RXK260 SHG260 SRC260 TAY260 TKU260 TUQ260 UEM260 UOI260 UYE260 VIA260 VRW260 WBS260 WLO260 WVK260 C65796 IY65796 SU65796 ACQ65796 AMM65796 AWI65796 BGE65796 BQA65796 BZW65796 CJS65796 CTO65796 DDK65796 DNG65796 DXC65796 EGY65796 EQU65796 FAQ65796 FKM65796 FUI65796 GEE65796 GOA65796 GXW65796 HHS65796 HRO65796 IBK65796 ILG65796 IVC65796 JEY65796 JOU65796 JYQ65796 KIM65796 KSI65796 LCE65796 LMA65796 LVW65796 MFS65796 MPO65796 MZK65796 NJG65796 NTC65796 OCY65796 OMU65796 OWQ65796 PGM65796 PQI65796 QAE65796 QKA65796 QTW65796 RDS65796 RNO65796 RXK65796 SHG65796 SRC65796 TAY65796 TKU65796 TUQ65796 UEM65796 UOI65796 UYE65796 VIA65796 VRW65796 WBS65796 WLO65796 WVK65796 C131332 IY131332 SU131332 ACQ131332 AMM131332 AWI131332 BGE131332 BQA131332 BZW131332 CJS131332 CTO131332 DDK131332 DNG131332 DXC131332 EGY131332 EQU131332 FAQ131332 FKM131332 FUI131332 GEE131332 GOA131332 GXW131332 HHS131332 HRO131332 IBK131332 ILG131332 IVC131332 JEY131332 JOU131332 JYQ131332 KIM131332 KSI131332 LCE131332 LMA131332 LVW131332 MFS131332 MPO131332 MZK131332 NJG131332 NTC131332 OCY131332 OMU131332 OWQ131332 PGM131332 PQI131332 QAE131332 QKA131332 QTW131332 RDS131332 RNO131332 RXK131332 SHG131332 SRC131332 TAY131332 TKU131332 TUQ131332 UEM131332 UOI131332 UYE131332 VIA131332 VRW131332 WBS131332 WLO131332 WVK131332 C196868 IY196868 SU196868 ACQ196868 AMM196868 AWI196868 BGE196868 BQA196868 BZW196868 CJS196868 CTO196868 DDK196868 DNG196868 DXC196868 EGY196868 EQU196868 FAQ196868 FKM196868 FUI196868 GEE196868 GOA196868 GXW196868 HHS196868 HRO196868 IBK196868 ILG196868 IVC196868 JEY196868 JOU196868 JYQ196868 KIM196868 KSI196868 LCE196868 LMA196868 LVW196868 MFS196868 MPO196868 MZK196868 NJG196868 NTC196868 OCY196868 OMU196868 OWQ196868 PGM196868 PQI196868 QAE196868 QKA196868 QTW196868 RDS196868 RNO196868 RXK196868 SHG196868 SRC196868 TAY196868 TKU196868 TUQ196868 UEM196868 UOI196868 UYE196868 VIA196868 VRW196868 WBS196868 WLO196868 WVK196868 C262404 IY262404 SU262404 ACQ262404 AMM262404 AWI262404 BGE262404 BQA262404 BZW262404 CJS262404 CTO262404 DDK262404 DNG262404 DXC262404 EGY262404 EQU262404 FAQ262404 FKM262404 FUI262404 GEE262404 GOA262404 GXW262404 HHS262404 HRO262404 IBK262404 ILG262404 IVC262404 JEY262404 JOU262404 JYQ262404 KIM262404 KSI262404 LCE262404 LMA262404 LVW262404 MFS262404 MPO262404 MZK262404 NJG262404 NTC262404 OCY262404 OMU262404 OWQ262404 PGM262404 PQI262404 QAE262404 QKA262404 QTW262404 RDS262404 RNO262404 RXK262404 SHG262404 SRC262404 TAY262404 TKU262404 TUQ262404 UEM262404 UOI262404 UYE262404 VIA262404 VRW262404 WBS262404 WLO262404 WVK262404 C327940 IY327940 SU327940 ACQ327940 AMM327940 AWI327940 BGE327940 BQA327940 BZW327940 CJS327940 CTO327940 DDK327940 DNG327940 DXC327940 EGY327940 EQU327940 FAQ327940 FKM327940 FUI327940 GEE327940 GOA327940 GXW327940 HHS327940 HRO327940 IBK327940 ILG327940 IVC327940 JEY327940 JOU327940 JYQ327940 KIM327940 KSI327940 LCE327940 LMA327940 LVW327940 MFS327940 MPO327940 MZK327940 NJG327940 NTC327940 OCY327940 OMU327940 OWQ327940 PGM327940 PQI327940 QAE327940 QKA327940 QTW327940 RDS327940 RNO327940 RXK327940 SHG327940 SRC327940 TAY327940 TKU327940 TUQ327940 UEM327940 UOI327940 UYE327940 VIA327940 VRW327940 WBS327940 WLO327940 WVK327940 C393476 IY393476 SU393476 ACQ393476 AMM393476 AWI393476 BGE393476 BQA393476 BZW393476 CJS393476 CTO393476 DDK393476 DNG393476 DXC393476 EGY393476 EQU393476 FAQ393476 FKM393476 FUI393476 GEE393476 GOA393476 GXW393476 HHS393476 HRO393476 IBK393476 ILG393476 IVC393476 JEY393476 JOU393476 JYQ393476 KIM393476 KSI393476 LCE393476 LMA393476 LVW393476 MFS393476 MPO393476 MZK393476 NJG393476 NTC393476 OCY393476 OMU393476 OWQ393476 PGM393476 PQI393476 QAE393476 QKA393476 QTW393476 RDS393476 RNO393476 RXK393476 SHG393476 SRC393476 TAY393476 TKU393476 TUQ393476 UEM393476 UOI393476 UYE393476 VIA393476 VRW393476 WBS393476 WLO393476 WVK393476 C459012 IY459012 SU459012 ACQ459012 AMM459012 AWI459012 BGE459012 BQA459012 BZW459012 CJS459012 CTO459012 DDK459012 DNG459012 DXC459012 EGY459012 EQU459012 FAQ459012 FKM459012 FUI459012 GEE459012 GOA459012 GXW459012 HHS459012 HRO459012 IBK459012 ILG459012 IVC459012 JEY459012 JOU459012 JYQ459012 KIM459012 KSI459012 LCE459012 LMA459012 LVW459012 MFS459012 MPO459012 MZK459012 NJG459012 NTC459012 OCY459012 OMU459012 OWQ459012 PGM459012 PQI459012 QAE459012 QKA459012 QTW459012 RDS459012 RNO459012 RXK459012 SHG459012 SRC459012 TAY459012 TKU459012 TUQ459012 UEM459012 UOI459012 UYE459012 VIA459012 VRW459012 WBS459012 WLO459012 WVK459012 C524548 IY524548 SU524548 ACQ524548 AMM524548 AWI524548 BGE524548 BQA524548 BZW524548 CJS524548 CTO524548 DDK524548 DNG524548 DXC524548 EGY524548 EQU524548 FAQ524548 FKM524548 FUI524548 GEE524548 GOA524548 GXW524548 HHS524548 HRO524548 IBK524548 ILG524548 IVC524548 JEY524548 JOU524548 JYQ524548 KIM524548 KSI524548 LCE524548 LMA524548 LVW524548 MFS524548 MPO524548 MZK524548 NJG524548 NTC524548 OCY524548 OMU524548 OWQ524548 PGM524548 PQI524548 QAE524548 QKA524548 QTW524548 RDS524548 RNO524548 RXK524548 SHG524548 SRC524548 TAY524548 TKU524548 TUQ524548 UEM524548 UOI524548 UYE524548 VIA524548 VRW524548 WBS524548 WLO524548 WVK524548 C590084 IY590084 SU590084 ACQ590084 AMM590084 AWI590084 BGE590084 BQA590084 BZW590084 CJS590084 CTO590084 DDK590084 DNG590084 DXC590084 EGY590084 EQU590084 FAQ590084 FKM590084 FUI590084 GEE590084 GOA590084 GXW590084 HHS590084 HRO590084 IBK590084 ILG590084 IVC590084 JEY590084 JOU590084 JYQ590084 KIM590084 KSI590084 LCE590084 LMA590084 LVW590084 MFS590084 MPO590084 MZK590084 NJG590084 NTC590084 OCY590084 OMU590084 OWQ590084 PGM590084 PQI590084 QAE590084 QKA590084 QTW590084 RDS590084 RNO590084 RXK590084 SHG590084 SRC590084 TAY590084 TKU590084 TUQ590084 UEM590084 UOI590084 UYE590084 VIA590084 VRW590084 WBS590084 WLO590084 WVK590084 C655620 IY655620 SU655620 ACQ655620 AMM655620 AWI655620 BGE655620 BQA655620 BZW655620 CJS655620 CTO655620 DDK655620 DNG655620 DXC655620 EGY655620 EQU655620 FAQ655620 FKM655620 FUI655620 GEE655620 GOA655620 GXW655620 HHS655620 HRO655620 IBK655620 ILG655620 IVC655620 JEY655620 JOU655620 JYQ655620 KIM655620 KSI655620 LCE655620 LMA655620 LVW655620 MFS655620 MPO655620 MZK655620 NJG655620 NTC655620 OCY655620 OMU655620 OWQ655620 PGM655620 PQI655620 QAE655620 QKA655620 QTW655620 RDS655620 RNO655620 RXK655620 SHG655620 SRC655620 TAY655620 TKU655620 TUQ655620 UEM655620 UOI655620 UYE655620 VIA655620 VRW655620 WBS655620 WLO655620 WVK655620 C721156 IY721156 SU721156 ACQ721156 AMM721156 AWI721156 BGE721156 BQA721156 BZW721156 CJS721156 CTO721156 DDK721156 DNG721156 DXC721156 EGY721156 EQU721156 FAQ721156 FKM721156 FUI721156 GEE721156 GOA721156 GXW721156 HHS721156 HRO721156 IBK721156 ILG721156 IVC721156 JEY721156 JOU721156 JYQ721156 KIM721156 KSI721156 LCE721156 LMA721156 LVW721156 MFS721156 MPO721156 MZK721156 NJG721156 NTC721156 OCY721156 OMU721156 OWQ721156 PGM721156 PQI721156 QAE721156 QKA721156 QTW721156 RDS721156 RNO721156 RXK721156 SHG721156 SRC721156 TAY721156 TKU721156 TUQ721156 UEM721156 UOI721156 UYE721156 VIA721156 VRW721156 WBS721156 WLO721156 WVK721156 C786692 IY786692 SU786692 ACQ786692 AMM786692 AWI786692 BGE786692 BQA786692 BZW786692 CJS786692 CTO786692 DDK786692 DNG786692 DXC786692 EGY786692 EQU786692 FAQ786692 FKM786692 FUI786692 GEE786692 GOA786692 GXW786692 HHS786692 HRO786692 IBK786692 ILG786692 IVC786692 JEY786692 JOU786692 JYQ786692 KIM786692 KSI786692 LCE786692 LMA786692 LVW786692 MFS786692 MPO786692 MZK786692 NJG786692 NTC786692 OCY786692 OMU786692 OWQ786692 PGM786692 PQI786692 QAE786692 QKA786692 QTW786692 RDS786692 RNO786692 RXK786692 SHG786692 SRC786692 TAY786692 TKU786692 TUQ786692 UEM786692 UOI786692 UYE786692 VIA786692 VRW786692 WBS786692 WLO786692 WVK786692 C852228 IY852228 SU852228 ACQ852228 AMM852228 AWI852228 BGE852228 BQA852228 BZW852228 CJS852228 CTO852228 DDK852228 DNG852228 DXC852228 EGY852228 EQU852228 FAQ852228 FKM852228 FUI852228 GEE852228 GOA852228 GXW852228 HHS852228 HRO852228 IBK852228 ILG852228 IVC852228 JEY852228 JOU852228 JYQ852228 KIM852228 KSI852228 LCE852228 LMA852228 LVW852228 MFS852228 MPO852228 MZK852228 NJG852228 NTC852228 OCY852228 OMU852228 OWQ852228 PGM852228 PQI852228 QAE852228 QKA852228 QTW852228 RDS852228 RNO852228 RXK852228 SHG852228 SRC852228 TAY852228 TKU852228 TUQ852228 UEM852228 UOI852228 UYE852228 VIA852228 VRW852228 WBS852228 WLO852228 WVK852228 C917764 IY917764 SU917764 ACQ917764 AMM917764 AWI917764 BGE917764 BQA917764 BZW917764 CJS917764 CTO917764 DDK917764 DNG917764 DXC917764 EGY917764 EQU917764 FAQ917764 FKM917764 FUI917764 GEE917764 GOA917764 GXW917764 HHS917764 HRO917764 IBK917764 ILG917764 IVC917764 JEY917764 JOU917764 JYQ917764 KIM917764 KSI917764 LCE917764 LMA917764 LVW917764 MFS917764 MPO917764 MZK917764 NJG917764 NTC917764 OCY917764 OMU917764 OWQ917764 PGM917764 PQI917764 QAE917764 QKA917764 QTW917764 RDS917764 RNO917764 RXK917764 SHG917764 SRC917764 TAY917764 TKU917764 TUQ917764 UEM917764 UOI917764 UYE917764 VIA917764 VRW917764 WBS917764 WLO917764 WVK917764 C983300 IY983300 SU983300 ACQ983300 AMM983300 AWI983300 BGE983300 BQA983300 BZW983300 CJS983300 CTO983300 DDK983300 DNG983300 DXC983300 EGY983300 EQU983300 FAQ983300 FKM983300 FUI983300 GEE983300 GOA983300 GXW983300 HHS983300 HRO983300 IBK983300 ILG983300 IVC983300 JEY983300 JOU983300 JYQ983300 KIM983300 KSI983300 LCE983300 LMA983300 LVW983300 MFS983300 MPO983300 MZK983300 NJG983300 NTC983300 OCY983300 OMU983300 OWQ983300 PGM983300 PQI983300 QAE983300 QKA983300 QTW983300 RDS983300 RNO983300 RXK983300 SHG983300 SRC983300 TAY983300 TKU983300 TUQ983300 UEM983300 UOI983300 UYE983300 VIA983300 VRW983300 WBS983300 WLO983300 WVK983300">
      <formula1>$C$261:$C$263</formula1>
    </dataValidation>
    <dataValidation type="whole" operator="lessThanOrEqual" allowBlank="1" showInputMessage="1" showErrorMessage="1" sqref="B870:B871 IX870:IX871 ST870:ST871 ACP870:ACP871 AML870:AML871 AWH870:AWH871 BGD870:BGD871 BPZ870:BPZ871 BZV870:BZV871 CJR870:CJR871 CTN870:CTN871 DDJ870:DDJ871 DNF870:DNF871 DXB870:DXB871 EGX870:EGX871 EQT870:EQT871 FAP870:FAP871 FKL870:FKL871 FUH870:FUH871 GED870:GED871 GNZ870:GNZ871 GXV870:GXV871 HHR870:HHR871 HRN870:HRN871 IBJ870:IBJ871 ILF870:ILF871 IVB870:IVB871 JEX870:JEX871 JOT870:JOT871 JYP870:JYP871 KIL870:KIL871 KSH870:KSH871 LCD870:LCD871 LLZ870:LLZ871 LVV870:LVV871 MFR870:MFR871 MPN870:MPN871 MZJ870:MZJ871 NJF870:NJF871 NTB870:NTB871 OCX870:OCX871 OMT870:OMT871 OWP870:OWP871 PGL870:PGL871 PQH870:PQH871 QAD870:QAD871 QJZ870:QJZ871 QTV870:QTV871 RDR870:RDR871 RNN870:RNN871 RXJ870:RXJ871 SHF870:SHF871 SRB870:SRB871 TAX870:TAX871 TKT870:TKT871 TUP870:TUP871 UEL870:UEL871 UOH870:UOH871 UYD870:UYD871 VHZ870:VHZ871 VRV870:VRV871 WBR870:WBR871 WLN870:WLN871 WVJ870:WVJ871 B66406:B66407 IX66406:IX66407 ST66406:ST66407 ACP66406:ACP66407 AML66406:AML66407 AWH66406:AWH66407 BGD66406:BGD66407 BPZ66406:BPZ66407 BZV66406:BZV66407 CJR66406:CJR66407 CTN66406:CTN66407 DDJ66406:DDJ66407 DNF66406:DNF66407 DXB66406:DXB66407 EGX66406:EGX66407 EQT66406:EQT66407 FAP66406:FAP66407 FKL66406:FKL66407 FUH66406:FUH66407 GED66406:GED66407 GNZ66406:GNZ66407 GXV66406:GXV66407 HHR66406:HHR66407 HRN66406:HRN66407 IBJ66406:IBJ66407 ILF66406:ILF66407 IVB66406:IVB66407 JEX66406:JEX66407 JOT66406:JOT66407 JYP66406:JYP66407 KIL66406:KIL66407 KSH66406:KSH66407 LCD66406:LCD66407 LLZ66406:LLZ66407 LVV66406:LVV66407 MFR66406:MFR66407 MPN66406:MPN66407 MZJ66406:MZJ66407 NJF66406:NJF66407 NTB66406:NTB66407 OCX66406:OCX66407 OMT66406:OMT66407 OWP66406:OWP66407 PGL66406:PGL66407 PQH66406:PQH66407 QAD66406:QAD66407 QJZ66406:QJZ66407 QTV66406:QTV66407 RDR66406:RDR66407 RNN66406:RNN66407 RXJ66406:RXJ66407 SHF66406:SHF66407 SRB66406:SRB66407 TAX66406:TAX66407 TKT66406:TKT66407 TUP66406:TUP66407 UEL66406:UEL66407 UOH66406:UOH66407 UYD66406:UYD66407 VHZ66406:VHZ66407 VRV66406:VRV66407 WBR66406:WBR66407 WLN66406:WLN66407 WVJ66406:WVJ66407 B131942:B131943 IX131942:IX131943 ST131942:ST131943 ACP131942:ACP131943 AML131942:AML131943 AWH131942:AWH131943 BGD131942:BGD131943 BPZ131942:BPZ131943 BZV131942:BZV131943 CJR131942:CJR131943 CTN131942:CTN131943 DDJ131942:DDJ131943 DNF131942:DNF131943 DXB131942:DXB131943 EGX131942:EGX131943 EQT131942:EQT131943 FAP131942:FAP131943 FKL131942:FKL131943 FUH131942:FUH131943 GED131942:GED131943 GNZ131942:GNZ131943 GXV131942:GXV131943 HHR131942:HHR131943 HRN131942:HRN131943 IBJ131942:IBJ131943 ILF131942:ILF131943 IVB131942:IVB131943 JEX131942:JEX131943 JOT131942:JOT131943 JYP131942:JYP131943 KIL131942:KIL131943 KSH131942:KSH131943 LCD131942:LCD131943 LLZ131942:LLZ131943 LVV131942:LVV131943 MFR131942:MFR131943 MPN131942:MPN131943 MZJ131942:MZJ131943 NJF131942:NJF131943 NTB131942:NTB131943 OCX131942:OCX131943 OMT131942:OMT131943 OWP131942:OWP131943 PGL131942:PGL131943 PQH131942:PQH131943 QAD131942:QAD131943 QJZ131942:QJZ131943 QTV131942:QTV131943 RDR131942:RDR131943 RNN131942:RNN131943 RXJ131942:RXJ131943 SHF131942:SHF131943 SRB131942:SRB131943 TAX131942:TAX131943 TKT131942:TKT131943 TUP131942:TUP131943 UEL131942:UEL131943 UOH131942:UOH131943 UYD131942:UYD131943 VHZ131942:VHZ131943 VRV131942:VRV131943 WBR131942:WBR131943 WLN131942:WLN131943 WVJ131942:WVJ131943 B197478:B197479 IX197478:IX197479 ST197478:ST197479 ACP197478:ACP197479 AML197478:AML197479 AWH197478:AWH197479 BGD197478:BGD197479 BPZ197478:BPZ197479 BZV197478:BZV197479 CJR197478:CJR197479 CTN197478:CTN197479 DDJ197478:DDJ197479 DNF197478:DNF197479 DXB197478:DXB197479 EGX197478:EGX197479 EQT197478:EQT197479 FAP197478:FAP197479 FKL197478:FKL197479 FUH197478:FUH197479 GED197478:GED197479 GNZ197478:GNZ197479 GXV197478:GXV197479 HHR197478:HHR197479 HRN197478:HRN197479 IBJ197478:IBJ197479 ILF197478:ILF197479 IVB197478:IVB197479 JEX197478:JEX197479 JOT197478:JOT197479 JYP197478:JYP197479 KIL197478:KIL197479 KSH197478:KSH197479 LCD197478:LCD197479 LLZ197478:LLZ197479 LVV197478:LVV197479 MFR197478:MFR197479 MPN197478:MPN197479 MZJ197478:MZJ197479 NJF197478:NJF197479 NTB197478:NTB197479 OCX197478:OCX197479 OMT197478:OMT197479 OWP197478:OWP197479 PGL197478:PGL197479 PQH197478:PQH197479 QAD197478:QAD197479 QJZ197478:QJZ197479 QTV197478:QTV197479 RDR197478:RDR197479 RNN197478:RNN197479 RXJ197478:RXJ197479 SHF197478:SHF197479 SRB197478:SRB197479 TAX197478:TAX197479 TKT197478:TKT197479 TUP197478:TUP197479 UEL197478:UEL197479 UOH197478:UOH197479 UYD197478:UYD197479 VHZ197478:VHZ197479 VRV197478:VRV197479 WBR197478:WBR197479 WLN197478:WLN197479 WVJ197478:WVJ197479 B263014:B263015 IX263014:IX263015 ST263014:ST263015 ACP263014:ACP263015 AML263014:AML263015 AWH263014:AWH263015 BGD263014:BGD263015 BPZ263014:BPZ263015 BZV263014:BZV263015 CJR263014:CJR263015 CTN263014:CTN263015 DDJ263014:DDJ263015 DNF263014:DNF263015 DXB263014:DXB263015 EGX263014:EGX263015 EQT263014:EQT263015 FAP263014:FAP263015 FKL263014:FKL263015 FUH263014:FUH263015 GED263014:GED263015 GNZ263014:GNZ263015 GXV263014:GXV263015 HHR263014:HHR263015 HRN263014:HRN263015 IBJ263014:IBJ263015 ILF263014:ILF263015 IVB263014:IVB263015 JEX263014:JEX263015 JOT263014:JOT263015 JYP263014:JYP263015 KIL263014:KIL263015 KSH263014:KSH263015 LCD263014:LCD263015 LLZ263014:LLZ263015 LVV263014:LVV263015 MFR263014:MFR263015 MPN263014:MPN263015 MZJ263014:MZJ263015 NJF263014:NJF263015 NTB263014:NTB263015 OCX263014:OCX263015 OMT263014:OMT263015 OWP263014:OWP263015 PGL263014:PGL263015 PQH263014:PQH263015 QAD263014:QAD263015 QJZ263014:QJZ263015 QTV263014:QTV263015 RDR263014:RDR263015 RNN263014:RNN263015 RXJ263014:RXJ263015 SHF263014:SHF263015 SRB263014:SRB263015 TAX263014:TAX263015 TKT263014:TKT263015 TUP263014:TUP263015 UEL263014:UEL263015 UOH263014:UOH263015 UYD263014:UYD263015 VHZ263014:VHZ263015 VRV263014:VRV263015 WBR263014:WBR263015 WLN263014:WLN263015 WVJ263014:WVJ263015 B328550:B328551 IX328550:IX328551 ST328550:ST328551 ACP328550:ACP328551 AML328550:AML328551 AWH328550:AWH328551 BGD328550:BGD328551 BPZ328550:BPZ328551 BZV328550:BZV328551 CJR328550:CJR328551 CTN328550:CTN328551 DDJ328550:DDJ328551 DNF328550:DNF328551 DXB328550:DXB328551 EGX328550:EGX328551 EQT328550:EQT328551 FAP328550:FAP328551 FKL328550:FKL328551 FUH328550:FUH328551 GED328550:GED328551 GNZ328550:GNZ328551 GXV328550:GXV328551 HHR328550:HHR328551 HRN328550:HRN328551 IBJ328550:IBJ328551 ILF328550:ILF328551 IVB328550:IVB328551 JEX328550:JEX328551 JOT328550:JOT328551 JYP328550:JYP328551 KIL328550:KIL328551 KSH328550:KSH328551 LCD328550:LCD328551 LLZ328550:LLZ328551 LVV328550:LVV328551 MFR328550:MFR328551 MPN328550:MPN328551 MZJ328550:MZJ328551 NJF328550:NJF328551 NTB328550:NTB328551 OCX328550:OCX328551 OMT328550:OMT328551 OWP328550:OWP328551 PGL328550:PGL328551 PQH328550:PQH328551 QAD328550:QAD328551 QJZ328550:QJZ328551 QTV328550:QTV328551 RDR328550:RDR328551 RNN328550:RNN328551 RXJ328550:RXJ328551 SHF328550:SHF328551 SRB328550:SRB328551 TAX328550:TAX328551 TKT328550:TKT328551 TUP328550:TUP328551 UEL328550:UEL328551 UOH328550:UOH328551 UYD328550:UYD328551 VHZ328550:VHZ328551 VRV328550:VRV328551 WBR328550:WBR328551 WLN328550:WLN328551 WVJ328550:WVJ328551 B394086:B394087 IX394086:IX394087 ST394086:ST394087 ACP394086:ACP394087 AML394086:AML394087 AWH394086:AWH394087 BGD394086:BGD394087 BPZ394086:BPZ394087 BZV394086:BZV394087 CJR394086:CJR394087 CTN394086:CTN394087 DDJ394086:DDJ394087 DNF394086:DNF394087 DXB394086:DXB394087 EGX394086:EGX394087 EQT394086:EQT394087 FAP394086:FAP394087 FKL394086:FKL394087 FUH394086:FUH394087 GED394086:GED394087 GNZ394086:GNZ394087 GXV394086:GXV394087 HHR394086:HHR394087 HRN394086:HRN394087 IBJ394086:IBJ394087 ILF394086:ILF394087 IVB394086:IVB394087 JEX394086:JEX394087 JOT394086:JOT394087 JYP394086:JYP394087 KIL394086:KIL394087 KSH394086:KSH394087 LCD394086:LCD394087 LLZ394086:LLZ394087 LVV394086:LVV394087 MFR394086:MFR394087 MPN394086:MPN394087 MZJ394086:MZJ394087 NJF394086:NJF394087 NTB394086:NTB394087 OCX394086:OCX394087 OMT394086:OMT394087 OWP394086:OWP394087 PGL394086:PGL394087 PQH394086:PQH394087 QAD394086:QAD394087 QJZ394086:QJZ394087 QTV394086:QTV394087 RDR394086:RDR394087 RNN394086:RNN394087 RXJ394086:RXJ394087 SHF394086:SHF394087 SRB394086:SRB394087 TAX394086:TAX394087 TKT394086:TKT394087 TUP394086:TUP394087 UEL394086:UEL394087 UOH394086:UOH394087 UYD394086:UYD394087 VHZ394086:VHZ394087 VRV394086:VRV394087 WBR394086:WBR394087 WLN394086:WLN394087 WVJ394086:WVJ394087 B459622:B459623 IX459622:IX459623 ST459622:ST459623 ACP459622:ACP459623 AML459622:AML459623 AWH459622:AWH459623 BGD459622:BGD459623 BPZ459622:BPZ459623 BZV459622:BZV459623 CJR459622:CJR459623 CTN459622:CTN459623 DDJ459622:DDJ459623 DNF459622:DNF459623 DXB459622:DXB459623 EGX459622:EGX459623 EQT459622:EQT459623 FAP459622:FAP459623 FKL459622:FKL459623 FUH459622:FUH459623 GED459622:GED459623 GNZ459622:GNZ459623 GXV459622:GXV459623 HHR459622:HHR459623 HRN459622:HRN459623 IBJ459622:IBJ459623 ILF459622:ILF459623 IVB459622:IVB459623 JEX459622:JEX459623 JOT459622:JOT459623 JYP459622:JYP459623 KIL459622:KIL459623 KSH459622:KSH459623 LCD459622:LCD459623 LLZ459622:LLZ459623 LVV459622:LVV459623 MFR459622:MFR459623 MPN459622:MPN459623 MZJ459622:MZJ459623 NJF459622:NJF459623 NTB459622:NTB459623 OCX459622:OCX459623 OMT459622:OMT459623 OWP459622:OWP459623 PGL459622:PGL459623 PQH459622:PQH459623 QAD459622:QAD459623 QJZ459622:QJZ459623 QTV459622:QTV459623 RDR459622:RDR459623 RNN459622:RNN459623 RXJ459622:RXJ459623 SHF459622:SHF459623 SRB459622:SRB459623 TAX459622:TAX459623 TKT459622:TKT459623 TUP459622:TUP459623 UEL459622:UEL459623 UOH459622:UOH459623 UYD459622:UYD459623 VHZ459622:VHZ459623 VRV459622:VRV459623 WBR459622:WBR459623 WLN459622:WLN459623 WVJ459622:WVJ459623 B525158:B525159 IX525158:IX525159 ST525158:ST525159 ACP525158:ACP525159 AML525158:AML525159 AWH525158:AWH525159 BGD525158:BGD525159 BPZ525158:BPZ525159 BZV525158:BZV525159 CJR525158:CJR525159 CTN525158:CTN525159 DDJ525158:DDJ525159 DNF525158:DNF525159 DXB525158:DXB525159 EGX525158:EGX525159 EQT525158:EQT525159 FAP525158:FAP525159 FKL525158:FKL525159 FUH525158:FUH525159 GED525158:GED525159 GNZ525158:GNZ525159 GXV525158:GXV525159 HHR525158:HHR525159 HRN525158:HRN525159 IBJ525158:IBJ525159 ILF525158:ILF525159 IVB525158:IVB525159 JEX525158:JEX525159 JOT525158:JOT525159 JYP525158:JYP525159 KIL525158:KIL525159 KSH525158:KSH525159 LCD525158:LCD525159 LLZ525158:LLZ525159 LVV525158:LVV525159 MFR525158:MFR525159 MPN525158:MPN525159 MZJ525158:MZJ525159 NJF525158:NJF525159 NTB525158:NTB525159 OCX525158:OCX525159 OMT525158:OMT525159 OWP525158:OWP525159 PGL525158:PGL525159 PQH525158:PQH525159 QAD525158:QAD525159 QJZ525158:QJZ525159 QTV525158:QTV525159 RDR525158:RDR525159 RNN525158:RNN525159 RXJ525158:RXJ525159 SHF525158:SHF525159 SRB525158:SRB525159 TAX525158:TAX525159 TKT525158:TKT525159 TUP525158:TUP525159 UEL525158:UEL525159 UOH525158:UOH525159 UYD525158:UYD525159 VHZ525158:VHZ525159 VRV525158:VRV525159 WBR525158:WBR525159 WLN525158:WLN525159 WVJ525158:WVJ525159 B590694:B590695 IX590694:IX590695 ST590694:ST590695 ACP590694:ACP590695 AML590694:AML590695 AWH590694:AWH590695 BGD590694:BGD590695 BPZ590694:BPZ590695 BZV590694:BZV590695 CJR590694:CJR590695 CTN590694:CTN590695 DDJ590694:DDJ590695 DNF590694:DNF590695 DXB590694:DXB590695 EGX590694:EGX590695 EQT590694:EQT590695 FAP590694:FAP590695 FKL590694:FKL590695 FUH590694:FUH590695 GED590694:GED590695 GNZ590694:GNZ590695 GXV590694:GXV590695 HHR590694:HHR590695 HRN590694:HRN590695 IBJ590694:IBJ590695 ILF590694:ILF590695 IVB590694:IVB590695 JEX590694:JEX590695 JOT590694:JOT590695 JYP590694:JYP590695 KIL590694:KIL590695 KSH590694:KSH590695 LCD590694:LCD590695 LLZ590694:LLZ590695 LVV590694:LVV590695 MFR590694:MFR590695 MPN590694:MPN590695 MZJ590694:MZJ590695 NJF590694:NJF590695 NTB590694:NTB590695 OCX590694:OCX590695 OMT590694:OMT590695 OWP590694:OWP590695 PGL590694:PGL590695 PQH590694:PQH590695 QAD590694:QAD590695 QJZ590694:QJZ590695 QTV590694:QTV590695 RDR590694:RDR590695 RNN590694:RNN590695 RXJ590694:RXJ590695 SHF590694:SHF590695 SRB590694:SRB590695 TAX590694:TAX590695 TKT590694:TKT590695 TUP590694:TUP590695 UEL590694:UEL590695 UOH590694:UOH590695 UYD590694:UYD590695 VHZ590694:VHZ590695 VRV590694:VRV590695 WBR590694:WBR590695 WLN590694:WLN590695 WVJ590694:WVJ590695 B656230:B656231 IX656230:IX656231 ST656230:ST656231 ACP656230:ACP656231 AML656230:AML656231 AWH656230:AWH656231 BGD656230:BGD656231 BPZ656230:BPZ656231 BZV656230:BZV656231 CJR656230:CJR656231 CTN656230:CTN656231 DDJ656230:DDJ656231 DNF656230:DNF656231 DXB656230:DXB656231 EGX656230:EGX656231 EQT656230:EQT656231 FAP656230:FAP656231 FKL656230:FKL656231 FUH656230:FUH656231 GED656230:GED656231 GNZ656230:GNZ656231 GXV656230:GXV656231 HHR656230:HHR656231 HRN656230:HRN656231 IBJ656230:IBJ656231 ILF656230:ILF656231 IVB656230:IVB656231 JEX656230:JEX656231 JOT656230:JOT656231 JYP656230:JYP656231 KIL656230:KIL656231 KSH656230:KSH656231 LCD656230:LCD656231 LLZ656230:LLZ656231 LVV656230:LVV656231 MFR656230:MFR656231 MPN656230:MPN656231 MZJ656230:MZJ656231 NJF656230:NJF656231 NTB656230:NTB656231 OCX656230:OCX656231 OMT656230:OMT656231 OWP656230:OWP656231 PGL656230:PGL656231 PQH656230:PQH656231 QAD656230:QAD656231 QJZ656230:QJZ656231 QTV656230:QTV656231 RDR656230:RDR656231 RNN656230:RNN656231 RXJ656230:RXJ656231 SHF656230:SHF656231 SRB656230:SRB656231 TAX656230:TAX656231 TKT656230:TKT656231 TUP656230:TUP656231 UEL656230:UEL656231 UOH656230:UOH656231 UYD656230:UYD656231 VHZ656230:VHZ656231 VRV656230:VRV656231 WBR656230:WBR656231 WLN656230:WLN656231 WVJ656230:WVJ656231 B721766:B721767 IX721766:IX721767 ST721766:ST721767 ACP721766:ACP721767 AML721766:AML721767 AWH721766:AWH721767 BGD721766:BGD721767 BPZ721766:BPZ721767 BZV721766:BZV721767 CJR721766:CJR721767 CTN721766:CTN721767 DDJ721766:DDJ721767 DNF721766:DNF721767 DXB721766:DXB721767 EGX721766:EGX721767 EQT721766:EQT721767 FAP721766:FAP721767 FKL721766:FKL721767 FUH721766:FUH721767 GED721766:GED721767 GNZ721766:GNZ721767 GXV721766:GXV721767 HHR721766:HHR721767 HRN721766:HRN721767 IBJ721766:IBJ721767 ILF721766:ILF721767 IVB721766:IVB721767 JEX721766:JEX721767 JOT721766:JOT721767 JYP721766:JYP721767 KIL721766:KIL721767 KSH721766:KSH721767 LCD721766:LCD721767 LLZ721766:LLZ721767 LVV721766:LVV721767 MFR721766:MFR721767 MPN721766:MPN721767 MZJ721766:MZJ721767 NJF721766:NJF721767 NTB721766:NTB721767 OCX721766:OCX721767 OMT721766:OMT721767 OWP721766:OWP721767 PGL721766:PGL721767 PQH721766:PQH721767 QAD721766:QAD721767 QJZ721766:QJZ721767 QTV721766:QTV721767 RDR721766:RDR721767 RNN721766:RNN721767 RXJ721766:RXJ721767 SHF721766:SHF721767 SRB721766:SRB721767 TAX721766:TAX721767 TKT721766:TKT721767 TUP721766:TUP721767 UEL721766:UEL721767 UOH721766:UOH721767 UYD721766:UYD721767 VHZ721766:VHZ721767 VRV721766:VRV721767 WBR721766:WBR721767 WLN721766:WLN721767 WVJ721766:WVJ721767 B787302:B787303 IX787302:IX787303 ST787302:ST787303 ACP787302:ACP787303 AML787302:AML787303 AWH787302:AWH787303 BGD787302:BGD787303 BPZ787302:BPZ787303 BZV787302:BZV787303 CJR787302:CJR787303 CTN787302:CTN787303 DDJ787302:DDJ787303 DNF787302:DNF787303 DXB787302:DXB787303 EGX787302:EGX787303 EQT787302:EQT787303 FAP787302:FAP787303 FKL787302:FKL787303 FUH787302:FUH787303 GED787302:GED787303 GNZ787302:GNZ787303 GXV787302:GXV787303 HHR787302:HHR787303 HRN787302:HRN787303 IBJ787302:IBJ787303 ILF787302:ILF787303 IVB787302:IVB787303 JEX787302:JEX787303 JOT787302:JOT787303 JYP787302:JYP787303 KIL787302:KIL787303 KSH787302:KSH787303 LCD787302:LCD787303 LLZ787302:LLZ787303 LVV787302:LVV787303 MFR787302:MFR787303 MPN787302:MPN787303 MZJ787302:MZJ787303 NJF787302:NJF787303 NTB787302:NTB787303 OCX787302:OCX787303 OMT787302:OMT787303 OWP787302:OWP787303 PGL787302:PGL787303 PQH787302:PQH787303 QAD787302:QAD787303 QJZ787302:QJZ787303 QTV787302:QTV787303 RDR787302:RDR787303 RNN787302:RNN787303 RXJ787302:RXJ787303 SHF787302:SHF787303 SRB787302:SRB787303 TAX787302:TAX787303 TKT787302:TKT787303 TUP787302:TUP787303 UEL787302:UEL787303 UOH787302:UOH787303 UYD787302:UYD787303 VHZ787302:VHZ787303 VRV787302:VRV787303 WBR787302:WBR787303 WLN787302:WLN787303 WVJ787302:WVJ787303 B852838:B852839 IX852838:IX852839 ST852838:ST852839 ACP852838:ACP852839 AML852838:AML852839 AWH852838:AWH852839 BGD852838:BGD852839 BPZ852838:BPZ852839 BZV852838:BZV852839 CJR852838:CJR852839 CTN852838:CTN852839 DDJ852838:DDJ852839 DNF852838:DNF852839 DXB852838:DXB852839 EGX852838:EGX852839 EQT852838:EQT852839 FAP852838:FAP852839 FKL852838:FKL852839 FUH852838:FUH852839 GED852838:GED852839 GNZ852838:GNZ852839 GXV852838:GXV852839 HHR852838:HHR852839 HRN852838:HRN852839 IBJ852838:IBJ852839 ILF852838:ILF852839 IVB852838:IVB852839 JEX852838:JEX852839 JOT852838:JOT852839 JYP852838:JYP852839 KIL852838:KIL852839 KSH852838:KSH852839 LCD852838:LCD852839 LLZ852838:LLZ852839 LVV852838:LVV852839 MFR852838:MFR852839 MPN852838:MPN852839 MZJ852838:MZJ852839 NJF852838:NJF852839 NTB852838:NTB852839 OCX852838:OCX852839 OMT852838:OMT852839 OWP852838:OWP852839 PGL852838:PGL852839 PQH852838:PQH852839 QAD852838:QAD852839 QJZ852838:QJZ852839 QTV852838:QTV852839 RDR852838:RDR852839 RNN852838:RNN852839 RXJ852838:RXJ852839 SHF852838:SHF852839 SRB852838:SRB852839 TAX852838:TAX852839 TKT852838:TKT852839 TUP852838:TUP852839 UEL852838:UEL852839 UOH852838:UOH852839 UYD852838:UYD852839 VHZ852838:VHZ852839 VRV852838:VRV852839 WBR852838:WBR852839 WLN852838:WLN852839 WVJ852838:WVJ852839 B918374:B918375 IX918374:IX918375 ST918374:ST918375 ACP918374:ACP918375 AML918374:AML918375 AWH918374:AWH918375 BGD918374:BGD918375 BPZ918374:BPZ918375 BZV918374:BZV918375 CJR918374:CJR918375 CTN918374:CTN918375 DDJ918374:DDJ918375 DNF918374:DNF918375 DXB918374:DXB918375 EGX918374:EGX918375 EQT918374:EQT918375 FAP918374:FAP918375 FKL918374:FKL918375 FUH918374:FUH918375 GED918374:GED918375 GNZ918374:GNZ918375 GXV918374:GXV918375 HHR918374:HHR918375 HRN918374:HRN918375 IBJ918374:IBJ918375 ILF918374:ILF918375 IVB918374:IVB918375 JEX918374:JEX918375 JOT918374:JOT918375 JYP918374:JYP918375 KIL918374:KIL918375 KSH918374:KSH918375 LCD918374:LCD918375 LLZ918374:LLZ918375 LVV918374:LVV918375 MFR918374:MFR918375 MPN918374:MPN918375 MZJ918374:MZJ918375 NJF918374:NJF918375 NTB918374:NTB918375 OCX918374:OCX918375 OMT918374:OMT918375 OWP918374:OWP918375 PGL918374:PGL918375 PQH918374:PQH918375 QAD918374:QAD918375 QJZ918374:QJZ918375 QTV918374:QTV918375 RDR918374:RDR918375 RNN918374:RNN918375 RXJ918374:RXJ918375 SHF918374:SHF918375 SRB918374:SRB918375 TAX918374:TAX918375 TKT918374:TKT918375 TUP918374:TUP918375 UEL918374:UEL918375 UOH918374:UOH918375 UYD918374:UYD918375 VHZ918374:VHZ918375 VRV918374:VRV918375 WBR918374:WBR918375 WLN918374:WLN918375 WVJ918374:WVJ918375 B983910:B983911 IX983910:IX983911 ST983910:ST983911 ACP983910:ACP983911 AML983910:AML983911 AWH983910:AWH983911 BGD983910:BGD983911 BPZ983910:BPZ983911 BZV983910:BZV983911 CJR983910:CJR983911 CTN983910:CTN983911 DDJ983910:DDJ983911 DNF983910:DNF983911 DXB983910:DXB983911 EGX983910:EGX983911 EQT983910:EQT983911 FAP983910:FAP983911 FKL983910:FKL983911 FUH983910:FUH983911 GED983910:GED983911 GNZ983910:GNZ983911 GXV983910:GXV983911 HHR983910:HHR983911 HRN983910:HRN983911 IBJ983910:IBJ983911 ILF983910:ILF983911 IVB983910:IVB983911 JEX983910:JEX983911 JOT983910:JOT983911 JYP983910:JYP983911 KIL983910:KIL983911 KSH983910:KSH983911 LCD983910:LCD983911 LLZ983910:LLZ983911 LVV983910:LVV983911 MFR983910:MFR983911 MPN983910:MPN983911 MZJ983910:MZJ983911 NJF983910:NJF983911 NTB983910:NTB983911 OCX983910:OCX983911 OMT983910:OMT983911 OWP983910:OWP983911 PGL983910:PGL983911 PQH983910:PQH983911 QAD983910:QAD983911 QJZ983910:QJZ983911 QTV983910:QTV983911 RDR983910:RDR983911 RNN983910:RNN983911 RXJ983910:RXJ983911 SHF983910:SHF983911 SRB983910:SRB983911 TAX983910:TAX983911 TKT983910:TKT983911 TUP983910:TUP983911 UEL983910:UEL983911 UOH983910:UOH983911 UYD983910:UYD983911 VHZ983910:VHZ983911 VRV983910:VRV983911 WBR983910:WBR983911 WLN983910:WLN983911 WVJ983910:WVJ983911 B910:B911 IX910:IX911 ST910:ST911 ACP910:ACP911 AML910:AML911 AWH910:AWH911 BGD910:BGD911 BPZ910:BPZ911 BZV910:BZV911 CJR910:CJR911 CTN910:CTN911 DDJ910:DDJ911 DNF910:DNF911 DXB910:DXB911 EGX910:EGX911 EQT910:EQT911 FAP910:FAP911 FKL910:FKL911 FUH910:FUH911 GED910:GED911 GNZ910:GNZ911 GXV910:GXV911 HHR910:HHR911 HRN910:HRN911 IBJ910:IBJ911 ILF910:ILF911 IVB910:IVB911 JEX910:JEX911 JOT910:JOT911 JYP910:JYP911 KIL910:KIL911 KSH910:KSH911 LCD910:LCD911 LLZ910:LLZ911 LVV910:LVV911 MFR910:MFR911 MPN910:MPN911 MZJ910:MZJ911 NJF910:NJF911 NTB910:NTB911 OCX910:OCX911 OMT910:OMT911 OWP910:OWP911 PGL910:PGL911 PQH910:PQH911 QAD910:QAD911 QJZ910:QJZ911 QTV910:QTV911 RDR910:RDR911 RNN910:RNN911 RXJ910:RXJ911 SHF910:SHF911 SRB910:SRB911 TAX910:TAX911 TKT910:TKT911 TUP910:TUP911 UEL910:UEL911 UOH910:UOH911 UYD910:UYD911 VHZ910:VHZ911 VRV910:VRV911 WBR910:WBR911 WLN910:WLN911 WVJ910:WVJ911 B66446:B66447 IX66446:IX66447 ST66446:ST66447 ACP66446:ACP66447 AML66446:AML66447 AWH66446:AWH66447 BGD66446:BGD66447 BPZ66446:BPZ66447 BZV66446:BZV66447 CJR66446:CJR66447 CTN66446:CTN66447 DDJ66446:DDJ66447 DNF66446:DNF66447 DXB66446:DXB66447 EGX66446:EGX66447 EQT66446:EQT66447 FAP66446:FAP66447 FKL66446:FKL66447 FUH66446:FUH66447 GED66446:GED66447 GNZ66446:GNZ66447 GXV66446:GXV66447 HHR66446:HHR66447 HRN66446:HRN66447 IBJ66446:IBJ66447 ILF66446:ILF66447 IVB66446:IVB66447 JEX66446:JEX66447 JOT66446:JOT66447 JYP66446:JYP66447 KIL66446:KIL66447 KSH66446:KSH66447 LCD66446:LCD66447 LLZ66446:LLZ66447 LVV66446:LVV66447 MFR66446:MFR66447 MPN66446:MPN66447 MZJ66446:MZJ66447 NJF66446:NJF66447 NTB66446:NTB66447 OCX66446:OCX66447 OMT66446:OMT66447 OWP66446:OWP66447 PGL66446:PGL66447 PQH66446:PQH66447 QAD66446:QAD66447 QJZ66446:QJZ66447 QTV66446:QTV66447 RDR66446:RDR66447 RNN66446:RNN66447 RXJ66446:RXJ66447 SHF66446:SHF66447 SRB66446:SRB66447 TAX66446:TAX66447 TKT66446:TKT66447 TUP66446:TUP66447 UEL66446:UEL66447 UOH66446:UOH66447 UYD66446:UYD66447 VHZ66446:VHZ66447 VRV66446:VRV66447 WBR66446:WBR66447 WLN66446:WLN66447 WVJ66446:WVJ66447 B131982:B131983 IX131982:IX131983 ST131982:ST131983 ACP131982:ACP131983 AML131982:AML131983 AWH131982:AWH131983 BGD131982:BGD131983 BPZ131982:BPZ131983 BZV131982:BZV131983 CJR131982:CJR131983 CTN131982:CTN131983 DDJ131982:DDJ131983 DNF131982:DNF131983 DXB131982:DXB131983 EGX131982:EGX131983 EQT131982:EQT131983 FAP131982:FAP131983 FKL131982:FKL131983 FUH131982:FUH131983 GED131982:GED131983 GNZ131982:GNZ131983 GXV131982:GXV131983 HHR131982:HHR131983 HRN131982:HRN131983 IBJ131982:IBJ131983 ILF131982:ILF131983 IVB131982:IVB131983 JEX131982:JEX131983 JOT131982:JOT131983 JYP131982:JYP131983 KIL131982:KIL131983 KSH131982:KSH131983 LCD131982:LCD131983 LLZ131982:LLZ131983 LVV131982:LVV131983 MFR131982:MFR131983 MPN131982:MPN131983 MZJ131982:MZJ131983 NJF131982:NJF131983 NTB131982:NTB131983 OCX131982:OCX131983 OMT131982:OMT131983 OWP131982:OWP131983 PGL131982:PGL131983 PQH131982:PQH131983 QAD131982:QAD131983 QJZ131982:QJZ131983 QTV131982:QTV131983 RDR131982:RDR131983 RNN131982:RNN131983 RXJ131982:RXJ131983 SHF131982:SHF131983 SRB131982:SRB131983 TAX131982:TAX131983 TKT131982:TKT131983 TUP131982:TUP131983 UEL131982:UEL131983 UOH131982:UOH131983 UYD131982:UYD131983 VHZ131982:VHZ131983 VRV131982:VRV131983 WBR131982:WBR131983 WLN131982:WLN131983 WVJ131982:WVJ131983 B197518:B197519 IX197518:IX197519 ST197518:ST197519 ACP197518:ACP197519 AML197518:AML197519 AWH197518:AWH197519 BGD197518:BGD197519 BPZ197518:BPZ197519 BZV197518:BZV197519 CJR197518:CJR197519 CTN197518:CTN197519 DDJ197518:DDJ197519 DNF197518:DNF197519 DXB197518:DXB197519 EGX197518:EGX197519 EQT197518:EQT197519 FAP197518:FAP197519 FKL197518:FKL197519 FUH197518:FUH197519 GED197518:GED197519 GNZ197518:GNZ197519 GXV197518:GXV197519 HHR197518:HHR197519 HRN197518:HRN197519 IBJ197518:IBJ197519 ILF197518:ILF197519 IVB197518:IVB197519 JEX197518:JEX197519 JOT197518:JOT197519 JYP197518:JYP197519 KIL197518:KIL197519 KSH197518:KSH197519 LCD197518:LCD197519 LLZ197518:LLZ197519 LVV197518:LVV197519 MFR197518:MFR197519 MPN197518:MPN197519 MZJ197518:MZJ197519 NJF197518:NJF197519 NTB197518:NTB197519 OCX197518:OCX197519 OMT197518:OMT197519 OWP197518:OWP197519 PGL197518:PGL197519 PQH197518:PQH197519 QAD197518:QAD197519 QJZ197518:QJZ197519 QTV197518:QTV197519 RDR197518:RDR197519 RNN197518:RNN197519 RXJ197518:RXJ197519 SHF197518:SHF197519 SRB197518:SRB197519 TAX197518:TAX197519 TKT197518:TKT197519 TUP197518:TUP197519 UEL197518:UEL197519 UOH197518:UOH197519 UYD197518:UYD197519 VHZ197518:VHZ197519 VRV197518:VRV197519 WBR197518:WBR197519 WLN197518:WLN197519 WVJ197518:WVJ197519 B263054:B263055 IX263054:IX263055 ST263054:ST263055 ACP263054:ACP263055 AML263054:AML263055 AWH263054:AWH263055 BGD263054:BGD263055 BPZ263054:BPZ263055 BZV263054:BZV263055 CJR263054:CJR263055 CTN263054:CTN263055 DDJ263054:DDJ263055 DNF263054:DNF263055 DXB263054:DXB263055 EGX263054:EGX263055 EQT263054:EQT263055 FAP263054:FAP263055 FKL263054:FKL263055 FUH263054:FUH263055 GED263054:GED263055 GNZ263054:GNZ263055 GXV263054:GXV263055 HHR263054:HHR263055 HRN263054:HRN263055 IBJ263054:IBJ263055 ILF263054:ILF263055 IVB263054:IVB263055 JEX263054:JEX263055 JOT263054:JOT263055 JYP263054:JYP263055 KIL263054:KIL263055 KSH263054:KSH263055 LCD263054:LCD263055 LLZ263054:LLZ263055 LVV263054:LVV263055 MFR263054:MFR263055 MPN263054:MPN263055 MZJ263054:MZJ263055 NJF263054:NJF263055 NTB263054:NTB263055 OCX263054:OCX263055 OMT263054:OMT263055 OWP263054:OWP263055 PGL263054:PGL263055 PQH263054:PQH263055 QAD263054:QAD263055 QJZ263054:QJZ263055 QTV263054:QTV263055 RDR263054:RDR263055 RNN263054:RNN263055 RXJ263054:RXJ263055 SHF263054:SHF263055 SRB263054:SRB263055 TAX263054:TAX263055 TKT263054:TKT263055 TUP263054:TUP263055 UEL263054:UEL263055 UOH263054:UOH263055 UYD263054:UYD263055 VHZ263054:VHZ263055 VRV263054:VRV263055 WBR263054:WBR263055 WLN263054:WLN263055 WVJ263054:WVJ263055 B328590:B328591 IX328590:IX328591 ST328590:ST328591 ACP328590:ACP328591 AML328590:AML328591 AWH328590:AWH328591 BGD328590:BGD328591 BPZ328590:BPZ328591 BZV328590:BZV328591 CJR328590:CJR328591 CTN328590:CTN328591 DDJ328590:DDJ328591 DNF328590:DNF328591 DXB328590:DXB328591 EGX328590:EGX328591 EQT328590:EQT328591 FAP328590:FAP328591 FKL328590:FKL328591 FUH328590:FUH328591 GED328590:GED328591 GNZ328590:GNZ328591 GXV328590:GXV328591 HHR328590:HHR328591 HRN328590:HRN328591 IBJ328590:IBJ328591 ILF328590:ILF328591 IVB328590:IVB328591 JEX328590:JEX328591 JOT328590:JOT328591 JYP328590:JYP328591 KIL328590:KIL328591 KSH328590:KSH328591 LCD328590:LCD328591 LLZ328590:LLZ328591 LVV328590:LVV328591 MFR328590:MFR328591 MPN328590:MPN328591 MZJ328590:MZJ328591 NJF328590:NJF328591 NTB328590:NTB328591 OCX328590:OCX328591 OMT328590:OMT328591 OWP328590:OWP328591 PGL328590:PGL328591 PQH328590:PQH328591 QAD328590:QAD328591 QJZ328590:QJZ328591 QTV328590:QTV328591 RDR328590:RDR328591 RNN328590:RNN328591 RXJ328590:RXJ328591 SHF328590:SHF328591 SRB328590:SRB328591 TAX328590:TAX328591 TKT328590:TKT328591 TUP328590:TUP328591 UEL328590:UEL328591 UOH328590:UOH328591 UYD328590:UYD328591 VHZ328590:VHZ328591 VRV328590:VRV328591 WBR328590:WBR328591 WLN328590:WLN328591 WVJ328590:WVJ328591 B394126:B394127 IX394126:IX394127 ST394126:ST394127 ACP394126:ACP394127 AML394126:AML394127 AWH394126:AWH394127 BGD394126:BGD394127 BPZ394126:BPZ394127 BZV394126:BZV394127 CJR394126:CJR394127 CTN394126:CTN394127 DDJ394126:DDJ394127 DNF394126:DNF394127 DXB394126:DXB394127 EGX394126:EGX394127 EQT394126:EQT394127 FAP394126:FAP394127 FKL394126:FKL394127 FUH394126:FUH394127 GED394126:GED394127 GNZ394126:GNZ394127 GXV394126:GXV394127 HHR394126:HHR394127 HRN394126:HRN394127 IBJ394126:IBJ394127 ILF394126:ILF394127 IVB394126:IVB394127 JEX394126:JEX394127 JOT394126:JOT394127 JYP394126:JYP394127 KIL394126:KIL394127 KSH394126:KSH394127 LCD394126:LCD394127 LLZ394126:LLZ394127 LVV394126:LVV394127 MFR394126:MFR394127 MPN394126:MPN394127 MZJ394126:MZJ394127 NJF394126:NJF394127 NTB394126:NTB394127 OCX394126:OCX394127 OMT394126:OMT394127 OWP394126:OWP394127 PGL394126:PGL394127 PQH394126:PQH394127 QAD394126:QAD394127 QJZ394126:QJZ394127 QTV394126:QTV394127 RDR394126:RDR394127 RNN394126:RNN394127 RXJ394126:RXJ394127 SHF394126:SHF394127 SRB394126:SRB394127 TAX394126:TAX394127 TKT394126:TKT394127 TUP394126:TUP394127 UEL394126:UEL394127 UOH394126:UOH394127 UYD394126:UYD394127 VHZ394126:VHZ394127 VRV394126:VRV394127 WBR394126:WBR394127 WLN394126:WLN394127 WVJ394126:WVJ394127 B459662:B459663 IX459662:IX459663 ST459662:ST459663 ACP459662:ACP459663 AML459662:AML459663 AWH459662:AWH459663 BGD459662:BGD459663 BPZ459662:BPZ459663 BZV459662:BZV459663 CJR459662:CJR459663 CTN459662:CTN459663 DDJ459662:DDJ459663 DNF459662:DNF459663 DXB459662:DXB459663 EGX459662:EGX459663 EQT459662:EQT459663 FAP459662:FAP459663 FKL459662:FKL459663 FUH459662:FUH459663 GED459662:GED459663 GNZ459662:GNZ459663 GXV459662:GXV459663 HHR459662:HHR459663 HRN459662:HRN459663 IBJ459662:IBJ459663 ILF459662:ILF459663 IVB459662:IVB459663 JEX459662:JEX459663 JOT459662:JOT459663 JYP459662:JYP459663 KIL459662:KIL459663 KSH459662:KSH459663 LCD459662:LCD459663 LLZ459662:LLZ459663 LVV459662:LVV459663 MFR459662:MFR459663 MPN459662:MPN459663 MZJ459662:MZJ459663 NJF459662:NJF459663 NTB459662:NTB459663 OCX459662:OCX459663 OMT459662:OMT459663 OWP459662:OWP459663 PGL459662:PGL459663 PQH459662:PQH459663 QAD459662:QAD459663 QJZ459662:QJZ459663 QTV459662:QTV459663 RDR459662:RDR459663 RNN459662:RNN459663 RXJ459662:RXJ459663 SHF459662:SHF459663 SRB459662:SRB459663 TAX459662:TAX459663 TKT459662:TKT459663 TUP459662:TUP459663 UEL459662:UEL459663 UOH459662:UOH459663 UYD459662:UYD459663 VHZ459662:VHZ459663 VRV459662:VRV459663 WBR459662:WBR459663 WLN459662:WLN459663 WVJ459662:WVJ459663 B525198:B525199 IX525198:IX525199 ST525198:ST525199 ACP525198:ACP525199 AML525198:AML525199 AWH525198:AWH525199 BGD525198:BGD525199 BPZ525198:BPZ525199 BZV525198:BZV525199 CJR525198:CJR525199 CTN525198:CTN525199 DDJ525198:DDJ525199 DNF525198:DNF525199 DXB525198:DXB525199 EGX525198:EGX525199 EQT525198:EQT525199 FAP525198:FAP525199 FKL525198:FKL525199 FUH525198:FUH525199 GED525198:GED525199 GNZ525198:GNZ525199 GXV525198:GXV525199 HHR525198:HHR525199 HRN525198:HRN525199 IBJ525198:IBJ525199 ILF525198:ILF525199 IVB525198:IVB525199 JEX525198:JEX525199 JOT525198:JOT525199 JYP525198:JYP525199 KIL525198:KIL525199 KSH525198:KSH525199 LCD525198:LCD525199 LLZ525198:LLZ525199 LVV525198:LVV525199 MFR525198:MFR525199 MPN525198:MPN525199 MZJ525198:MZJ525199 NJF525198:NJF525199 NTB525198:NTB525199 OCX525198:OCX525199 OMT525198:OMT525199 OWP525198:OWP525199 PGL525198:PGL525199 PQH525198:PQH525199 QAD525198:QAD525199 QJZ525198:QJZ525199 QTV525198:QTV525199 RDR525198:RDR525199 RNN525198:RNN525199 RXJ525198:RXJ525199 SHF525198:SHF525199 SRB525198:SRB525199 TAX525198:TAX525199 TKT525198:TKT525199 TUP525198:TUP525199 UEL525198:UEL525199 UOH525198:UOH525199 UYD525198:UYD525199 VHZ525198:VHZ525199 VRV525198:VRV525199 WBR525198:WBR525199 WLN525198:WLN525199 WVJ525198:WVJ525199 B590734:B590735 IX590734:IX590735 ST590734:ST590735 ACP590734:ACP590735 AML590734:AML590735 AWH590734:AWH590735 BGD590734:BGD590735 BPZ590734:BPZ590735 BZV590734:BZV590735 CJR590734:CJR590735 CTN590734:CTN590735 DDJ590734:DDJ590735 DNF590734:DNF590735 DXB590734:DXB590735 EGX590734:EGX590735 EQT590734:EQT590735 FAP590734:FAP590735 FKL590734:FKL590735 FUH590734:FUH590735 GED590734:GED590735 GNZ590734:GNZ590735 GXV590734:GXV590735 HHR590734:HHR590735 HRN590734:HRN590735 IBJ590734:IBJ590735 ILF590734:ILF590735 IVB590734:IVB590735 JEX590734:JEX590735 JOT590734:JOT590735 JYP590734:JYP590735 KIL590734:KIL590735 KSH590734:KSH590735 LCD590734:LCD590735 LLZ590734:LLZ590735 LVV590734:LVV590735 MFR590734:MFR590735 MPN590734:MPN590735 MZJ590734:MZJ590735 NJF590734:NJF590735 NTB590734:NTB590735 OCX590734:OCX590735 OMT590734:OMT590735 OWP590734:OWP590735 PGL590734:PGL590735 PQH590734:PQH590735 QAD590734:QAD590735 QJZ590734:QJZ590735 QTV590734:QTV590735 RDR590734:RDR590735 RNN590734:RNN590735 RXJ590734:RXJ590735 SHF590734:SHF590735 SRB590734:SRB590735 TAX590734:TAX590735 TKT590734:TKT590735 TUP590734:TUP590735 UEL590734:UEL590735 UOH590734:UOH590735 UYD590734:UYD590735 VHZ590734:VHZ590735 VRV590734:VRV590735 WBR590734:WBR590735 WLN590734:WLN590735 WVJ590734:WVJ590735 B656270:B656271 IX656270:IX656271 ST656270:ST656271 ACP656270:ACP656271 AML656270:AML656271 AWH656270:AWH656271 BGD656270:BGD656271 BPZ656270:BPZ656271 BZV656270:BZV656271 CJR656270:CJR656271 CTN656270:CTN656271 DDJ656270:DDJ656271 DNF656270:DNF656271 DXB656270:DXB656271 EGX656270:EGX656271 EQT656270:EQT656271 FAP656270:FAP656271 FKL656270:FKL656271 FUH656270:FUH656271 GED656270:GED656271 GNZ656270:GNZ656271 GXV656270:GXV656271 HHR656270:HHR656271 HRN656270:HRN656271 IBJ656270:IBJ656271 ILF656270:ILF656271 IVB656270:IVB656271 JEX656270:JEX656271 JOT656270:JOT656271 JYP656270:JYP656271 KIL656270:KIL656271 KSH656270:KSH656271 LCD656270:LCD656271 LLZ656270:LLZ656271 LVV656270:LVV656271 MFR656270:MFR656271 MPN656270:MPN656271 MZJ656270:MZJ656271 NJF656270:NJF656271 NTB656270:NTB656271 OCX656270:OCX656271 OMT656270:OMT656271 OWP656270:OWP656271 PGL656270:PGL656271 PQH656270:PQH656271 QAD656270:QAD656271 QJZ656270:QJZ656271 QTV656270:QTV656271 RDR656270:RDR656271 RNN656270:RNN656271 RXJ656270:RXJ656271 SHF656270:SHF656271 SRB656270:SRB656271 TAX656270:TAX656271 TKT656270:TKT656271 TUP656270:TUP656271 UEL656270:UEL656271 UOH656270:UOH656271 UYD656270:UYD656271 VHZ656270:VHZ656271 VRV656270:VRV656271 WBR656270:WBR656271 WLN656270:WLN656271 WVJ656270:WVJ656271 B721806:B721807 IX721806:IX721807 ST721806:ST721807 ACP721806:ACP721807 AML721806:AML721807 AWH721806:AWH721807 BGD721806:BGD721807 BPZ721806:BPZ721807 BZV721806:BZV721807 CJR721806:CJR721807 CTN721806:CTN721807 DDJ721806:DDJ721807 DNF721806:DNF721807 DXB721806:DXB721807 EGX721806:EGX721807 EQT721806:EQT721807 FAP721806:FAP721807 FKL721806:FKL721807 FUH721806:FUH721807 GED721806:GED721807 GNZ721806:GNZ721807 GXV721806:GXV721807 HHR721806:HHR721807 HRN721806:HRN721807 IBJ721806:IBJ721807 ILF721806:ILF721807 IVB721806:IVB721807 JEX721806:JEX721807 JOT721806:JOT721807 JYP721806:JYP721807 KIL721806:KIL721807 KSH721806:KSH721807 LCD721806:LCD721807 LLZ721806:LLZ721807 LVV721806:LVV721807 MFR721806:MFR721807 MPN721806:MPN721807 MZJ721806:MZJ721807 NJF721806:NJF721807 NTB721806:NTB721807 OCX721806:OCX721807 OMT721806:OMT721807 OWP721806:OWP721807 PGL721806:PGL721807 PQH721806:PQH721807 QAD721806:QAD721807 QJZ721806:QJZ721807 QTV721806:QTV721807 RDR721806:RDR721807 RNN721806:RNN721807 RXJ721806:RXJ721807 SHF721806:SHF721807 SRB721806:SRB721807 TAX721806:TAX721807 TKT721806:TKT721807 TUP721806:TUP721807 UEL721806:UEL721807 UOH721806:UOH721807 UYD721806:UYD721807 VHZ721806:VHZ721807 VRV721806:VRV721807 WBR721806:WBR721807 WLN721806:WLN721807 WVJ721806:WVJ721807 B787342:B787343 IX787342:IX787343 ST787342:ST787343 ACP787342:ACP787343 AML787342:AML787343 AWH787342:AWH787343 BGD787342:BGD787343 BPZ787342:BPZ787343 BZV787342:BZV787343 CJR787342:CJR787343 CTN787342:CTN787343 DDJ787342:DDJ787343 DNF787342:DNF787343 DXB787342:DXB787343 EGX787342:EGX787343 EQT787342:EQT787343 FAP787342:FAP787343 FKL787342:FKL787343 FUH787342:FUH787343 GED787342:GED787343 GNZ787342:GNZ787343 GXV787342:GXV787343 HHR787342:HHR787343 HRN787342:HRN787343 IBJ787342:IBJ787343 ILF787342:ILF787343 IVB787342:IVB787343 JEX787342:JEX787343 JOT787342:JOT787343 JYP787342:JYP787343 KIL787342:KIL787343 KSH787342:KSH787343 LCD787342:LCD787343 LLZ787342:LLZ787343 LVV787342:LVV787343 MFR787342:MFR787343 MPN787342:MPN787343 MZJ787342:MZJ787343 NJF787342:NJF787343 NTB787342:NTB787343 OCX787342:OCX787343 OMT787342:OMT787343 OWP787342:OWP787343 PGL787342:PGL787343 PQH787342:PQH787343 QAD787342:QAD787343 QJZ787342:QJZ787343 QTV787342:QTV787343 RDR787342:RDR787343 RNN787342:RNN787343 RXJ787342:RXJ787343 SHF787342:SHF787343 SRB787342:SRB787343 TAX787342:TAX787343 TKT787342:TKT787343 TUP787342:TUP787343 UEL787342:UEL787343 UOH787342:UOH787343 UYD787342:UYD787343 VHZ787342:VHZ787343 VRV787342:VRV787343 WBR787342:WBR787343 WLN787342:WLN787343 WVJ787342:WVJ787343 B852878:B852879 IX852878:IX852879 ST852878:ST852879 ACP852878:ACP852879 AML852878:AML852879 AWH852878:AWH852879 BGD852878:BGD852879 BPZ852878:BPZ852879 BZV852878:BZV852879 CJR852878:CJR852879 CTN852878:CTN852879 DDJ852878:DDJ852879 DNF852878:DNF852879 DXB852878:DXB852879 EGX852878:EGX852879 EQT852878:EQT852879 FAP852878:FAP852879 FKL852878:FKL852879 FUH852878:FUH852879 GED852878:GED852879 GNZ852878:GNZ852879 GXV852878:GXV852879 HHR852878:HHR852879 HRN852878:HRN852879 IBJ852878:IBJ852879 ILF852878:ILF852879 IVB852878:IVB852879 JEX852878:JEX852879 JOT852878:JOT852879 JYP852878:JYP852879 KIL852878:KIL852879 KSH852878:KSH852879 LCD852878:LCD852879 LLZ852878:LLZ852879 LVV852878:LVV852879 MFR852878:MFR852879 MPN852878:MPN852879 MZJ852878:MZJ852879 NJF852878:NJF852879 NTB852878:NTB852879 OCX852878:OCX852879 OMT852878:OMT852879 OWP852878:OWP852879 PGL852878:PGL852879 PQH852878:PQH852879 QAD852878:QAD852879 QJZ852878:QJZ852879 QTV852878:QTV852879 RDR852878:RDR852879 RNN852878:RNN852879 RXJ852878:RXJ852879 SHF852878:SHF852879 SRB852878:SRB852879 TAX852878:TAX852879 TKT852878:TKT852879 TUP852878:TUP852879 UEL852878:UEL852879 UOH852878:UOH852879 UYD852878:UYD852879 VHZ852878:VHZ852879 VRV852878:VRV852879 WBR852878:WBR852879 WLN852878:WLN852879 WVJ852878:WVJ852879 B918414:B918415 IX918414:IX918415 ST918414:ST918415 ACP918414:ACP918415 AML918414:AML918415 AWH918414:AWH918415 BGD918414:BGD918415 BPZ918414:BPZ918415 BZV918414:BZV918415 CJR918414:CJR918415 CTN918414:CTN918415 DDJ918414:DDJ918415 DNF918414:DNF918415 DXB918414:DXB918415 EGX918414:EGX918415 EQT918414:EQT918415 FAP918414:FAP918415 FKL918414:FKL918415 FUH918414:FUH918415 GED918414:GED918415 GNZ918414:GNZ918415 GXV918414:GXV918415 HHR918414:HHR918415 HRN918414:HRN918415 IBJ918414:IBJ918415 ILF918414:ILF918415 IVB918414:IVB918415 JEX918414:JEX918415 JOT918414:JOT918415 JYP918414:JYP918415 KIL918414:KIL918415 KSH918414:KSH918415 LCD918414:LCD918415 LLZ918414:LLZ918415 LVV918414:LVV918415 MFR918414:MFR918415 MPN918414:MPN918415 MZJ918414:MZJ918415 NJF918414:NJF918415 NTB918414:NTB918415 OCX918414:OCX918415 OMT918414:OMT918415 OWP918414:OWP918415 PGL918414:PGL918415 PQH918414:PQH918415 QAD918414:QAD918415 QJZ918414:QJZ918415 QTV918414:QTV918415 RDR918414:RDR918415 RNN918414:RNN918415 RXJ918414:RXJ918415 SHF918414:SHF918415 SRB918414:SRB918415 TAX918414:TAX918415 TKT918414:TKT918415 TUP918414:TUP918415 UEL918414:UEL918415 UOH918414:UOH918415 UYD918414:UYD918415 VHZ918414:VHZ918415 VRV918414:VRV918415 WBR918414:WBR918415 WLN918414:WLN918415 WVJ918414:WVJ918415 B983950:B983951 IX983950:IX983951 ST983950:ST983951 ACP983950:ACP983951 AML983950:AML983951 AWH983950:AWH983951 BGD983950:BGD983951 BPZ983950:BPZ983951 BZV983950:BZV983951 CJR983950:CJR983951 CTN983950:CTN983951 DDJ983950:DDJ983951 DNF983950:DNF983951 DXB983950:DXB983951 EGX983950:EGX983951 EQT983950:EQT983951 FAP983950:FAP983951 FKL983950:FKL983951 FUH983950:FUH983951 GED983950:GED983951 GNZ983950:GNZ983951 GXV983950:GXV983951 HHR983950:HHR983951 HRN983950:HRN983951 IBJ983950:IBJ983951 ILF983950:ILF983951 IVB983950:IVB983951 JEX983950:JEX983951 JOT983950:JOT983951 JYP983950:JYP983951 KIL983950:KIL983951 KSH983950:KSH983951 LCD983950:LCD983951 LLZ983950:LLZ983951 LVV983950:LVV983951 MFR983950:MFR983951 MPN983950:MPN983951 MZJ983950:MZJ983951 NJF983950:NJF983951 NTB983950:NTB983951 OCX983950:OCX983951 OMT983950:OMT983951 OWP983950:OWP983951 PGL983950:PGL983951 PQH983950:PQH983951 QAD983950:QAD983951 QJZ983950:QJZ983951 QTV983950:QTV983951 RDR983950:RDR983951 RNN983950:RNN983951 RXJ983950:RXJ983951 SHF983950:SHF983951 SRB983950:SRB983951 TAX983950:TAX983951 TKT983950:TKT983951 TUP983950:TUP983951 UEL983950:UEL983951 UOH983950:UOH983951 UYD983950:UYD983951 VHZ983950:VHZ983951 VRV983950:VRV983951 WBR983950:WBR983951 WLN983950:WLN983951 WVJ983950:WVJ983951 B1176:B1177 IX1176:IX1177 ST1176:ST1177 ACP1176:ACP1177 AML1176:AML1177 AWH1176:AWH1177 BGD1176:BGD1177 BPZ1176:BPZ1177 BZV1176:BZV1177 CJR1176:CJR1177 CTN1176:CTN1177 DDJ1176:DDJ1177 DNF1176:DNF1177 DXB1176:DXB1177 EGX1176:EGX1177 EQT1176:EQT1177 FAP1176:FAP1177 FKL1176:FKL1177 FUH1176:FUH1177 GED1176:GED1177 GNZ1176:GNZ1177 GXV1176:GXV1177 HHR1176:HHR1177 HRN1176:HRN1177 IBJ1176:IBJ1177 ILF1176:ILF1177 IVB1176:IVB1177 JEX1176:JEX1177 JOT1176:JOT1177 JYP1176:JYP1177 KIL1176:KIL1177 KSH1176:KSH1177 LCD1176:LCD1177 LLZ1176:LLZ1177 LVV1176:LVV1177 MFR1176:MFR1177 MPN1176:MPN1177 MZJ1176:MZJ1177 NJF1176:NJF1177 NTB1176:NTB1177 OCX1176:OCX1177 OMT1176:OMT1177 OWP1176:OWP1177 PGL1176:PGL1177 PQH1176:PQH1177 QAD1176:QAD1177 QJZ1176:QJZ1177 QTV1176:QTV1177 RDR1176:RDR1177 RNN1176:RNN1177 RXJ1176:RXJ1177 SHF1176:SHF1177 SRB1176:SRB1177 TAX1176:TAX1177 TKT1176:TKT1177 TUP1176:TUP1177 UEL1176:UEL1177 UOH1176:UOH1177 UYD1176:UYD1177 VHZ1176:VHZ1177 VRV1176:VRV1177 WBR1176:WBR1177 WLN1176:WLN1177 WVJ1176:WVJ1177 B66712:B66713 IX66712:IX66713 ST66712:ST66713 ACP66712:ACP66713 AML66712:AML66713 AWH66712:AWH66713 BGD66712:BGD66713 BPZ66712:BPZ66713 BZV66712:BZV66713 CJR66712:CJR66713 CTN66712:CTN66713 DDJ66712:DDJ66713 DNF66712:DNF66713 DXB66712:DXB66713 EGX66712:EGX66713 EQT66712:EQT66713 FAP66712:FAP66713 FKL66712:FKL66713 FUH66712:FUH66713 GED66712:GED66713 GNZ66712:GNZ66713 GXV66712:GXV66713 HHR66712:HHR66713 HRN66712:HRN66713 IBJ66712:IBJ66713 ILF66712:ILF66713 IVB66712:IVB66713 JEX66712:JEX66713 JOT66712:JOT66713 JYP66712:JYP66713 KIL66712:KIL66713 KSH66712:KSH66713 LCD66712:LCD66713 LLZ66712:LLZ66713 LVV66712:LVV66713 MFR66712:MFR66713 MPN66712:MPN66713 MZJ66712:MZJ66713 NJF66712:NJF66713 NTB66712:NTB66713 OCX66712:OCX66713 OMT66712:OMT66713 OWP66712:OWP66713 PGL66712:PGL66713 PQH66712:PQH66713 QAD66712:QAD66713 QJZ66712:QJZ66713 QTV66712:QTV66713 RDR66712:RDR66713 RNN66712:RNN66713 RXJ66712:RXJ66713 SHF66712:SHF66713 SRB66712:SRB66713 TAX66712:TAX66713 TKT66712:TKT66713 TUP66712:TUP66713 UEL66712:UEL66713 UOH66712:UOH66713 UYD66712:UYD66713 VHZ66712:VHZ66713 VRV66712:VRV66713 WBR66712:WBR66713 WLN66712:WLN66713 WVJ66712:WVJ66713 B132248:B132249 IX132248:IX132249 ST132248:ST132249 ACP132248:ACP132249 AML132248:AML132249 AWH132248:AWH132249 BGD132248:BGD132249 BPZ132248:BPZ132249 BZV132248:BZV132249 CJR132248:CJR132249 CTN132248:CTN132249 DDJ132248:DDJ132249 DNF132248:DNF132249 DXB132248:DXB132249 EGX132248:EGX132249 EQT132248:EQT132249 FAP132248:FAP132249 FKL132248:FKL132249 FUH132248:FUH132249 GED132248:GED132249 GNZ132248:GNZ132249 GXV132248:GXV132249 HHR132248:HHR132249 HRN132248:HRN132249 IBJ132248:IBJ132249 ILF132248:ILF132249 IVB132248:IVB132249 JEX132248:JEX132249 JOT132248:JOT132249 JYP132248:JYP132249 KIL132248:KIL132249 KSH132248:KSH132249 LCD132248:LCD132249 LLZ132248:LLZ132249 LVV132248:LVV132249 MFR132248:MFR132249 MPN132248:MPN132249 MZJ132248:MZJ132249 NJF132248:NJF132249 NTB132248:NTB132249 OCX132248:OCX132249 OMT132248:OMT132249 OWP132248:OWP132249 PGL132248:PGL132249 PQH132248:PQH132249 QAD132248:QAD132249 QJZ132248:QJZ132249 QTV132248:QTV132249 RDR132248:RDR132249 RNN132248:RNN132249 RXJ132248:RXJ132249 SHF132248:SHF132249 SRB132248:SRB132249 TAX132248:TAX132249 TKT132248:TKT132249 TUP132248:TUP132249 UEL132248:UEL132249 UOH132248:UOH132249 UYD132248:UYD132249 VHZ132248:VHZ132249 VRV132248:VRV132249 WBR132248:WBR132249 WLN132248:WLN132249 WVJ132248:WVJ132249 B197784:B197785 IX197784:IX197785 ST197784:ST197785 ACP197784:ACP197785 AML197784:AML197785 AWH197784:AWH197785 BGD197784:BGD197785 BPZ197784:BPZ197785 BZV197784:BZV197785 CJR197784:CJR197785 CTN197784:CTN197785 DDJ197784:DDJ197785 DNF197784:DNF197785 DXB197784:DXB197785 EGX197784:EGX197785 EQT197784:EQT197785 FAP197784:FAP197785 FKL197784:FKL197785 FUH197784:FUH197785 GED197784:GED197785 GNZ197784:GNZ197785 GXV197784:GXV197785 HHR197784:HHR197785 HRN197784:HRN197785 IBJ197784:IBJ197785 ILF197784:ILF197785 IVB197784:IVB197785 JEX197784:JEX197785 JOT197784:JOT197785 JYP197784:JYP197785 KIL197784:KIL197785 KSH197784:KSH197785 LCD197784:LCD197785 LLZ197784:LLZ197785 LVV197784:LVV197785 MFR197784:MFR197785 MPN197784:MPN197785 MZJ197784:MZJ197785 NJF197784:NJF197785 NTB197784:NTB197785 OCX197784:OCX197785 OMT197784:OMT197785 OWP197784:OWP197785 PGL197784:PGL197785 PQH197784:PQH197785 QAD197784:QAD197785 QJZ197784:QJZ197785 QTV197784:QTV197785 RDR197784:RDR197785 RNN197784:RNN197785 RXJ197784:RXJ197785 SHF197784:SHF197785 SRB197784:SRB197785 TAX197784:TAX197785 TKT197784:TKT197785 TUP197784:TUP197785 UEL197784:UEL197785 UOH197784:UOH197785 UYD197784:UYD197785 VHZ197784:VHZ197785 VRV197784:VRV197785 WBR197784:WBR197785 WLN197784:WLN197785 WVJ197784:WVJ197785 B263320:B263321 IX263320:IX263321 ST263320:ST263321 ACP263320:ACP263321 AML263320:AML263321 AWH263320:AWH263321 BGD263320:BGD263321 BPZ263320:BPZ263321 BZV263320:BZV263321 CJR263320:CJR263321 CTN263320:CTN263321 DDJ263320:DDJ263321 DNF263320:DNF263321 DXB263320:DXB263321 EGX263320:EGX263321 EQT263320:EQT263321 FAP263320:FAP263321 FKL263320:FKL263321 FUH263320:FUH263321 GED263320:GED263321 GNZ263320:GNZ263321 GXV263320:GXV263321 HHR263320:HHR263321 HRN263320:HRN263321 IBJ263320:IBJ263321 ILF263320:ILF263321 IVB263320:IVB263321 JEX263320:JEX263321 JOT263320:JOT263321 JYP263320:JYP263321 KIL263320:KIL263321 KSH263320:KSH263321 LCD263320:LCD263321 LLZ263320:LLZ263321 LVV263320:LVV263321 MFR263320:MFR263321 MPN263320:MPN263321 MZJ263320:MZJ263321 NJF263320:NJF263321 NTB263320:NTB263321 OCX263320:OCX263321 OMT263320:OMT263321 OWP263320:OWP263321 PGL263320:PGL263321 PQH263320:PQH263321 QAD263320:QAD263321 QJZ263320:QJZ263321 QTV263320:QTV263321 RDR263320:RDR263321 RNN263320:RNN263321 RXJ263320:RXJ263321 SHF263320:SHF263321 SRB263320:SRB263321 TAX263320:TAX263321 TKT263320:TKT263321 TUP263320:TUP263321 UEL263320:UEL263321 UOH263320:UOH263321 UYD263320:UYD263321 VHZ263320:VHZ263321 VRV263320:VRV263321 WBR263320:WBR263321 WLN263320:WLN263321 WVJ263320:WVJ263321 B328856:B328857 IX328856:IX328857 ST328856:ST328857 ACP328856:ACP328857 AML328856:AML328857 AWH328856:AWH328857 BGD328856:BGD328857 BPZ328856:BPZ328857 BZV328856:BZV328857 CJR328856:CJR328857 CTN328856:CTN328857 DDJ328856:DDJ328857 DNF328856:DNF328857 DXB328856:DXB328857 EGX328856:EGX328857 EQT328856:EQT328857 FAP328856:FAP328857 FKL328856:FKL328857 FUH328856:FUH328857 GED328856:GED328857 GNZ328856:GNZ328857 GXV328856:GXV328857 HHR328856:HHR328857 HRN328856:HRN328857 IBJ328856:IBJ328857 ILF328856:ILF328857 IVB328856:IVB328857 JEX328856:JEX328857 JOT328856:JOT328857 JYP328856:JYP328857 KIL328856:KIL328857 KSH328856:KSH328857 LCD328856:LCD328857 LLZ328856:LLZ328857 LVV328856:LVV328857 MFR328856:MFR328857 MPN328856:MPN328857 MZJ328856:MZJ328857 NJF328856:NJF328857 NTB328856:NTB328857 OCX328856:OCX328857 OMT328856:OMT328857 OWP328856:OWP328857 PGL328856:PGL328857 PQH328856:PQH328857 QAD328856:QAD328857 QJZ328856:QJZ328857 QTV328856:QTV328857 RDR328856:RDR328857 RNN328856:RNN328857 RXJ328856:RXJ328857 SHF328856:SHF328857 SRB328856:SRB328857 TAX328856:TAX328857 TKT328856:TKT328857 TUP328856:TUP328857 UEL328856:UEL328857 UOH328856:UOH328857 UYD328856:UYD328857 VHZ328856:VHZ328857 VRV328856:VRV328857 WBR328856:WBR328857 WLN328856:WLN328857 WVJ328856:WVJ328857 B394392:B394393 IX394392:IX394393 ST394392:ST394393 ACP394392:ACP394393 AML394392:AML394393 AWH394392:AWH394393 BGD394392:BGD394393 BPZ394392:BPZ394393 BZV394392:BZV394393 CJR394392:CJR394393 CTN394392:CTN394393 DDJ394392:DDJ394393 DNF394392:DNF394393 DXB394392:DXB394393 EGX394392:EGX394393 EQT394392:EQT394393 FAP394392:FAP394393 FKL394392:FKL394393 FUH394392:FUH394393 GED394392:GED394393 GNZ394392:GNZ394393 GXV394392:GXV394393 HHR394392:HHR394393 HRN394392:HRN394393 IBJ394392:IBJ394393 ILF394392:ILF394393 IVB394392:IVB394393 JEX394392:JEX394393 JOT394392:JOT394393 JYP394392:JYP394393 KIL394392:KIL394393 KSH394392:KSH394393 LCD394392:LCD394393 LLZ394392:LLZ394393 LVV394392:LVV394393 MFR394392:MFR394393 MPN394392:MPN394393 MZJ394392:MZJ394393 NJF394392:NJF394393 NTB394392:NTB394393 OCX394392:OCX394393 OMT394392:OMT394393 OWP394392:OWP394393 PGL394392:PGL394393 PQH394392:PQH394393 QAD394392:QAD394393 QJZ394392:QJZ394393 QTV394392:QTV394393 RDR394392:RDR394393 RNN394392:RNN394393 RXJ394392:RXJ394393 SHF394392:SHF394393 SRB394392:SRB394393 TAX394392:TAX394393 TKT394392:TKT394393 TUP394392:TUP394393 UEL394392:UEL394393 UOH394392:UOH394393 UYD394392:UYD394393 VHZ394392:VHZ394393 VRV394392:VRV394393 WBR394392:WBR394393 WLN394392:WLN394393 WVJ394392:WVJ394393 B459928:B459929 IX459928:IX459929 ST459928:ST459929 ACP459928:ACP459929 AML459928:AML459929 AWH459928:AWH459929 BGD459928:BGD459929 BPZ459928:BPZ459929 BZV459928:BZV459929 CJR459928:CJR459929 CTN459928:CTN459929 DDJ459928:DDJ459929 DNF459928:DNF459929 DXB459928:DXB459929 EGX459928:EGX459929 EQT459928:EQT459929 FAP459928:FAP459929 FKL459928:FKL459929 FUH459928:FUH459929 GED459928:GED459929 GNZ459928:GNZ459929 GXV459928:GXV459929 HHR459928:HHR459929 HRN459928:HRN459929 IBJ459928:IBJ459929 ILF459928:ILF459929 IVB459928:IVB459929 JEX459928:JEX459929 JOT459928:JOT459929 JYP459928:JYP459929 KIL459928:KIL459929 KSH459928:KSH459929 LCD459928:LCD459929 LLZ459928:LLZ459929 LVV459928:LVV459929 MFR459928:MFR459929 MPN459928:MPN459929 MZJ459928:MZJ459929 NJF459928:NJF459929 NTB459928:NTB459929 OCX459928:OCX459929 OMT459928:OMT459929 OWP459928:OWP459929 PGL459928:PGL459929 PQH459928:PQH459929 QAD459928:QAD459929 QJZ459928:QJZ459929 QTV459928:QTV459929 RDR459928:RDR459929 RNN459928:RNN459929 RXJ459928:RXJ459929 SHF459928:SHF459929 SRB459928:SRB459929 TAX459928:TAX459929 TKT459928:TKT459929 TUP459928:TUP459929 UEL459928:UEL459929 UOH459928:UOH459929 UYD459928:UYD459929 VHZ459928:VHZ459929 VRV459928:VRV459929 WBR459928:WBR459929 WLN459928:WLN459929 WVJ459928:WVJ459929 B525464:B525465 IX525464:IX525465 ST525464:ST525465 ACP525464:ACP525465 AML525464:AML525465 AWH525464:AWH525465 BGD525464:BGD525465 BPZ525464:BPZ525465 BZV525464:BZV525465 CJR525464:CJR525465 CTN525464:CTN525465 DDJ525464:DDJ525465 DNF525464:DNF525465 DXB525464:DXB525465 EGX525464:EGX525465 EQT525464:EQT525465 FAP525464:FAP525465 FKL525464:FKL525465 FUH525464:FUH525465 GED525464:GED525465 GNZ525464:GNZ525465 GXV525464:GXV525465 HHR525464:HHR525465 HRN525464:HRN525465 IBJ525464:IBJ525465 ILF525464:ILF525465 IVB525464:IVB525465 JEX525464:JEX525465 JOT525464:JOT525465 JYP525464:JYP525465 KIL525464:KIL525465 KSH525464:KSH525465 LCD525464:LCD525465 LLZ525464:LLZ525465 LVV525464:LVV525465 MFR525464:MFR525465 MPN525464:MPN525465 MZJ525464:MZJ525465 NJF525464:NJF525465 NTB525464:NTB525465 OCX525464:OCX525465 OMT525464:OMT525465 OWP525464:OWP525465 PGL525464:PGL525465 PQH525464:PQH525465 QAD525464:QAD525465 QJZ525464:QJZ525465 QTV525464:QTV525465 RDR525464:RDR525465 RNN525464:RNN525465 RXJ525464:RXJ525465 SHF525464:SHF525465 SRB525464:SRB525465 TAX525464:TAX525465 TKT525464:TKT525465 TUP525464:TUP525465 UEL525464:UEL525465 UOH525464:UOH525465 UYD525464:UYD525465 VHZ525464:VHZ525465 VRV525464:VRV525465 WBR525464:WBR525465 WLN525464:WLN525465 WVJ525464:WVJ525465 B591000:B591001 IX591000:IX591001 ST591000:ST591001 ACP591000:ACP591001 AML591000:AML591001 AWH591000:AWH591001 BGD591000:BGD591001 BPZ591000:BPZ591001 BZV591000:BZV591001 CJR591000:CJR591001 CTN591000:CTN591001 DDJ591000:DDJ591001 DNF591000:DNF591001 DXB591000:DXB591001 EGX591000:EGX591001 EQT591000:EQT591001 FAP591000:FAP591001 FKL591000:FKL591001 FUH591000:FUH591001 GED591000:GED591001 GNZ591000:GNZ591001 GXV591000:GXV591001 HHR591000:HHR591001 HRN591000:HRN591001 IBJ591000:IBJ591001 ILF591000:ILF591001 IVB591000:IVB591001 JEX591000:JEX591001 JOT591000:JOT591001 JYP591000:JYP591001 KIL591000:KIL591001 KSH591000:KSH591001 LCD591000:LCD591001 LLZ591000:LLZ591001 LVV591000:LVV591001 MFR591000:MFR591001 MPN591000:MPN591001 MZJ591000:MZJ591001 NJF591000:NJF591001 NTB591000:NTB591001 OCX591000:OCX591001 OMT591000:OMT591001 OWP591000:OWP591001 PGL591000:PGL591001 PQH591000:PQH591001 QAD591000:QAD591001 QJZ591000:QJZ591001 QTV591000:QTV591001 RDR591000:RDR591001 RNN591000:RNN591001 RXJ591000:RXJ591001 SHF591000:SHF591001 SRB591000:SRB591001 TAX591000:TAX591001 TKT591000:TKT591001 TUP591000:TUP591001 UEL591000:UEL591001 UOH591000:UOH591001 UYD591000:UYD591001 VHZ591000:VHZ591001 VRV591000:VRV591001 WBR591000:WBR591001 WLN591000:WLN591001 WVJ591000:WVJ591001 B656536:B656537 IX656536:IX656537 ST656536:ST656537 ACP656536:ACP656537 AML656536:AML656537 AWH656536:AWH656537 BGD656536:BGD656537 BPZ656536:BPZ656537 BZV656536:BZV656537 CJR656536:CJR656537 CTN656536:CTN656537 DDJ656536:DDJ656537 DNF656536:DNF656537 DXB656536:DXB656537 EGX656536:EGX656537 EQT656536:EQT656537 FAP656536:FAP656537 FKL656536:FKL656537 FUH656536:FUH656537 GED656536:GED656537 GNZ656536:GNZ656537 GXV656536:GXV656537 HHR656536:HHR656537 HRN656536:HRN656537 IBJ656536:IBJ656537 ILF656536:ILF656537 IVB656536:IVB656537 JEX656536:JEX656537 JOT656536:JOT656537 JYP656536:JYP656537 KIL656536:KIL656537 KSH656536:KSH656537 LCD656536:LCD656537 LLZ656536:LLZ656537 LVV656536:LVV656537 MFR656536:MFR656537 MPN656536:MPN656537 MZJ656536:MZJ656537 NJF656536:NJF656537 NTB656536:NTB656537 OCX656536:OCX656537 OMT656536:OMT656537 OWP656536:OWP656537 PGL656536:PGL656537 PQH656536:PQH656537 QAD656536:QAD656537 QJZ656536:QJZ656537 QTV656536:QTV656537 RDR656536:RDR656537 RNN656536:RNN656537 RXJ656536:RXJ656537 SHF656536:SHF656537 SRB656536:SRB656537 TAX656536:TAX656537 TKT656536:TKT656537 TUP656536:TUP656537 UEL656536:UEL656537 UOH656536:UOH656537 UYD656536:UYD656537 VHZ656536:VHZ656537 VRV656536:VRV656537 WBR656536:WBR656537 WLN656536:WLN656537 WVJ656536:WVJ656537 B722072:B722073 IX722072:IX722073 ST722072:ST722073 ACP722072:ACP722073 AML722072:AML722073 AWH722072:AWH722073 BGD722072:BGD722073 BPZ722072:BPZ722073 BZV722072:BZV722073 CJR722072:CJR722073 CTN722072:CTN722073 DDJ722072:DDJ722073 DNF722072:DNF722073 DXB722072:DXB722073 EGX722072:EGX722073 EQT722072:EQT722073 FAP722072:FAP722073 FKL722072:FKL722073 FUH722072:FUH722073 GED722072:GED722073 GNZ722072:GNZ722073 GXV722072:GXV722073 HHR722072:HHR722073 HRN722072:HRN722073 IBJ722072:IBJ722073 ILF722072:ILF722073 IVB722072:IVB722073 JEX722072:JEX722073 JOT722072:JOT722073 JYP722072:JYP722073 KIL722072:KIL722073 KSH722072:KSH722073 LCD722072:LCD722073 LLZ722072:LLZ722073 LVV722072:LVV722073 MFR722072:MFR722073 MPN722072:MPN722073 MZJ722072:MZJ722073 NJF722072:NJF722073 NTB722072:NTB722073 OCX722072:OCX722073 OMT722072:OMT722073 OWP722072:OWP722073 PGL722072:PGL722073 PQH722072:PQH722073 QAD722072:QAD722073 QJZ722072:QJZ722073 QTV722072:QTV722073 RDR722072:RDR722073 RNN722072:RNN722073 RXJ722072:RXJ722073 SHF722072:SHF722073 SRB722072:SRB722073 TAX722072:TAX722073 TKT722072:TKT722073 TUP722072:TUP722073 UEL722072:UEL722073 UOH722072:UOH722073 UYD722072:UYD722073 VHZ722072:VHZ722073 VRV722072:VRV722073 WBR722072:WBR722073 WLN722072:WLN722073 WVJ722072:WVJ722073 B787608:B787609 IX787608:IX787609 ST787608:ST787609 ACP787608:ACP787609 AML787608:AML787609 AWH787608:AWH787609 BGD787608:BGD787609 BPZ787608:BPZ787609 BZV787608:BZV787609 CJR787608:CJR787609 CTN787608:CTN787609 DDJ787608:DDJ787609 DNF787608:DNF787609 DXB787608:DXB787609 EGX787608:EGX787609 EQT787608:EQT787609 FAP787608:FAP787609 FKL787608:FKL787609 FUH787608:FUH787609 GED787608:GED787609 GNZ787608:GNZ787609 GXV787608:GXV787609 HHR787608:HHR787609 HRN787608:HRN787609 IBJ787608:IBJ787609 ILF787608:ILF787609 IVB787608:IVB787609 JEX787608:JEX787609 JOT787608:JOT787609 JYP787608:JYP787609 KIL787608:KIL787609 KSH787608:KSH787609 LCD787608:LCD787609 LLZ787608:LLZ787609 LVV787608:LVV787609 MFR787608:MFR787609 MPN787608:MPN787609 MZJ787608:MZJ787609 NJF787608:NJF787609 NTB787608:NTB787609 OCX787608:OCX787609 OMT787608:OMT787609 OWP787608:OWP787609 PGL787608:PGL787609 PQH787608:PQH787609 QAD787608:QAD787609 QJZ787608:QJZ787609 QTV787608:QTV787609 RDR787608:RDR787609 RNN787608:RNN787609 RXJ787608:RXJ787609 SHF787608:SHF787609 SRB787608:SRB787609 TAX787608:TAX787609 TKT787608:TKT787609 TUP787608:TUP787609 UEL787608:UEL787609 UOH787608:UOH787609 UYD787608:UYD787609 VHZ787608:VHZ787609 VRV787608:VRV787609 WBR787608:WBR787609 WLN787608:WLN787609 WVJ787608:WVJ787609 B853144:B853145 IX853144:IX853145 ST853144:ST853145 ACP853144:ACP853145 AML853144:AML853145 AWH853144:AWH853145 BGD853144:BGD853145 BPZ853144:BPZ853145 BZV853144:BZV853145 CJR853144:CJR853145 CTN853144:CTN853145 DDJ853144:DDJ853145 DNF853144:DNF853145 DXB853144:DXB853145 EGX853144:EGX853145 EQT853144:EQT853145 FAP853144:FAP853145 FKL853144:FKL853145 FUH853144:FUH853145 GED853144:GED853145 GNZ853144:GNZ853145 GXV853144:GXV853145 HHR853144:HHR853145 HRN853144:HRN853145 IBJ853144:IBJ853145 ILF853144:ILF853145 IVB853144:IVB853145 JEX853144:JEX853145 JOT853144:JOT853145 JYP853144:JYP853145 KIL853144:KIL853145 KSH853144:KSH853145 LCD853144:LCD853145 LLZ853144:LLZ853145 LVV853144:LVV853145 MFR853144:MFR853145 MPN853144:MPN853145 MZJ853144:MZJ853145 NJF853144:NJF853145 NTB853144:NTB853145 OCX853144:OCX853145 OMT853144:OMT853145 OWP853144:OWP853145 PGL853144:PGL853145 PQH853144:PQH853145 QAD853144:QAD853145 QJZ853144:QJZ853145 QTV853144:QTV853145 RDR853144:RDR853145 RNN853144:RNN853145 RXJ853144:RXJ853145 SHF853144:SHF853145 SRB853144:SRB853145 TAX853144:TAX853145 TKT853144:TKT853145 TUP853144:TUP853145 UEL853144:UEL853145 UOH853144:UOH853145 UYD853144:UYD853145 VHZ853144:VHZ853145 VRV853144:VRV853145 WBR853144:WBR853145 WLN853144:WLN853145 WVJ853144:WVJ853145 B918680:B918681 IX918680:IX918681 ST918680:ST918681 ACP918680:ACP918681 AML918680:AML918681 AWH918680:AWH918681 BGD918680:BGD918681 BPZ918680:BPZ918681 BZV918680:BZV918681 CJR918680:CJR918681 CTN918680:CTN918681 DDJ918680:DDJ918681 DNF918680:DNF918681 DXB918680:DXB918681 EGX918680:EGX918681 EQT918680:EQT918681 FAP918680:FAP918681 FKL918680:FKL918681 FUH918680:FUH918681 GED918680:GED918681 GNZ918680:GNZ918681 GXV918680:GXV918681 HHR918680:HHR918681 HRN918680:HRN918681 IBJ918680:IBJ918681 ILF918680:ILF918681 IVB918680:IVB918681 JEX918680:JEX918681 JOT918680:JOT918681 JYP918680:JYP918681 KIL918680:KIL918681 KSH918680:KSH918681 LCD918680:LCD918681 LLZ918680:LLZ918681 LVV918680:LVV918681 MFR918680:MFR918681 MPN918680:MPN918681 MZJ918680:MZJ918681 NJF918680:NJF918681 NTB918680:NTB918681 OCX918680:OCX918681 OMT918680:OMT918681 OWP918680:OWP918681 PGL918680:PGL918681 PQH918680:PQH918681 QAD918680:QAD918681 QJZ918680:QJZ918681 QTV918680:QTV918681 RDR918680:RDR918681 RNN918680:RNN918681 RXJ918680:RXJ918681 SHF918680:SHF918681 SRB918680:SRB918681 TAX918680:TAX918681 TKT918680:TKT918681 TUP918680:TUP918681 UEL918680:UEL918681 UOH918680:UOH918681 UYD918680:UYD918681 VHZ918680:VHZ918681 VRV918680:VRV918681 WBR918680:WBR918681 WLN918680:WLN918681 WVJ918680:WVJ918681 B984216:B984217 IX984216:IX984217 ST984216:ST984217 ACP984216:ACP984217 AML984216:AML984217 AWH984216:AWH984217 BGD984216:BGD984217 BPZ984216:BPZ984217 BZV984216:BZV984217 CJR984216:CJR984217 CTN984216:CTN984217 DDJ984216:DDJ984217 DNF984216:DNF984217 DXB984216:DXB984217 EGX984216:EGX984217 EQT984216:EQT984217 FAP984216:FAP984217 FKL984216:FKL984217 FUH984216:FUH984217 GED984216:GED984217 GNZ984216:GNZ984217 GXV984216:GXV984217 HHR984216:HHR984217 HRN984216:HRN984217 IBJ984216:IBJ984217 ILF984216:ILF984217 IVB984216:IVB984217 JEX984216:JEX984217 JOT984216:JOT984217 JYP984216:JYP984217 KIL984216:KIL984217 KSH984216:KSH984217 LCD984216:LCD984217 LLZ984216:LLZ984217 LVV984216:LVV984217 MFR984216:MFR984217 MPN984216:MPN984217 MZJ984216:MZJ984217 NJF984216:NJF984217 NTB984216:NTB984217 OCX984216:OCX984217 OMT984216:OMT984217 OWP984216:OWP984217 PGL984216:PGL984217 PQH984216:PQH984217 QAD984216:QAD984217 QJZ984216:QJZ984217 QTV984216:QTV984217 RDR984216:RDR984217 RNN984216:RNN984217 RXJ984216:RXJ984217 SHF984216:SHF984217 SRB984216:SRB984217 TAX984216:TAX984217 TKT984216:TKT984217 TUP984216:TUP984217 UEL984216:UEL984217 UOH984216:UOH984217 UYD984216:UYD984217 VHZ984216:VHZ984217 VRV984216:VRV984217 WBR984216:WBR984217 WLN984216:WLN984217 WVJ984216:WVJ984217 B1203 IX1203 ST1203 ACP1203 AML1203 AWH1203 BGD1203 BPZ1203 BZV1203 CJR1203 CTN1203 DDJ1203 DNF1203 DXB1203 EGX1203 EQT1203 FAP1203 FKL1203 FUH1203 GED1203 GNZ1203 GXV1203 HHR1203 HRN1203 IBJ1203 ILF1203 IVB1203 JEX1203 JOT1203 JYP1203 KIL1203 KSH1203 LCD1203 LLZ1203 LVV1203 MFR1203 MPN1203 MZJ1203 NJF1203 NTB1203 OCX1203 OMT1203 OWP1203 PGL1203 PQH1203 QAD1203 QJZ1203 QTV1203 RDR1203 RNN1203 RXJ1203 SHF1203 SRB1203 TAX1203 TKT1203 TUP1203 UEL1203 UOH1203 UYD1203 VHZ1203 VRV1203 WBR1203 WLN1203 WVJ1203 B66739 IX66739 ST66739 ACP66739 AML66739 AWH66739 BGD66739 BPZ66739 BZV66739 CJR66739 CTN66739 DDJ66739 DNF66739 DXB66739 EGX66739 EQT66739 FAP66739 FKL66739 FUH66739 GED66739 GNZ66739 GXV66739 HHR66739 HRN66739 IBJ66739 ILF66739 IVB66739 JEX66739 JOT66739 JYP66739 KIL66739 KSH66739 LCD66739 LLZ66739 LVV66739 MFR66739 MPN66739 MZJ66739 NJF66739 NTB66739 OCX66739 OMT66739 OWP66739 PGL66739 PQH66739 QAD66739 QJZ66739 QTV66739 RDR66739 RNN66739 RXJ66739 SHF66739 SRB66739 TAX66739 TKT66739 TUP66739 UEL66739 UOH66739 UYD66739 VHZ66739 VRV66739 WBR66739 WLN66739 WVJ66739 B132275 IX132275 ST132275 ACP132275 AML132275 AWH132275 BGD132275 BPZ132275 BZV132275 CJR132275 CTN132275 DDJ132275 DNF132275 DXB132275 EGX132275 EQT132275 FAP132275 FKL132275 FUH132275 GED132275 GNZ132275 GXV132275 HHR132275 HRN132275 IBJ132275 ILF132275 IVB132275 JEX132275 JOT132275 JYP132275 KIL132275 KSH132275 LCD132275 LLZ132275 LVV132275 MFR132275 MPN132275 MZJ132275 NJF132275 NTB132275 OCX132275 OMT132275 OWP132275 PGL132275 PQH132275 QAD132275 QJZ132275 QTV132275 RDR132275 RNN132275 RXJ132275 SHF132275 SRB132275 TAX132275 TKT132275 TUP132275 UEL132275 UOH132275 UYD132275 VHZ132275 VRV132275 WBR132275 WLN132275 WVJ132275 B197811 IX197811 ST197811 ACP197811 AML197811 AWH197811 BGD197811 BPZ197811 BZV197811 CJR197811 CTN197811 DDJ197811 DNF197811 DXB197811 EGX197811 EQT197811 FAP197811 FKL197811 FUH197811 GED197811 GNZ197811 GXV197811 HHR197811 HRN197811 IBJ197811 ILF197811 IVB197811 JEX197811 JOT197811 JYP197811 KIL197811 KSH197811 LCD197811 LLZ197811 LVV197811 MFR197811 MPN197811 MZJ197811 NJF197811 NTB197811 OCX197811 OMT197811 OWP197811 PGL197811 PQH197811 QAD197811 QJZ197811 QTV197811 RDR197811 RNN197811 RXJ197811 SHF197811 SRB197811 TAX197811 TKT197811 TUP197811 UEL197811 UOH197811 UYD197811 VHZ197811 VRV197811 WBR197811 WLN197811 WVJ197811 B263347 IX263347 ST263347 ACP263347 AML263347 AWH263347 BGD263347 BPZ263347 BZV263347 CJR263347 CTN263347 DDJ263347 DNF263347 DXB263347 EGX263347 EQT263347 FAP263347 FKL263347 FUH263347 GED263347 GNZ263347 GXV263347 HHR263347 HRN263347 IBJ263347 ILF263347 IVB263347 JEX263347 JOT263347 JYP263347 KIL263347 KSH263347 LCD263347 LLZ263347 LVV263347 MFR263347 MPN263347 MZJ263347 NJF263347 NTB263347 OCX263347 OMT263347 OWP263347 PGL263347 PQH263347 QAD263347 QJZ263347 QTV263347 RDR263347 RNN263347 RXJ263347 SHF263347 SRB263347 TAX263347 TKT263347 TUP263347 UEL263347 UOH263347 UYD263347 VHZ263347 VRV263347 WBR263347 WLN263347 WVJ263347 B328883 IX328883 ST328883 ACP328883 AML328883 AWH328883 BGD328883 BPZ328883 BZV328883 CJR328883 CTN328883 DDJ328883 DNF328883 DXB328883 EGX328883 EQT328883 FAP328883 FKL328883 FUH328883 GED328883 GNZ328883 GXV328883 HHR328883 HRN328883 IBJ328883 ILF328883 IVB328883 JEX328883 JOT328883 JYP328883 KIL328883 KSH328883 LCD328883 LLZ328883 LVV328883 MFR328883 MPN328883 MZJ328883 NJF328883 NTB328883 OCX328883 OMT328883 OWP328883 PGL328883 PQH328883 QAD328883 QJZ328883 QTV328883 RDR328883 RNN328883 RXJ328883 SHF328883 SRB328883 TAX328883 TKT328883 TUP328883 UEL328883 UOH328883 UYD328883 VHZ328883 VRV328883 WBR328883 WLN328883 WVJ328883 B394419 IX394419 ST394419 ACP394419 AML394419 AWH394419 BGD394419 BPZ394419 BZV394419 CJR394419 CTN394419 DDJ394419 DNF394419 DXB394419 EGX394419 EQT394419 FAP394419 FKL394419 FUH394419 GED394419 GNZ394419 GXV394419 HHR394419 HRN394419 IBJ394419 ILF394419 IVB394419 JEX394419 JOT394419 JYP394419 KIL394419 KSH394419 LCD394419 LLZ394419 LVV394419 MFR394419 MPN394419 MZJ394419 NJF394419 NTB394419 OCX394419 OMT394419 OWP394419 PGL394419 PQH394419 QAD394419 QJZ394419 QTV394419 RDR394419 RNN394419 RXJ394419 SHF394419 SRB394419 TAX394419 TKT394419 TUP394419 UEL394419 UOH394419 UYD394419 VHZ394419 VRV394419 WBR394419 WLN394419 WVJ394419 B459955 IX459955 ST459955 ACP459955 AML459955 AWH459955 BGD459955 BPZ459955 BZV459955 CJR459955 CTN459955 DDJ459955 DNF459955 DXB459955 EGX459955 EQT459955 FAP459955 FKL459955 FUH459955 GED459955 GNZ459955 GXV459955 HHR459955 HRN459955 IBJ459955 ILF459955 IVB459955 JEX459955 JOT459955 JYP459955 KIL459955 KSH459955 LCD459955 LLZ459955 LVV459955 MFR459955 MPN459955 MZJ459955 NJF459955 NTB459955 OCX459955 OMT459955 OWP459955 PGL459955 PQH459955 QAD459955 QJZ459955 QTV459955 RDR459955 RNN459955 RXJ459955 SHF459955 SRB459955 TAX459955 TKT459955 TUP459955 UEL459955 UOH459955 UYD459955 VHZ459955 VRV459955 WBR459955 WLN459955 WVJ459955 B525491 IX525491 ST525491 ACP525491 AML525491 AWH525491 BGD525491 BPZ525491 BZV525491 CJR525491 CTN525491 DDJ525491 DNF525491 DXB525491 EGX525491 EQT525491 FAP525491 FKL525491 FUH525491 GED525491 GNZ525491 GXV525491 HHR525491 HRN525491 IBJ525491 ILF525491 IVB525491 JEX525491 JOT525491 JYP525491 KIL525491 KSH525491 LCD525491 LLZ525491 LVV525491 MFR525491 MPN525491 MZJ525491 NJF525491 NTB525491 OCX525491 OMT525491 OWP525491 PGL525491 PQH525491 QAD525491 QJZ525491 QTV525491 RDR525491 RNN525491 RXJ525491 SHF525491 SRB525491 TAX525491 TKT525491 TUP525491 UEL525491 UOH525491 UYD525491 VHZ525491 VRV525491 WBR525491 WLN525491 WVJ525491 B591027 IX591027 ST591027 ACP591027 AML591027 AWH591027 BGD591027 BPZ591027 BZV591027 CJR591027 CTN591027 DDJ591027 DNF591027 DXB591027 EGX591027 EQT591027 FAP591027 FKL591027 FUH591027 GED591027 GNZ591027 GXV591027 HHR591027 HRN591027 IBJ591027 ILF591027 IVB591027 JEX591027 JOT591027 JYP591027 KIL591027 KSH591027 LCD591027 LLZ591027 LVV591027 MFR591027 MPN591027 MZJ591027 NJF591027 NTB591027 OCX591027 OMT591027 OWP591027 PGL591027 PQH591027 QAD591027 QJZ591027 QTV591027 RDR591027 RNN591027 RXJ591027 SHF591027 SRB591027 TAX591027 TKT591027 TUP591027 UEL591027 UOH591027 UYD591027 VHZ591027 VRV591027 WBR591027 WLN591027 WVJ591027 B656563 IX656563 ST656563 ACP656563 AML656563 AWH656563 BGD656563 BPZ656563 BZV656563 CJR656563 CTN656563 DDJ656563 DNF656563 DXB656563 EGX656563 EQT656563 FAP656563 FKL656563 FUH656563 GED656563 GNZ656563 GXV656563 HHR656563 HRN656563 IBJ656563 ILF656563 IVB656563 JEX656563 JOT656563 JYP656563 KIL656563 KSH656563 LCD656563 LLZ656563 LVV656563 MFR656563 MPN656563 MZJ656563 NJF656563 NTB656563 OCX656563 OMT656563 OWP656563 PGL656563 PQH656563 QAD656563 QJZ656563 QTV656563 RDR656563 RNN656563 RXJ656563 SHF656563 SRB656563 TAX656563 TKT656563 TUP656563 UEL656563 UOH656563 UYD656563 VHZ656563 VRV656563 WBR656563 WLN656563 WVJ656563 B722099 IX722099 ST722099 ACP722099 AML722099 AWH722099 BGD722099 BPZ722099 BZV722099 CJR722099 CTN722099 DDJ722099 DNF722099 DXB722099 EGX722099 EQT722099 FAP722099 FKL722099 FUH722099 GED722099 GNZ722099 GXV722099 HHR722099 HRN722099 IBJ722099 ILF722099 IVB722099 JEX722099 JOT722099 JYP722099 KIL722099 KSH722099 LCD722099 LLZ722099 LVV722099 MFR722099 MPN722099 MZJ722099 NJF722099 NTB722099 OCX722099 OMT722099 OWP722099 PGL722099 PQH722099 QAD722099 QJZ722099 QTV722099 RDR722099 RNN722099 RXJ722099 SHF722099 SRB722099 TAX722099 TKT722099 TUP722099 UEL722099 UOH722099 UYD722099 VHZ722099 VRV722099 WBR722099 WLN722099 WVJ722099 B787635 IX787635 ST787635 ACP787635 AML787635 AWH787635 BGD787635 BPZ787635 BZV787635 CJR787635 CTN787635 DDJ787635 DNF787635 DXB787635 EGX787635 EQT787635 FAP787635 FKL787635 FUH787635 GED787635 GNZ787635 GXV787635 HHR787635 HRN787635 IBJ787635 ILF787635 IVB787635 JEX787635 JOT787635 JYP787635 KIL787635 KSH787635 LCD787635 LLZ787635 LVV787635 MFR787635 MPN787635 MZJ787635 NJF787635 NTB787635 OCX787635 OMT787635 OWP787635 PGL787635 PQH787635 QAD787635 QJZ787635 QTV787635 RDR787635 RNN787635 RXJ787635 SHF787635 SRB787635 TAX787635 TKT787635 TUP787635 UEL787635 UOH787635 UYD787635 VHZ787635 VRV787635 WBR787635 WLN787635 WVJ787635 B853171 IX853171 ST853171 ACP853171 AML853171 AWH853171 BGD853171 BPZ853171 BZV853171 CJR853171 CTN853171 DDJ853171 DNF853171 DXB853171 EGX853171 EQT853171 FAP853171 FKL853171 FUH853171 GED853171 GNZ853171 GXV853171 HHR853171 HRN853171 IBJ853171 ILF853171 IVB853171 JEX853171 JOT853171 JYP853171 KIL853171 KSH853171 LCD853171 LLZ853171 LVV853171 MFR853171 MPN853171 MZJ853171 NJF853171 NTB853171 OCX853171 OMT853171 OWP853171 PGL853171 PQH853171 QAD853171 QJZ853171 QTV853171 RDR853171 RNN853171 RXJ853171 SHF853171 SRB853171 TAX853171 TKT853171 TUP853171 UEL853171 UOH853171 UYD853171 VHZ853171 VRV853171 WBR853171 WLN853171 WVJ853171 B918707 IX918707 ST918707 ACP918707 AML918707 AWH918707 BGD918707 BPZ918707 BZV918707 CJR918707 CTN918707 DDJ918707 DNF918707 DXB918707 EGX918707 EQT918707 FAP918707 FKL918707 FUH918707 GED918707 GNZ918707 GXV918707 HHR918707 HRN918707 IBJ918707 ILF918707 IVB918707 JEX918707 JOT918707 JYP918707 KIL918707 KSH918707 LCD918707 LLZ918707 LVV918707 MFR918707 MPN918707 MZJ918707 NJF918707 NTB918707 OCX918707 OMT918707 OWP918707 PGL918707 PQH918707 QAD918707 QJZ918707 QTV918707 RDR918707 RNN918707 RXJ918707 SHF918707 SRB918707 TAX918707 TKT918707 TUP918707 UEL918707 UOH918707 UYD918707 VHZ918707 VRV918707 WBR918707 WLN918707 WVJ918707 B984243 IX984243 ST984243 ACP984243 AML984243 AWH984243 BGD984243 BPZ984243 BZV984243 CJR984243 CTN984243 DDJ984243 DNF984243 DXB984243 EGX984243 EQT984243 FAP984243 FKL984243 FUH984243 GED984243 GNZ984243 GXV984243 HHR984243 HRN984243 IBJ984243 ILF984243 IVB984243 JEX984243 JOT984243 JYP984243 KIL984243 KSH984243 LCD984243 LLZ984243 LVV984243 MFR984243 MPN984243 MZJ984243 NJF984243 NTB984243 OCX984243 OMT984243 OWP984243 PGL984243 PQH984243 QAD984243 QJZ984243 QTV984243 RDR984243 RNN984243 RXJ984243 SHF984243 SRB984243 TAX984243 TKT984243 TUP984243 UEL984243 UOH984243 UYD984243 VHZ984243 VRV984243 WBR984243 WLN984243 WVJ984243 B1042 IX1042 ST1042 ACP1042 AML1042 AWH1042 BGD1042 BPZ1042 BZV1042 CJR1042 CTN1042 DDJ1042 DNF1042 DXB1042 EGX1042 EQT1042 FAP1042 FKL1042 FUH1042 GED1042 GNZ1042 GXV1042 HHR1042 HRN1042 IBJ1042 ILF1042 IVB1042 JEX1042 JOT1042 JYP1042 KIL1042 KSH1042 LCD1042 LLZ1042 LVV1042 MFR1042 MPN1042 MZJ1042 NJF1042 NTB1042 OCX1042 OMT1042 OWP1042 PGL1042 PQH1042 QAD1042 QJZ1042 QTV1042 RDR1042 RNN1042 RXJ1042 SHF1042 SRB1042 TAX1042 TKT1042 TUP1042 UEL1042 UOH1042 UYD1042 VHZ1042 VRV1042 WBR1042 WLN1042 WVJ1042 B66578 IX66578 ST66578 ACP66578 AML66578 AWH66578 BGD66578 BPZ66578 BZV66578 CJR66578 CTN66578 DDJ66578 DNF66578 DXB66578 EGX66578 EQT66578 FAP66578 FKL66578 FUH66578 GED66578 GNZ66578 GXV66578 HHR66578 HRN66578 IBJ66578 ILF66578 IVB66578 JEX66578 JOT66578 JYP66578 KIL66578 KSH66578 LCD66578 LLZ66578 LVV66578 MFR66578 MPN66578 MZJ66578 NJF66578 NTB66578 OCX66578 OMT66578 OWP66578 PGL66578 PQH66578 QAD66578 QJZ66578 QTV66578 RDR66578 RNN66578 RXJ66578 SHF66578 SRB66578 TAX66578 TKT66578 TUP66578 UEL66578 UOH66578 UYD66578 VHZ66578 VRV66578 WBR66578 WLN66578 WVJ66578 B132114 IX132114 ST132114 ACP132114 AML132114 AWH132114 BGD132114 BPZ132114 BZV132114 CJR132114 CTN132114 DDJ132114 DNF132114 DXB132114 EGX132114 EQT132114 FAP132114 FKL132114 FUH132114 GED132114 GNZ132114 GXV132114 HHR132114 HRN132114 IBJ132114 ILF132114 IVB132114 JEX132114 JOT132114 JYP132114 KIL132114 KSH132114 LCD132114 LLZ132114 LVV132114 MFR132114 MPN132114 MZJ132114 NJF132114 NTB132114 OCX132114 OMT132114 OWP132114 PGL132114 PQH132114 QAD132114 QJZ132114 QTV132114 RDR132114 RNN132114 RXJ132114 SHF132114 SRB132114 TAX132114 TKT132114 TUP132114 UEL132114 UOH132114 UYD132114 VHZ132114 VRV132114 WBR132114 WLN132114 WVJ132114 B197650 IX197650 ST197650 ACP197650 AML197650 AWH197650 BGD197650 BPZ197650 BZV197650 CJR197650 CTN197650 DDJ197650 DNF197650 DXB197650 EGX197650 EQT197650 FAP197650 FKL197650 FUH197650 GED197650 GNZ197650 GXV197650 HHR197650 HRN197650 IBJ197650 ILF197650 IVB197650 JEX197650 JOT197650 JYP197650 KIL197650 KSH197650 LCD197650 LLZ197650 LVV197650 MFR197650 MPN197650 MZJ197650 NJF197650 NTB197650 OCX197650 OMT197650 OWP197650 PGL197650 PQH197650 QAD197650 QJZ197650 QTV197650 RDR197650 RNN197650 RXJ197650 SHF197650 SRB197650 TAX197650 TKT197650 TUP197650 UEL197650 UOH197650 UYD197650 VHZ197650 VRV197650 WBR197650 WLN197650 WVJ197650 B263186 IX263186 ST263186 ACP263186 AML263186 AWH263186 BGD263186 BPZ263186 BZV263186 CJR263186 CTN263186 DDJ263186 DNF263186 DXB263186 EGX263186 EQT263186 FAP263186 FKL263186 FUH263186 GED263186 GNZ263186 GXV263186 HHR263186 HRN263186 IBJ263186 ILF263186 IVB263186 JEX263186 JOT263186 JYP263186 KIL263186 KSH263186 LCD263186 LLZ263186 LVV263186 MFR263186 MPN263186 MZJ263186 NJF263186 NTB263186 OCX263186 OMT263186 OWP263186 PGL263186 PQH263186 QAD263186 QJZ263186 QTV263186 RDR263186 RNN263186 RXJ263186 SHF263186 SRB263186 TAX263186 TKT263186 TUP263186 UEL263186 UOH263186 UYD263186 VHZ263186 VRV263186 WBR263186 WLN263186 WVJ263186 B328722 IX328722 ST328722 ACP328722 AML328722 AWH328722 BGD328722 BPZ328722 BZV328722 CJR328722 CTN328722 DDJ328722 DNF328722 DXB328722 EGX328722 EQT328722 FAP328722 FKL328722 FUH328722 GED328722 GNZ328722 GXV328722 HHR328722 HRN328722 IBJ328722 ILF328722 IVB328722 JEX328722 JOT328722 JYP328722 KIL328722 KSH328722 LCD328722 LLZ328722 LVV328722 MFR328722 MPN328722 MZJ328722 NJF328722 NTB328722 OCX328722 OMT328722 OWP328722 PGL328722 PQH328722 QAD328722 QJZ328722 QTV328722 RDR328722 RNN328722 RXJ328722 SHF328722 SRB328722 TAX328722 TKT328722 TUP328722 UEL328722 UOH328722 UYD328722 VHZ328722 VRV328722 WBR328722 WLN328722 WVJ328722 B394258 IX394258 ST394258 ACP394258 AML394258 AWH394258 BGD394258 BPZ394258 BZV394258 CJR394258 CTN394258 DDJ394258 DNF394258 DXB394258 EGX394258 EQT394258 FAP394258 FKL394258 FUH394258 GED394258 GNZ394258 GXV394258 HHR394258 HRN394258 IBJ394258 ILF394258 IVB394258 JEX394258 JOT394258 JYP394258 KIL394258 KSH394258 LCD394258 LLZ394258 LVV394258 MFR394258 MPN394258 MZJ394258 NJF394258 NTB394258 OCX394258 OMT394258 OWP394258 PGL394258 PQH394258 QAD394258 QJZ394258 QTV394258 RDR394258 RNN394258 RXJ394258 SHF394258 SRB394258 TAX394258 TKT394258 TUP394258 UEL394258 UOH394258 UYD394258 VHZ394258 VRV394258 WBR394258 WLN394258 WVJ394258 B459794 IX459794 ST459794 ACP459794 AML459794 AWH459794 BGD459794 BPZ459794 BZV459794 CJR459794 CTN459794 DDJ459794 DNF459794 DXB459794 EGX459794 EQT459794 FAP459794 FKL459794 FUH459794 GED459794 GNZ459794 GXV459794 HHR459794 HRN459794 IBJ459794 ILF459794 IVB459794 JEX459794 JOT459794 JYP459794 KIL459794 KSH459794 LCD459794 LLZ459794 LVV459794 MFR459794 MPN459794 MZJ459794 NJF459794 NTB459794 OCX459794 OMT459794 OWP459794 PGL459794 PQH459794 QAD459794 QJZ459794 QTV459794 RDR459794 RNN459794 RXJ459794 SHF459794 SRB459794 TAX459794 TKT459794 TUP459794 UEL459794 UOH459794 UYD459794 VHZ459794 VRV459794 WBR459794 WLN459794 WVJ459794 B525330 IX525330 ST525330 ACP525330 AML525330 AWH525330 BGD525330 BPZ525330 BZV525330 CJR525330 CTN525330 DDJ525330 DNF525330 DXB525330 EGX525330 EQT525330 FAP525330 FKL525330 FUH525330 GED525330 GNZ525330 GXV525330 HHR525330 HRN525330 IBJ525330 ILF525330 IVB525330 JEX525330 JOT525330 JYP525330 KIL525330 KSH525330 LCD525330 LLZ525330 LVV525330 MFR525330 MPN525330 MZJ525330 NJF525330 NTB525330 OCX525330 OMT525330 OWP525330 PGL525330 PQH525330 QAD525330 QJZ525330 QTV525330 RDR525330 RNN525330 RXJ525330 SHF525330 SRB525330 TAX525330 TKT525330 TUP525330 UEL525330 UOH525330 UYD525330 VHZ525330 VRV525330 WBR525330 WLN525330 WVJ525330 B590866 IX590866 ST590866 ACP590866 AML590866 AWH590866 BGD590866 BPZ590866 BZV590866 CJR590866 CTN590866 DDJ590866 DNF590866 DXB590866 EGX590866 EQT590866 FAP590866 FKL590866 FUH590866 GED590866 GNZ590866 GXV590866 HHR590866 HRN590866 IBJ590866 ILF590866 IVB590866 JEX590866 JOT590866 JYP590866 KIL590866 KSH590866 LCD590866 LLZ590866 LVV590866 MFR590866 MPN590866 MZJ590866 NJF590866 NTB590866 OCX590866 OMT590866 OWP590866 PGL590866 PQH590866 QAD590866 QJZ590866 QTV590866 RDR590866 RNN590866 RXJ590866 SHF590866 SRB590866 TAX590866 TKT590866 TUP590866 UEL590866 UOH590866 UYD590866 VHZ590866 VRV590866 WBR590866 WLN590866 WVJ590866 B656402 IX656402 ST656402 ACP656402 AML656402 AWH656402 BGD656402 BPZ656402 BZV656402 CJR656402 CTN656402 DDJ656402 DNF656402 DXB656402 EGX656402 EQT656402 FAP656402 FKL656402 FUH656402 GED656402 GNZ656402 GXV656402 HHR656402 HRN656402 IBJ656402 ILF656402 IVB656402 JEX656402 JOT656402 JYP656402 KIL656402 KSH656402 LCD656402 LLZ656402 LVV656402 MFR656402 MPN656402 MZJ656402 NJF656402 NTB656402 OCX656402 OMT656402 OWP656402 PGL656402 PQH656402 QAD656402 QJZ656402 QTV656402 RDR656402 RNN656402 RXJ656402 SHF656402 SRB656402 TAX656402 TKT656402 TUP656402 UEL656402 UOH656402 UYD656402 VHZ656402 VRV656402 WBR656402 WLN656402 WVJ656402 B721938 IX721938 ST721938 ACP721938 AML721938 AWH721938 BGD721938 BPZ721938 BZV721938 CJR721938 CTN721938 DDJ721938 DNF721938 DXB721938 EGX721938 EQT721938 FAP721938 FKL721938 FUH721938 GED721938 GNZ721938 GXV721938 HHR721938 HRN721938 IBJ721938 ILF721938 IVB721938 JEX721938 JOT721938 JYP721938 KIL721938 KSH721938 LCD721938 LLZ721938 LVV721938 MFR721938 MPN721938 MZJ721938 NJF721938 NTB721938 OCX721938 OMT721938 OWP721938 PGL721938 PQH721938 QAD721938 QJZ721938 QTV721938 RDR721938 RNN721938 RXJ721938 SHF721938 SRB721938 TAX721938 TKT721938 TUP721938 UEL721938 UOH721938 UYD721938 VHZ721938 VRV721938 WBR721938 WLN721938 WVJ721938 B787474 IX787474 ST787474 ACP787474 AML787474 AWH787474 BGD787474 BPZ787474 BZV787474 CJR787474 CTN787474 DDJ787474 DNF787474 DXB787474 EGX787474 EQT787474 FAP787474 FKL787474 FUH787474 GED787474 GNZ787474 GXV787474 HHR787474 HRN787474 IBJ787474 ILF787474 IVB787474 JEX787474 JOT787474 JYP787474 KIL787474 KSH787474 LCD787474 LLZ787474 LVV787474 MFR787474 MPN787474 MZJ787474 NJF787474 NTB787474 OCX787474 OMT787474 OWP787474 PGL787474 PQH787474 QAD787474 QJZ787474 QTV787474 RDR787474 RNN787474 RXJ787474 SHF787474 SRB787474 TAX787474 TKT787474 TUP787474 UEL787474 UOH787474 UYD787474 VHZ787474 VRV787474 WBR787474 WLN787474 WVJ787474 B853010 IX853010 ST853010 ACP853010 AML853010 AWH853010 BGD853010 BPZ853010 BZV853010 CJR853010 CTN853010 DDJ853010 DNF853010 DXB853010 EGX853010 EQT853010 FAP853010 FKL853010 FUH853010 GED853010 GNZ853010 GXV853010 HHR853010 HRN853010 IBJ853010 ILF853010 IVB853010 JEX853010 JOT853010 JYP853010 KIL853010 KSH853010 LCD853010 LLZ853010 LVV853010 MFR853010 MPN853010 MZJ853010 NJF853010 NTB853010 OCX853010 OMT853010 OWP853010 PGL853010 PQH853010 QAD853010 QJZ853010 QTV853010 RDR853010 RNN853010 RXJ853010 SHF853010 SRB853010 TAX853010 TKT853010 TUP853010 UEL853010 UOH853010 UYD853010 VHZ853010 VRV853010 WBR853010 WLN853010 WVJ853010 B918546 IX918546 ST918546 ACP918546 AML918546 AWH918546 BGD918546 BPZ918546 BZV918546 CJR918546 CTN918546 DDJ918546 DNF918546 DXB918546 EGX918546 EQT918546 FAP918546 FKL918546 FUH918546 GED918546 GNZ918546 GXV918546 HHR918546 HRN918546 IBJ918546 ILF918546 IVB918546 JEX918546 JOT918546 JYP918546 KIL918546 KSH918546 LCD918546 LLZ918546 LVV918546 MFR918546 MPN918546 MZJ918546 NJF918546 NTB918546 OCX918546 OMT918546 OWP918546 PGL918546 PQH918546 QAD918546 QJZ918546 QTV918546 RDR918546 RNN918546 RXJ918546 SHF918546 SRB918546 TAX918546 TKT918546 TUP918546 UEL918546 UOH918546 UYD918546 VHZ918546 VRV918546 WBR918546 WLN918546 WVJ918546 B984082 IX984082 ST984082 ACP984082 AML984082 AWH984082 BGD984082 BPZ984082 BZV984082 CJR984082 CTN984082 DDJ984082 DNF984082 DXB984082 EGX984082 EQT984082 FAP984082 FKL984082 FUH984082 GED984082 GNZ984082 GXV984082 HHR984082 HRN984082 IBJ984082 ILF984082 IVB984082 JEX984082 JOT984082 JYP984082 KIL984082 KSH984082 LCD984082 LLZ984082 LVV984082 MFR984082 MPN984082 MZJ984082 NJF984082 NTB984082 OCX984082 OMT984082 OWP984082 PGL984082 PQH984082 QAD984082 QJZ984082 QTV984082 RDR984082 RNN984082 RXJ984082 SHF984082 SRB984082 TAX984082 TKT984082 TUP984082 UEL984082 UOH984082 UYD984082 VHZ984082 VRV984082 WBR984082 WLN984082 WVJ984082 B1133 IX1133 ST1133 ACP1133 AML1133 AWH1133 BGD1133 BPZ1133 BZV1133 CJR1133 CTN1133 DDJ1133 DNF1133 DXB1133 EGX1133 EQT1133 FAP1133 FKL1133 FUH1133 GED1133 GNZ1133 GXV1133 HHR1133 HRN1133 IBJ1133 ILF1133 IVB1133 JEX1133 JOT1133 JYP1133 KIL1133 KSH1133 LCD1133 LLZ1133 LVV1133 MFR1133 MPN1133 MZJ1133 NJF1133 NTB1133 OCX1133 OMT1133 OWP1133 PGL1133 PQH1133 QAD1133 QJZ1133 QTV1133 RDR1133 RNN1133 RXJ1133 SHF1133 SRB1133 TAX1133 TKT1133 TUP1133 UEL1133 UOH1133 UYD1133 VHZ1133 VRV1133 WBR1133 WLN1133 WVJ1133 B66669 IX66669 ST66669 ACP66669 AML66669 AWH66669 BGD66669 BPZ66669 BZV66669 CJR66669 CTN66669 DDJ66669 DNF66669 DXB66669 EGX66669 EQT66669 FAP66669 FKL66669 FUH66669 GED66669 GNZ66669 GXV66669 HHR66669 HRN66669 IBJ66669 ILF66669 IVB66669 JEX66669 JOT66669 JYP66669 KIL66669 KSH66669 LCD66669 LLZ66669 LVV66669 MFR66669 MPN66669 MZJ66669 NJF66669 NTB66669 OCX66669 OMT66669 OWP66669 PGL66669 PQH66669 QAD66669 QJZ66669 QTV66669 RDR66669 RNN66669 RXJ66669 SHF66669 SRB66669 TAX66669 TKT66669 TUP66669 UEL66669 UOH66669 UYD66669 VHZ66669 VRV66669 WBR66669 WLN66669 WVJ66669 B132205 IX132205 ST132205 ACP132205 AML132205 AWH132205 BGD132205 BPZ132205 BZV132205 CJR132205 CTN132205 DDJ132205 DNF132205 DXB132205 EGX132205 EQT132205 FAP132205 FKL132205 FUH132205 GED132205 GNZ132205 GXV132205 HHR132205 HRN132205 IBJ132205 ILF132205 IVB132205 JEX132205 JOT132205 JYP132205 KIL132205 KSH132205 LCD132205 LLZ132205 LVV132205 MFR132205 MPN132205 MZJ132205 NJF132205 NTB132205 OCX132205 OMT132205 OWP132205 PGL132205 PQH132205 QAD132205 QJZ132205 QTV132205 RDR132205 RNN132205 RXJ132205 SHF132205 SRB132205 TAX132205 TKT132205 TUP132205 UEL132205 UOH132205 UYD132205 VHZ132205 VRV132205 WBR132205 WLN132205 WVJ132205 B197741 IX197741 ST197741 ACP197741 AML197741 AWH197741 BGD197741 BPZ197741 BZV197741 CJR197741 CTN197741 DDJ197741 DNF197741 DXB197741 EGX197741 EQT197741 FAP197741 FKL197741 FUH197741 GED197741 GNZ197741 GXV197741 HHR197741 HRN197741 IBJ197741 ILF197741 IVB197741 JEX197741 JOT197741 JYP197741 KIL197741 KSH197741 LCD197741 LLZ197741 LVV197741 MFR197741 MPN197741 MZJ197741 NJF197741 NTB197741 OCX197741 OMT197741 OWP197741 PGL197741 PQH197741 QAD197741 QJZ197741 QTV197741 RDR197741 RNN197741 RXJ197741 SHF197741 SRB197741 TAX197741 TKT197741 TUP197741 UEL197741 UOH197741 UYD197741 VHZ197741 VRV197741 WBR197741 WLN197741 WVJ197741 B263277 IX263277 ST263277 ACP263277 AML263277 AWH263277 BGD263277 BPZ263277 BZV263277 CJR263277 CTN263277 DDJ263277 DNF263277 DXB263277 EGX263277 EQT263277 FAP263277 FKL263277 FUH263277 GED263277 GNZ263277 GXV263277 HHR263277 HRN263277 IBJ263277 ILF263277 IVB263277 JEX263277 JOT263277 JYP263277 KIL263277 KSH263277 LCD263277 LLZ263277 LVV263277 MFR263277 MPN263277 MZJ263277 NJF263277 NTB263277 OCX263277 OMT263277 OWP263277 PGL263277 PQH263277 QAD263277 QJZ263277 QTV263277 RDR263277 RNN263277 RXJ263277 SHF263277 SRB263277 TAX263277 TKT263277 TUP263277 UEL263277 UOH263277 UYD263277 VHZ263277 VRV263277 WBR263277 WLN263277 WVJ263277 B328813 IX328813 ST328813 ACP328813 AML328813 AWH328813 BGD328813 BPZ328813 BZV328813 CJR328813 CTN328813 DDJ328813 DNF328813 DXB328813 EGX328813 EQT328813 FAP328813 FKL328813 FUH328813 GED328813 GNZ328813 GXV328813 HHR328813 HRN328813 IBJ328813 ILF328813 IVB328813 JEX328813 JOT328813 JYP328813 KIL328813 KSH328813 LCD328813 LLZ328813 LVV328813 MFR328813 MPN328813 MZJ328813 NJF328813 NTB328813 OCX328813 OMT328813 OWP328813 PGL328813 PQH328813 QAD328813 QJZ328813 QTV328813 RDR328813 RNN328813 RXJ328813 SHF328813 SRB328813 TAX328813 TKT328813 TUP328813 UEL328813 UOH328813 UYD328813 VHZ328813 VRV328813 WBR328813 WLN328813 WVJ328813 B394349 IX394349 ST394349 ACP394349 AML394349 AWH394349 BGD394349 BPZ394349 BZV394349 CJR394349 CTN394349 DDJ394349 DNF394349 DXB394349 EGX394349 EQT394349 FAP394349 FKL394349 FUH394349 GED394349 GNZ394349 GXV394349 HHR394349 HRN394349 IBJ394349 ILF394349 IVB394349 JEX394349 JOT394349 JYP394349 KIL394349 KSH394349 LCD394349 LLZ394349 LVV394349 MFR394349 MPN394349 MZJ394349 NJF394349 NTB394349 OCX394349 OMT394349 OWP394349 PGL394349 PQH394349 QAD394349 QJZ394349 QTV394349 RDR394349 RNN394349 RXJ394349 SHF394349 SRB394349 TAX394349 TKT394349 TUP394349 UEL394349 UOH394349 UYD394349 VHZ394349 VRV394349 WBR394349 WLN394349 WVJ394349 B459885 IX459885 ST459885 ACP459885 AML459885 AWH459885 BGD459885 BPZ459885 BZV459885 CJR459885 CTN459885 DDJ459885 DNF459885 DXB459885 EGX459885 EQT459885 FAP459885 FKL459885 FUH459885 GED459885 GNZ459885 GXV459885 HHR459885 HRN459885 IBJ459885 ILF459885 IVB459885 JEX459885 JOT459885 JYP459885 KIL459885 KSH459885 LCD459885 LLZ459885 LVV459885 MFR459885 MPN459885 MZJ459885 NJF459885 NTB459885 OCX459885 OMT459885 OWP459885 PGL459885 PQH459885 QAD459885 QJZ459885 QTV459885 RDR459885 RNN459885 RXJ459885 SHF459885 SRB459885 TAX459885 TKT459885 TUP459885 UEL459885 UOH459885 UYD459885 VHZ459885 VRV459885 WBR459885 WLN459885 WVJ459885 B525421 IX525421 ST525421 ACP525421 AML525421 AWH525421 BGD525421 BPZ525421 BZV525421 CJR525421 CTN525421 DDJ525421 DNF525421 DXB525421 EGX525421 EQT525421 FAP525421 FKL525421 FUH525421 GED525421 GNZ525421 GXV525421 HHR525421 HRN525421 IBJ525421 ILF525421 IVB525421 JEX525421 JOT525421 JYP525421 KIL525421 KSH525421 LCD525421 LLZ525421 LVV525421 MFR525421 MPN525421 MZJ525421 NJF525421 NTB525421 OCX525421 OMT525421 OWP525421 PGL525421 PQH525421 QAD525421 QJZ525421 QTV525421 RDR525421 RNN525421 RXJ525421 SHF525421 SRB525421 TAX525421 TKT525421 TUP525421 UEL525421 UOH525421 UYD525421 VHZ525421 VRV525421 WBR525421 WLN525421 WVJ525421 B590957 IX590957 ST590957 ACP590957 AML590957 AWH590957 BGD590957 BPZ590957 BZV590957 CJR590957 CTN590957 DDJ590957 DNF590957 DXB590957 EGX590957 EQT590957 FAP590957 FKL590957 FUH590957 GED590957 GNZ590957 GXV590957 HHR590957 HRN590957 IBJ590957 ILF590957 IVB590957 JEX590957 JOT590957 JYP590957 KIL590957 KSH590957 LCD590957 LLZ590957 LVV590957 MFR590957 MPN590957 MZJ590957 NJF590957 NTB590957 OCX590957 OMT590957 OWP590957 PGL590957 PQH590957 QAD590957 QJZ590957 QTV590957 RDR590957 RNN590957 RXJ590957 SHF590957 SRB590957 TAX590957 TKT590957 TUP590957 UEL590957 UOH590957 UYD590957 VHZ590957 VRV590957 WBR590957 WLN590957 WVJ590957 B656493 IX656493 ST656493 ACP656493 AML656493 AWH656493 BGD656493 BPZ656493 BZV656493 CJR656493 CTN656493 DDJ656493 DNF656493 DXB656493 EGX656493 EQT656493 FAP656493 FKL656493 FUH656493 GED656493 GNZ656493 GXV656493 HHR656493 HRN656493 IBJ656493 ILF656493 IVB656493 JEX656493 JOT656493 JYP656493 KIL656493 KSH656493 LCD656493 LLZ656493 LVV656493 MFR656493 MPN656493 MZJ656493 NJF656493 NTB656493 OCX656493 OMT656493 OWP656493 PGL656493 PQH656493 QAD656493 QJZ656493 QTV656493 RDR656493 RNN656493 RXJ656493 SHF656493 SRB656493 TAX656493 TKT656493 TUP656493 UEL656493 UOH656493 UYD656493 VHZ656493 VRV656493 WBR656493 WLN656493 WVJ656493 B722029 IX722029 ST722029 ACP722029 AML722029 AWH722029 BGD722029 BPZ722029 BZV722029 CJR722029 CTN722029 DDJ722029 DNF722029 DXB722029 EGX722029 EQT722029 FAP722029 FKL722029 FUH722029 GED722029 GNZ722029 GXV722029 HHR722029 HRN722029 IBJ722029 ILF722029 IVB722029 JEX722029 JOT722029 JYP722029 KIL722029 KSH722029 LCD722029 LLZ722029 LVV722029 MFR722029 MPN722029 MZJ722029 NJF722029 NTB722029 OCX722029 OMT722029 OWP722029 PGL722029 PQH722029 QAD722029 QJZ722029 QTV722029 RDR722029 RNN722029 RXJ722029 SHF722029 SRB722029 TAX722029 TKT722029 TUP722029 UEL722029 UOH722029 UYD722029 VHZ722029 VRV722029 WBR722029 WLN722029 WVJ722029 B787565 IX787565 ST787565 ACP787565 AML787565 AWH787565 BGD787565 BPZ787565 BZV787565 CJR787565 CTN787565 DDJ787565 DNF787565 DXB787565 EGX787565 EQT787565 FAP787565 FKL787565 FUH787565 GED787565 GNZ787565 GXV787565 HHR787565 HRN787565 IBJ787565 ILF787565 IVB787565 JEX787565 JOT787565 JYP787565 KIL787565 KSH787565 LCD787565 LLZ787565 LVV787565 MFR787565 MPN787565 MZJ787565 NJF787565 NTB787565 OCX787565 OMT787565 OWP787565 PGL787565 PQH787565 QAD787565 QJZ787565 QTV787565 RDR787565 RNN787565 RXJ787565 SHF787565 SRB787565 TAX787565 TKT787565 TUP787565 UEL787565 UOH787565 UYD787565 VHZ787565 VRV787565 WBR787565 WLN787565 WVJ787565 B853101 IX853101 ST853101 ACP853101 AML853101 AWH853101 BGD853101 BPZ853101 BZV853101 CJR853101 CTN853101 DDJ853101 DNF853101 DXB853101 EGX853101 EQT853101 FAP853101 FKL853101 FUH853101 GED853101 GNZ853101 GXV853101 HHR853101 HRN853101 IBJ853101 ILF853101 IVB853101 JEX853101 JOT853101 JYP853101 KIL853101 KSH853101 LCD853101 LLZ853101 LVV853101 MFR853101 MPN853101 MZJ853101 NJF853101 NTB853101 OCX853101 OMT853101 OWP853101 PGL853101 PQH853101 QAD853101 QJZ853101 QTV853101 RDR853101 RNN853101 RXJ853101 SHF853101 SRB853101 TAX853101 TKT853101 TUP853101 UEL853101 UOH853101 UYD853101 VHZ853101 VRV853101 WBR853101 WLN853101 WVJ853101 B918637 IX918637 ST918637 ACP918637 AML918637 AWH918637 BGD918637 BPZ918637 BZV918637 CJR918637 CTN918637 DDJ918637 DNF918637 DXB918637 EGX918637 EQT918637 FAP918637 FKL918637 FUH918637 GED918637 GNZ918637 GXV918637 HHR918637 HRN918637 IBJ918637 ILF918637 IVB918637 JEX918637 JOT918637 JYP918637 KIL918637 KSH918637 LCD918637 LLZ918637 LVV918637 MFR918637 MPN918637 MZJ918637 NJF918637 NTB918637 OCX918637 OMT918637 OWP918637 PGL918637 PQH918637 QAD918637 QJZ918637 QTV918637 RDR918637 RNN918637 RXJ918637 SHF918637 SRB918637 TAX918637 TKT918637 TUP918637 UEL918637 UOH918637 UYD918637 VHZ918637 VRV918637 WBR918637 WLN918637 WVJ918637 B984173 IX984173 ST984173 ACP984173 AML984173 AWH984173 BGD984173 BPZ984173 BZV984173 CJR984173 CTN984173 DDJ984173 DNF984173 DXB984173 EGX984173 EQT984173 FAP984173 FKL984173 FUH984173 GED984173 GNZ984173 GXV984173 HHR984173 HRN984173 IBJ984173 ILF984173 IVB984173 JEX984173 JOT984173 JYP984173 KIL984173 KSH984173 LCD984173 LLZ984173 LVV984173 MFR984173 MPN984173 MZJ984173 NJF984173 NTB984173 OCX984173 OMT984173 OWP984173 PGL984173 PQH984173 QAD984173 QJZ984173 QTV984173 RDR984173 RNN984173 RXJ984173 SHF984173 SRB984173 TAX984173 TKT984173 TUP984173 UEL984173 UOH984173 UYD984173 VHZ984173 VRV984173 WBR984173 WLN984173 WVJ984173 B950:B951 IX950:IX951 ST950:ST951 ACP950:ACP951 AML950:AML951 AWH950:AWH951 BGD950:BGD951 BPZ950:BPZ951 BZV950:BZV951 CJR950:CJR951 CTN950:CTN951 DDJ950:DDJ951 DNF950:DNF951 DXB950:DXB951 EGX950:EGX951 EQT950:EQT951 FAP950:FAP951 FKL950:FKL951 FUH950:FUH951 GED950:GED951 GNZ950:GNZ951 GXV950:GXV951 HHR950:HHR951 HRN950:HRN951 IBJ950:IBJ951 ILF950:ILF951 IVB950:IVB951 JEX950:JEX951 JOT950:JOT951 JYP950:JYP951 KIL950:KIL951 KSH950:KSH951 LCD950:LCD951 LLZ950:LLZ951 LVV950:LVV951 MFR950:MFR951 MPN950:MPN951 MZJ950:MZJ951 NJF950:NJF951 NTB950:NTB951 OCX950:OCX951 OMT950:OMT951 OWP950:OWP951 PGL950:PGL951 PQH950:PQH951 QAD950:QAD951 QJZ950:QJZ951 QTV950:QTV951 RDR950:RDR951 RNN950:RNN951 RXJ950:RXJ951 SHF950:SHF951 SRB950:SRB951 TAX950:TAX951 TKT950:TKT951 TUP950:TUP951 UEL950:UEL951 UOH950:UOH951 UYD950:UYD951 VHZ950:VHZ951 VRV950:VRV951 WBR950:WBR951 WLN950:WLN951 WVJ950:WVJ951 B66486:B66487 IX66486:IX66487 ST66486:ST66487 ACP66486:ACP66487 AML66486:AML66487 AWH66486:AWH66487 BGD66486:BGD66487 BPZ66486:BPZ66487 BZV66486:BZV66487 CJR66486:CJR66487 CTN66486:CTN66487 DDJ66486:DDJ66487 DNF66486:DNF66487 DXB66486:DXB66487 EGX66486:EGX66487 EQT66486:EQT66487 FAP66486:FAP66487 FKL66486:FKL66487 FUH66486:FUH66487 GED66486:GED66487 GNZ66486:GNZ66487 GXV66486:GXV66487 HHR66486:HHR66487 HRN66486:HRN66487 IBJ66486:IBJ66487 ILF66486:ILF66487 IVB66486:IVB66487 JEX66486:JEX66487 JOT66486:JOT66487 JYP66486:JYP66487 KIL66486:KIL66487 KSH66486:KSH66487 LCD66486:LCD66487 LLZ66486:LLZ66487 LVV66486:LVV66487 MFR66486:MFR66487 MPN66486:MPN66487 MZJ66486:MZJ66487 NJF66486:NJF66487 NTB66486:NTB66487 OCX66486:OCX66487 OMT66486:OMT66487 OWP66486:OWP66487 PGL66486:PGL66487 PQH66486:PQH66487 QAD66486:QAD66487 QJZ66486:QJZ66487 QTV66486:QTV66487 RDR66486:RDR66487 RNN66486:RNN66487 RXJ66486:RXJ66487 SHF66486:SHF66487 SRB66486:SRB66487 TAX66486:TAX66487 TKT66486:TKT66487 TUP66486:TUP66487 UEL66486:UEL66487 UOH66486:UOH66487 UYD66486:UYD66487 VHZ66486:VHZ66487 VRV66486:VRV66487 WBR66486:WBR66487 WLN66486:WLN66487 WVJ66486:WVJ66487 B132022:B132023 IX132022:IX132023 ST132022:ST132023 ACP132022:ACP132023 AML132022:AML132023 AWH132022:AWH132023 BGD132022:BGD132023 BPZ132022:BPZ132023 BZV132022:BZV132023 CJR132022:CJR132023 CTN132022:CTN132023 DDJ132022:DDJ132023 DNF132022:DNF132023 DXB132022:DXB132023 EGX132022:EGX132023 EQT132022:EQT132023 FAP132022:FAP132023 FKL132022:FKL132023 FUH132022:FUH132023 GED132022:GED132023 GNZ132022:GNZ132023 GXV132022:GXV132023 HHR132022:HHR132023 HRN132022:HRN132023 IBJ132022:IBJ132023 ILF132022:ILF132023 IVB132022:IVB132023 JEX132022:JEX132023 JOT132022:JOT132023 JYP132022:JYP132023 KIL132022:KIL132023 KSH132022:KSH132023 LCD132022:LCD132023 LLZ132022:LLZ132023 LVV132022:LVV132023 MFR132022:MFR132023 MPN132022:MPN132023 MZJ132022:MZJ132023 NJF132022:NJF132023 NTB132022:NTB132023 OCX132022:OCX132023 OMT132022:OMT132023 OWP132022:OWP132023 PGL132022:PGL132023 PQH132022:PQH132023 QAD132022:QAD132023 QJZ132022:QJZ132023 QTV132022:QTV132023 RDR132022:RDR132023 RNN132022:RNN132023 RXJ132022:RXJ132023 SHF132022:SHF132023 SRB132022:SRB132023 TAX132022:TAX132023 TKT132022:TKT132023 TUP132022:TUP132023 UEL132022:UEL132023 UOH132022:UOH132023 UYD132022:UYD132023 VHZ132022:VHZ132023 VRV132022:VRV132023 WBR132022:WBR132023 WLN132022:WLN132023 WVJ132022:WVJ132023 B197558:B197559 IX197558:IX197559 ST197558:ST197559 ACP197558:ACP197559 AML197558:AML197559 AWH197558:AWH197559 BGD197558:BGD197559 BPZ197558:BPZ197559 BZV197558:BZV197559 CJR197558:CJR197559 CTN197558:CTN197559 DDJ197558:DDJ197559 DNF197558:DNF197559 DXB197558:DXB197559 EGX197558:EGX197559 EQT197558:EQT197559 FAP197558:FAP197559 FKL197558:FKL197559 FUH197558:FUH197559 GED197558:GED197559 GNZ197558:GNZ197559 GXV197558:GXV197559 HHR197558:HHR197559 HRN197558:HRN197559 IBJ197558:IBJ197559 ILF197558:ILF197559 IVB197558:IVB197559 JEX197558:JEX197559 JOT197558:JOT197559 JYP197558:JYP197559 KIL197558:KIL197559 KSH197558:KSH197559 LCD197558:LCD197559 LLZ197558:LLZ197559 LVV197558:LVV197559 MFR197558:MFR197559 MPN197558:MPN197559 MZJ197558:MZJ197559 NJF197558:NJF197559 NTB197558:NTB197559 OCX197558:OCX197559 OMT197558:OMT197559 OWP197558:OWP197559 PGL197558:PGL197559 PQH197558:PQH197559 QAD197558:QAD197559 QJZ197558:QJZ197559 QTV197558:QTV197559 RDR197558:RDR197559 RNN197558:RNN197559 RXJ197558:RXJ197559 SHF197558:SHF197559 SRB197558:SRB197559 TAX197558:TAX197559 TKT197558:TKT197559 TUP197558:TUP197559 UEL197558:UEL197559 UOH197558:UOH197559 UYD197558:UYD197559 VHZ197558:VHZ197559 VRV197558:VRV197559 WBR197558:WBR197559 WLN197558:WLN197559 WVJ197558:WVJ197559 B263094:B263095 IX263094:IX263095 ST263094:ST263095 ACP263094:ACP263095 AML263094:AML263095 AWH263094:AWH263095 BGD263094:BGD263095 BPZ263094:BPZ263095 BZV263094:BZV263095 CJR263094:CJR263095 CTN263094:CTN263095 DDJ263094:DDJ263095 DNF263094:DNF263095 DXB263094:DXB263095 EGX263094:EGX263095 EQT263094:EQT263095 FAP263094:FAP263095 FKL263094:FKL263095 FUH263094:FUH263095 GED263094:GED263095 GNZ263094:GNZ263095 GXV263094:GXV263095 HHR263094:HHR263095 HRN263094:HRN263095 IBJ263094:IBJ263095 ILF263094:ILF263095 IVB263094:IVB263095 JEX263094:JEX263095 JOT263094:JOT263095 JYP263094:JYP263095 KIL263094:KIL263095 KSH263094:KSH263095 LCD263094:LCD263095 LLZ263094:LLZ263095 LVV263094:LVV263095 MFR263094:MFR263095 MPN263094:MPN263095 MZJ263094:MZJ263095 NJF263094:NJF263095 NTB263094:NTB263095 OCX263094:OCX263095 OMT263094:OMT263095 OWP263094:OWP263095 PGL263094:PGL263095 PQH263094:PQH263095 QAD263094:QAD263095 QJZ263094:QJZ263095 QTV263094:QTV263095 RDR263094:RDR263095 RNN263094:RNN263095 RXJ263094:RXJ263095 SHF263094:SHF263095 SRB263094:SRB263095 TAX263094:TAX263095 TKT263094:TKT263095 TUP263094:TUP263095 UEL263094:UEL263095 UOH263094:UOH263095 UYD263094:UYD263095 VHZ263094:VHZ263095 VRV263094:VRV263095 WBR263094:WBR263095 WLN263094:WLN263095 WVJ263094:WVJ263095 B328630:B328631 IX328630:IX328631 ST328630:ST328631 ACP328630:ACP328631 AML328630:AML328631 AWH328630:AWH328631 BGD328630:BGD328631 BPZ328630:BPZ328631 BZV328630:BZV328631 CJR328630:CJR328631 CTN328630:CTN328631 DDJ328630:DDJ328631 DNF328630:DNF328631 DXB328630:DXB328631 EGX328630:EGX328631 EQT328630:EQT328631 FAP328630:FAP328631 FKL328630:FKL328631 FUH328630:FUH328631 GED328630:GED328631 GNZ328630:GNZ328631 GXV328630:GXV328631 HHR328630:HHR328631 HRN328630:HRN328631 IBJ328630:IBJ328631 ILF328630:ILF328631 IVB328630:IVB328631 JEX328630:JEX328631 JOT328630:JOT328631 JYP328630:JYP328631 KIL328630:KIL328631 KSH328630:KSH328631 LCD328630:LCD328631 LLZ328630:LLZ328631 LVV328630:LVV328631 MFR328630:MFR328631 MPN328630:MPN328631 MZJ328630:MZJ328631 NJF328630:NJF328631 NTB328630:NTB328631 OCX328630:OCX328631 OMT328630:OMT328631 OWP328630:OWP328631 PGL328630:PGL328631 PQH328630:PQH328631 QAD328630:QAD328631 QJZ328630:QJZ328631 QTV328630:QTV328631 RDR328630:RDR328631 RNN328630:RNN328631 RXJ328630:RXJ328631 SHF328630:SHF328631 SRB328630:SRB328631 TAX328630:TAX328631 TKT328630:TKT328631 TUP328630:TUP328631 UEL328630:UEL328631 UOH328630:UOH328631 UYD328630:UYD328631 VHZ328630:VHZ328631 VRV328630:VRV328631 WBR328630:WBR328631 WLN328630:WLN328631 WVJ328630:WVJ328631 B394166:B394167 IX394166:IX394167 ST394166:ST394167 ACP394166:ACP394167 AML394166:AML394167 AWH394166:AWH394167 BGD394166:BGD394167 BPZ394166:BPZ394167 BZV394166:BZV394167 CJR394166:CJR394167 CTN394166:CTN394167 DDJ394166:DDJ394167 DNF394166:DNF394167 DXB394166:DXB394167 EGX394166:EGX394167 EQT394166:EQT394167 FAP394166:FAP394167 FKL394166:FKL394167 FUH394166:FUH394167 GED394166:GED394167 GNZ394166:GNZ394167 GXV394166:GXV394167 HHR394166:HHR394167 HRN394166:HRN394167 IBJ394166:IBJ394167 ILF394166:ILF394167 IVB394166:IVB394167 JEX394166:JEX394167 JOT394166:JOT394167 JYP394166:JYP394167 KIL394166:KIL394167 KSH394166:KSH394167 LCD394166:LCD394167 LLZ394166:LLZ394167 LVV394166:LVV394167 MFR394166:MFR394167 MPN394166:MPN394167 MZJ394166:MZJ394167 NJF394166:NJF394167 NTB394166:NTB394167 OCX394166:OCX394167 OMT394166:OMT394167 OWP394166:OWP394167 PGL394166:PGL394167 PQH394166:PQH394167 QAD394166:QAD394167 QJZ394166:QJZ394167 QTV394166:QTV394167 RDR394166:RDR394167 RNN394166:RNN394167 RXJ394166:RXJ394167 SHF394166:SHF394167 SRB394166:SRB394167 TAX394166:TAX394167 TKT394166:TKT394167 TUP394166:TUP394167 UEL394166:UEL394167 UOH394166:UOH394167 UYD394166:UYD394167 VHZ394166:VHZ394167 VRV394166:VRV394167 WBR394166:WBR394167 WLN394166:WLN394167 WVJ394166:WVJ394167 B459702:B459703 IX459702:IX459703 ST459702:ST459703 ACP459702:ACP459703 AML459702:AML459703 AWH459702:AWH459703 BGD459702:BGD459703 BPZ459702:BPZ459703 BZV459702:BZV459703 CJR459702:CJR459703 CTN459702:CTN459703 DDJ459702:DDJ459703 DNF459702:DNF459703 DXB459702:DXB459703 EGX459702:EGX459703 EQT459702:EQT459703 FAP459702:FAP459703 FKL459702:FKL459703 FUH459702:FUH459703 GED459702:GED459703 GNZ459702:GNZ459703 GXV459702:GXV459703 HHR459702:HHR459703 HRN459702:HRN459703 IBJ459702:IBJ459703 ILF459702:ILF459703 IVB459702:IVB459703 JEX459702:JEX459703 JOT459702:JOT459703 JYP459702:JYP459703 KIL459702:KIL459703 KSH459702:KSH459703 LCD459702:LCD459703 LLZ459702:LLZ459703 LVV459702:LVV459703 MFR459702:MFR459703 MPN459702:MPN459703 MZJ459702:MZJ459703 NJF459702:NJF459703 NTB459702:NTB459703 OCX459702:OCX459703 OMT459702:OMT459703 OWP459702:OWP459703 PGL459702:PGL459703 PQH459702:PQH459703 QAD459702:QAD459703 QJZ459702:QJZ459703 QTV459702:QTV459703 RDR459702:RDR459703 RNN459702:RNN459703 RXJ459702:RXJ459703 SHF459702:SHF459703 SRB459702:SRB459703 TAX459702:TAX459703 TKT459702:TKT459703 TUP459702:TUP459703 UEL459702:UEL459703 UOH459702:UOH459703 UYD459702:UYD459703 VHZ459702:VHZ459703 VRV459702:VRV459703 WBR459702:WBR459703 WLN459702:WLN459703 WVJ459702:WVJ459703 B525238:B525239 IX525238:IX525239 ST525238:ST525239 ACP525238:ACP525239 AML525238:AML525239 AWH525238:AWH525239 BGD525238:BGD525239 BPZ525238:BPZ525239 BZV525238:BZV525239 CJR525238:CJR525239 CTN525238:CTN525239 DDJ525238:DDJ525239 DNF525238:DNF525239 DXB525238:DXB525239 EGX525238:EGX525239 EQT525238:EQT525239 FAP525238:FAP525239 FKL525238:FKL525239 FUH525238:FUH525239 GED525238:GED525239 GNZ525238:GNZ525239 GXV525238:GXV525239 HHR525238:HHR525239 HRN525238:HRN525239 IBJ525238:IBJ525239 ILF525238:ILF525239 IVB525238:IVB525239 JEX525238:JEX525239 JOT525238:JOT525239 JYP525238:JYP525239 KIL525238:KIL525239 KSH525238:KSH525239 LCD525238:LCD525239 LLZ525238:LLZ525239 LVV525238:LVV525239 MFR525238:MFR525239 MPN525238:MPN525239 MZJ525238:MZJ525239 NJF525238:NJF525239 NTB525238:NTB525239 OCX525238:OCX525239 OMT525238:OMT525239 OWP525238:OWP525239 PGL525238:PGL525239 PQH525238:PQH525239 QAD525238:QAD525239 QJZ525238:QJZ525239 QTV525238:QTV525239 RDR525238:RDR525239 RNN525238:RNN525239 RXJ525238:RXJ525239 SHF525238:SHF525239 SRB525238:SRB525239 TAX525238:TAX525239 TKT525238:TKT525239 TUP525238:TUP525239 UEL525238:UEL525239 UOH525238:UOH525239 UYD525238:UYD525239 VHZ525238:VHZ525239 VRV525238:VRV525239 WBR525238:WBR525239 WLN525238:WLN525239 WVJ525238:WVJ525239 B590774:B590775 IX590774:IX590775 ST590774:ST590775 ACP590774:ACP590775 AML590774:AML590775 AWH590774:AWH590775 BGD590774:BGD590775 BPZ590774:BPZ590775 BZV590774:BZV590775 CJR590774:CJR590775 CTN590774:CTN590775 DDJ590774:DDJ590775 DNF590774:DNF590775 DXB590774:DXB590775 EGX590774:EGX590775 EQT590774:EQT590775 FAP590774:FAP590775 FKL590774:FKL590775 FUH590774:FUH590775 GED590774:GED590775 GNZ590774:GNZ590775 GXV590774:GXV590775 HHR590774:HHR590775 HRN590774:HRN590775 IBJ590774:IBJ590775 ILF590774:ILF590775 IVB590774:IVB590775 JEX590774:JEX590775 JOT590774:JOT590775 JYP590774:JYP590775 KIL590774:KIL590775 KSH590774:KSH590775 LCD590774:LCD590775 LLZ590774:LLZ590775 LVV590774:LVV590775 MFR590774:MFR590775 MPN590774:MPN590775 MZJ590774:MZJ590775 NJF590774:NJF590775 NTB590774:NTB590775 OCX590774:OCX590775 OMT590774:OMT590775 OWP590774:OWP590775 PGL590774:PGL590775 PQH590774:PQH590775 QAD590774:QAD590775 QJZ590774:QJZ590775 QTV590774:QTV590775 RDR590774:RDR590775 RNN590774:RNN590775 RXJ590774:RXJ590775 SHF590774:SHF590775 SRB590774:SRB590775 TAX590774:TAX590775 TKT590774:TKT590775 TUP590774:TUP590775 UEL590774:UEL590775 UOH590774:UOH590775 UYD590774:UYD590775 VHZ590774:VHZ590775 VRV590774:VRV590775 WBR590774:WBR590775 WLN590774:WLN590775 WVJ590774:WVJ590775 B656310:B656311 IX656310:IX656311 ST656310:ST656311 ACP656310:ACP656311 AML656310:AML656311 AWH656310:AWH656311 BGD656310:BGD656311 BPZ656310:BPZ656311 BZV656310:BZV656311 CJR656310:CJR656311 CTN656310:CTN656311 DDJ656310:DDJ656311 DNF656310:DNF656311 DXB656310:DXB656311 EGX656310:EGX656311 EQT656310:EQT656311 FAP656310:FAP656311 FKL656310:FKL656311 FUH656310:FUH656311 GED656310:GED656311 GNZ656310:GNZ656311 GXV656310:GXV656311 HHR656310:HHR656311 HRN656310:HRN656311 IBJ656310:IBJ656311 ILF656310:ILF656311 IVB656310:IVB656311 JEX656310:JEX656311 JOT656310:JOT656311 JYP656310:JYP656311 KIL656310:KIL656311 KSH656310:KSH656311 LCD656310:LCD656311 LLZ656310:LLZ656311 LVV656310:LVV656311 MFR656310:MFR656311 MPN656310:MPN656311 MZJ656310:MZJ656311 NJF656310:NJF656311 NTB656310:NTB656311 OCX656310:OCX656311 OMT656310:OMT656311 OWP656310:OWP656311 PGL656310:PGL656311 PQH656310:PQH656311 QAD656310:QAD656311 QJZ656310:QJZ656311 QTV656310:QTV656311 RDR656310:RDR656311 RNN656310:RNN656311 RXJ656310:RXJ656311 SHF656310:SHF656311 SRB656310:SRB656311 TAX656310:TAX656311 TKT656310:TKT656311 TUP656310:TUP656311 UEL656310:UEL656311 UOH656310:UOH656311 UYD656310:UYD656311 VHZ656310:VHZ656311 VRV656310:VRV656311 WBR656310:WBR656311 WLN656310:WLN656311 WVJ656310:WVJ656311 B721846:B721847 IX721846:IX721847 ST721846:ST721847 ACP721846:ACP721847 AML721846:AML721847 AWH721846:AWH721847 BGD721846:BGD721847 BPZ721846:BPZ721847 BZV721846:BZV721847 CJR721846:CJR721847 CTN721846:CTN721847 DDJ721846:DDJ721847 DNF721846:DNF721847 DXB721846:DXB721847 EGX721846:EGX721847 EQT721846:EQT721847 FAP721846:FAP721847 FKL721846:FKL721847 FUH721846:FUH721847 GED721846:GED721847 GNZ721846:GNZ721847 GXV721846:GXV721847 HHR721846:HHR721847 HRN721846:HRN721847 IBJ721846:IBJ721847 ILF721846:ILF721847 IVB721846:IVB721847 JEX721846:JEX721847 JOT721846:JOT721847 JYP721846:JYP721847 KIL721846:KIL721847 KSH721846:KSH721847 LCD721846:LCD721847 LLZ721846:LLZ721847 LVV721846:LVV721847 MFR721846:MFR721847 MPN721846:MPN721847 MZJ721846:MZJ721847 NJF721846:NJF721847 NTB721846:NTB721847 OCX721846:OCX721847 OMT721846:OMT721847 OWP721846:OWP721847 PGL721846:PGL721847 PQH721846:PQH721847 QAD721846:QAD721847 QJZ721846:QJZ721847 QTV721846:QTV721847 RDR721846:RDR721847 RNN721846:RNN721847 RXJ721846:RXJ721847 SHF721846:SHF721847 SRB721846:SRB721847 TAX721846:TAX721847 TKT721846:TKT721847 TUP721846:TUP721847 UEL721846:UEL721847 UOH721846:UOH721847 UYD721846:UYD721847 VHZ721846:VHZ721847 VRV721846:VRV721847 WBR721846:WBR721847 WLN721846:WLN721847 WVJ721846:WVJ721847 B787382:B787383 IX787382:IX787383 ST787382:ST787383 ACP787382:ACP787383 AML787382:AML787383 AWH787382:AWH787383 BGD787382:BGD787383 BPZ787382:BPZ787383 BZV787382:BZV787383 CJR787382:CJR787383 CTN787382:CTN787383 DDJ787382:DDJ787383 DNF787382:DNF787383 DXB787382:DXB787383 EGX787382:EGX787383 EQT787382:EQT787383 FAP787382:FAP787383 FKL787382:FKL787383 FUH787382:FUH787383 GED787382:GED787383 GNZ787382:GNZ787383 GXV787382:GXV787383 HHR787382:HHR787383 HRN787382:HRN787383 IBJ787382:IBJ787383 ILF787382:ILF787383 IVB787382:IVB787383 JEX787382:JEX787383 JOT787382:JOT787383 JYP787382:JYP787383 KIL787382:KIL787383 KSH787382:KSH787383 LCD787382:LCD787383 LLZ787382:LLZ787383 LVV787382:LVV787383 MFR787382:MFR787383 MPN787382:MPN787383 MZJ787382:MZJ787383 NJF787382:NJF787383 NTB787382:NTB787383 OCX787382:OCX787383 OMT787382:OMT787383 OWP787382:OWP787383 PGL787382:PGL787383 PQH787382:PQH787383 QAD787382:QAD787383 QJZ787382:QJZ787383 QTV787382:QTV787383 RDR787382:RDR787383 RNN787382:RNN787383 RXJ787382:RXJ787383 SHF787382:SHF787383 SRB787382:SRB787383 TAX787382:TAX787383 TKT787382:TKT787383 TUP787382:TUP787383 UEL787382:UEL787383 UOH787382:UOH787383 UYD787382:UYD787383 VHZ787382:VHZ787383 VRV787382:VRV787383 WBR787382:WBR787383 WLN787382:WLN787383 WVJ787382:WVJ787383 B852918:B852919 IX852918:IX852919 ST852918:ST852919 ACP852918:ACP852919 AML852918:AML852919 AWH852918:AWH852919 BGD852918:BGD852919 BPZ852918:BPZ852919 BZV852918:BZV852919 CJR852918:CJR852919 CTN852918:CTN852919 DDJ852918:DDJ852919 DNF852918:DNF852919 DXB852918:DXB852919 EGX852918:EGX852919 EQT852918:EQT852919 FAP852918:FAP852919 FKL852918:FKL852919 FUH852918:FUH852919 GED852918:GED852919 GNZ852918:GNZ852919 GXV852918:GXV852919 HHR852918:HHR852919 HRN852918:HRN852919 IBJ852918:IBJ852919 ILF852918:ILF852919 IVB852918:IVB852919 JEX852918:JEX852919 JOT852918:JOT852919 JYP852918:JYP852919 KIL852918:KIL852919 KSH852918:KSH852919 LCD852918:LCD852919 LLZ852918:LLZ852919 LVV852918:LVV852919 MFR852918:MFR852919 MPN852918:MPN852919 MZJ852918:MZJ852919 NJF852918:NJF852919 NTB852918:NTB852919 OCX852918:OCX852919 OMT852918:OMT852919 OWP852918:OWP852919 PGL852918:PGL852919 PQH852918:PQH852919 QAD852918:QAD852919 QJZ852918:QJZ852919 QTV852918:QTV852919 RDR852918:RDR852919 RNN852918:RNN852919 RXJ852918:RXJ852919 SHF852918:SHF852919 SRB852918:SRB852919 TAX852918:TAX852919 TKT852918:TKT852919 TUP852918:TUP852919 UEL852918:UEL852919 UOH852918:UOH852919 UYD852918:UYD852919 VHZ852918:VHZ852919 VRV852918:VRV852919 WBR852918:WBR852919 WLN852918:WLN852919 WVJ852918:WVJ852919 B918454:B918455 IX918454:IX918455 ST918454:ST918455 ACP918454:ACP918455 AML918454:AML918455 AWH918454:AWH918455 BGD918454:BGD918455 BPZ918454:BPZ918455 BZV918454:BZV918455 CJR918454:CJR918455 CTN918454:CTN918455 DDJ918454:DDJ918455 DNF918454:DNF918455 DXB918454:DXB918455 EGX918454:EGX918455 EQT918454:EQT918455 FAP918454:FAP918455 FKL918454:FKL918455 FUH918454:FUH918455 GED918454:GED918455 GNZ918454:GNZ918455 GXV918454:GXV918455 HHR918454:HHR918455 HRN918454:HRN918455 IBJ918454:IBJ918455 ILF918454:ILF918455 IVB918454:IVB918455 JEX918454:JEX918455 JOT918454:JOT918455 JYP918454:JYP918455 KIL918454:KIL918455 KSH918454:KSH918455 LCD918454:LCD918455 LLZ918454:LLZ918455 LVV918454:LVV918455 MFR918454:MFR918455 MPN918454:MPN918455 MZJ918454:MZJ918455 NJF918454:NJF918455 NTB918454:NTB918455 OCX918454:OCX918455 OMT918454:OMT918455 OWP918454:OWP918455 PGL918454:PGL918455 PQH918454:PQH918455 QAD918454:QAD918455 QJZ918454:QJZ918455 QTV918454:QTV918455 RDR918454:RDR918455 RNN918454:RNN918455 RXJ918454:RXJ918455 SHF918454:SHF918455 SRB918454:SRB918455 TAX918454:TAX918455 TKT918454:TKT918455 TUP918454:TUP918455 UEL918454:UEL918455 UOH918454:UOH918455 UYD918454:UYD918455 VHZ918454:VHZ918455 VRV918454:VRV918455 WBR918454:WBR918455 WLN918454:WLN918455 WVJ918454:WVJ918455 B983990:B983991 IX983990:IX983991 ST983990:ST983991 ACP983990:ACP983991 AML983990:AML983991 AWH983990:AWH983991 BGD983990:BGD983991 BPZ983990:BPZ983991 BZV983990:BZV983991 CJR983990:CJR983991 CTN983990:CTN983991 DDJ983990:DDJ983991 DNF983990:DNF983991 DXB983990:DXB983991 EGX983990:EGX983991 EQT983990:EQT983991 FAP983990:FAP983991 FKL983990:FKL983991 FUH983990:FUH983991 GED983990:GED983991 GNZ983990:GNZ983991 GXV983990:GXV983991 HHR983990:HHR983991 HRN983990:HRN983991 IBJ983990:IBJ983991 ILF983990:ILF983991 IVB983990:IVB983991 JEX983990:JEX983991 JOT983990:JOT983991 JYP983990:JYP983991 KIL983990:KIL983991 KSH983990:KSH983991 LCD983990:LCD983991 LLZ983990:LLZ983991 LVV983990:LVV983991 MFR983990:MFR983991 MPN983990:MPN983991 MZJ983990:MZJ983991 NJF983990:NJF983991 NTB983990:NTB983991 OCX983990:OCX983991 OMT983990:OMT983991 OWP983990:OWP983991 PGL983990:PGL983991 PQH983990:PQH983991 QAD983990:QAD983991 QJZ983990:QJZ983991 QTV983990:QTV983991 RDR983990:RDR983991 RNN983990:RNN983991 RXJ983990:RXJ983991 SHF983990:SHF983991 SRB983990:SRB983991 TAX983990:TAX983991 TKT983990:TKT983991 TUP983990:TUP983991 UEL983990:UEL983991 UOH983990:UOH983991 UYD983990:UYD983991 VHZ983990:VHZ983991 VRV983990:VRV983991 WBR983990:WBR983991 WLN983990:WLN983991 WVJ983990:WVJ983991">
      <formula1>1</formula1>
    </dataValidation>
    <dataValidation type="whole" operator="lessThanOrEqual" allowBlank="1" showInputMessage="1" showErrorMessage="1" sqref="B850 IX850 ST850 ACP850 AML850 AWH850 BGD850 BPZ850 BZV850 CJR850 CTN850 DDJ850 DNF850 DXB850 EGX850 EQT850 FAP850 FKL850 FUH850 GED850 GNZ850 GXV850 HHR850 HRN850 IBJ850 ILF850 IVB850 JEX850 JOT850 JYP850 KIL850 KSH850 LCD850 LLZ850 LVV850 MFR850 MPN850 MZJ850 NJF850 NTB850 OCX850 OMT850 OWP850 PGL850 PQH850 QAD850 QJZ850 QTV850 RDR850 RNN850 RXJ850 SHF850 SRB850 TAX850 TKT850 TUP850 UEL850 UOH850 UYD850 VHZ850 VRV850 WBR850 WLN850 WVJ850 B66386 IX66386 ST66386 ACP66386 AML66386 AWH66386 BGD66386 BPZ66386 BZV66386 CJR66386 CTN66386 DDJ66386 DNF66386 DXB66386 EGX66386 EQT66386 FAP66386 FKL66386 FUH66386 GED66386 GNZ66386 GXV66386 HHR66386 HRN66386 IBJ66386 ILF66386 IVB66386 JEX66386 JOT66386 JYP66386 KIL66386 KSH66386 LCD66386 LLZ66386 LVV66386 MFR66386 MPN66386 MZJ66386 NJF66386 NTB66386 OCX66386 OMT66386 OWP66386 PGL66386 PQH66386 QAD66386 QJZ66386 QTV66386 RDR66386 RNN66386 RXJ66386 SHF66386 SRB66386 TAX66386 TKT66386 TUP66386 UEL66386 UOH66386 UYD66386 VHZ66386 VRV66386 WBR66386 WLN66386 WVJ66386 B131922 IX131922 ST131922 ACP131922 AML131922 AWH131922 BGD131922 BPZ131922 BZV131922 CJR131922 CTN131922 DDJ131922 DNF131922 DXB131922 EGX131922 EQT131922 FAP131922 FKL131922 FUH131922 GED131922 GNZ131922 GXV131922 HHR131922 HRN131922 IBJ131922 ILF131922 IVB131922 JEX131922 JOT131922 JYP131922 KIL131922 KSH131922 LCD131922 LLZ131922 LVV131922 MFR131922 MPN131922 MZJ131922 NJF131922 NTB131922 OCX131922 OMT131922 OWP131922 PGL131922 PQH131922 QAD131922 QJZ131922 QTV131922 RDR131922 RNN131922 RXJ131922 SHF131922 SRB131922 TAX131922 TKT131922 TUP131922 UEL131922 UOH131922 UYD131922 VHZ131922 VRV131922 WBR131922 WLN131922 WVJ131922 B197458 IX197458 ST197458 ACP197458 AML197458 AWH197458 BGD197458 BPZ197458 BZV197458 CJR197458 CTN197458 DDJ197458 DNF197458 DXB197458 EGX197458 EQT197458 FAP197458 FKL197458 FUH197458 GED197458 GNZ197458 GXV197458 HHR197458 HRN197458 IBJ197458 ILF197458 IVB197458 JEX197458 JOT197458 JYP197458 KIL197458 KSH197458 LCD197458 LLZ197458 LVV197458 MFR197458 MPN197458 MZJ197458 NJF197458 NTB197458 OCX197458 OMT197458 OWP197458 PGL197458 PQH197458 QAD197458 QJZ197458 QTV197458 RDR197458 RNN197458 RXJ197458 SHF197458 SRB197458 TAX197458 TKT197458 TUP197458 UEL197458 UOH197458 UYD197458 VHZ197458 VRV197458 WBR197458 WLN197458 WVJ197458 B262994 IX262994 ST262994 ACP262994 AML262994 AWH262994 BGD262994 BPZ262994 BZV262994 CJR262994 CTN262994 DDJ262994 DNF262994 DXB262994 EGX262994 EQT262994 FAP262994 FKL262994 FUH262994 GED262994 GNZ262994 GXV262994 HHR262994 HRN262994 IBJ262994 ILF262994 IVB262994 JEX262994 JOT262994 JYP262994 KIL262994 KSH262994 LCD262994 LLZ262994 LVV262994 MFR262994 MPN262994 MZJ262994 NJF262994 NTB262994 OCX262994 OMT262994 OWP262994 PGL262994 PQH262994 QAD262994 QJZ262994 QTV262994 RDR262994 RNN262994 RXJ262994 SHF262994 SRB262994 TAX262994 TKT262994 TUP262994 UEL262994 UOH262994 UYD262994 VHZ262994 VRV262994 WBR262994 WLN262994 WVJ262994 B328530 IX328530 ST328530 ACP328530 AML328530 AWH328530 BGD328530 BPZ328530 BZV328530 CJR328530 CTN328530 DDJ328530 DNF328530 DXB328530 EGX328530 EQT328530 FAP328530 FKL328530 FUH328530 GED328530 GNZ328530 GXV328530 HHR328530 HRN328530 IBJ328530 ILF328530 IVB328530 JEX328530 JOT328530 JYP328530 KIL328530 KSH328530 LCD328530 LLZ328530 LVV328530 MFR328530 MPN328530 MZJ328530 NJF328530 NTB328530 OCX328530 OMT328530 OWP328530 PGL328530 PQH328530 QAD328530 QJZ328530 QTV328530 RDR328530 RNN328530 RXJ328530 SHF328530 SRB328530 TAX328530 TKT328530 TUP328530 UEL328530 UOH328530 UYD328530 VHZ328530 VRV328530 WBR328530 WLN328530 WVJ328530 B394066 IX394066 ST394066 ACP394066 AML394066 AWH394066 BGD394066 BPZ394066 BZV394066 CJR394066 CTN394066 DDJ394066 DNF394066 DXB394066 EGX394066 EQT394066 FAP394066 FKL394066 FUH394066 GED394066 GNZ394066 GXV394066 HHR394066 HRN394066 IBJ394066 ILF394066 IVB394066 JEX394066 JOT394066 JYP394066 KIL394066 KSH394066 LCD394066 LLZ394066 LVV394066 MFR394066 MPN394066 MZJ394066 NJF394066 NTB394066 OCX394066 OMT394066 OWP394066 PGL394066 PQH394066 QAD394066 QJZ394066 QTV394066 RDR394066 RNN394066 RXJ394066 SHF394066 SRB394066 TAX394066 TKT394066 TUP394066 UEL394066 UOH394066 UYD394066 VHZ394066 VRV394066 WBR394066 WLN394066 WVJ394066 B459602 IX459602 ST459602 ACP459602 AML459602 AWH459602 BGD459602 BPZ459602 BZV459602 CJR459602 CTN459602 DDJ459602 DNF459602 DXB459602 EGX459602 EQT459602 FAP459602 FKL459602 FUH459602 GED459602 GNZ459602 GXV459602 HHR459602 HRN459602 IBJ459602 ILF459602 IVB459602 JEX459602 JOT459602 JYP459602 KIL459602 KSH459602 LCD459602 LLZ459602 LVV459602 MFR459602 MPN459602 MZJ459602 NJF459602 NTB459602 OCX459602 OMT459602 OWP459602 PGL459602 PQH459602 QAD459602 QJZ459602 QTV459602 RDR459602 RNN459602 RXJ459602 SHF459602 SRB459602 TAX459602 TKT459602 TUP459602 UEL459602 UOH459602 UYD459602 VHZ459602 VRV459602 WBR459602 WLN459602 WVJ459602 B525138 IX525138 ST525138 ACP525138 AML525138 AWH525138 BGD525138 BPZ525138 BZV525138 CJR525138 CTN525138 DDJ525138 DNF525138 DXB525138 EGX525138 EQT525138 FAP525138 FKL525138 FUH525138 GED525138 GNZ525138 GXV525138 HHR525138 HRN525138 IBJ525138 ILF525138 IVB525138 JEX525138 JOT525138 JYP525138 KIL525138 KSH525138 LCD525138 LLZ525138 LVV525138 MFR525138 MPN525138 MZJ525138 NJF525138 NTB525138 OCX525138 OMT525138 OWP525138 PGL525138 PQH525138 QAD525138 QJZ525138 QTV525138 RDR525138 RNN525138 RXJ525138 SHF525138 SRB525138 TAX525138 TKT525138 TUP525138 UEL525138 UOH525138 UYD525138 VHZ525138 VRV525138 WBR525138 WLN525138 WVJ525138 B590674 IX590674 ST590674 ACP590674 AML590674 AWH590674 BGD590674 BPZ590674 BZV590674 CJR590674 CTN590674 DDJ590674 DNF590674 DXB590674 EGX590674 EQT590674 FAP590674 FKL590674 FUH590674 GED590674 GNZ590674 GXV590674 HHR590674 HRN590674 IBJ590674 ILF590674 IVB590674 JEX590674 JOT590674 JYP590674 KIL590674 KSH590674 LCD590674 LLZ590674 LVV590674 MFR590674 MPN590674 MZJ590674 NJF590674 NTB590674 OCX590674 OMT590674 OWP590674 PGL590674 PQH590674 QAD590674 QJZ590674 QTV590674 RDR590674 RNN590674 RXJ590674 SHF590674 SRB590674 TAX590674 TKT590674 TUP590674 UEL590674 UOH590674 UYD590674 VHZ590674 VRV590674 WBR590674 WLN590674 WVJ590674 B656210 IX656210 ST656210 ACP656210 AML656210 AWH656210 BGD656210 BPZ656210 BZV656210 CJR656210 CTN656210 DDJ656210 DNF656210 DXB656210 EGX656210 EQT656210 FAP656210 FKL656210 FUH656210 GED656210 GNZ656210 GXV656210 HHR656210 HRN656210 IBJ656210 ILF656210 IVB656210 JEX656210 JOT656210 JYP656210 KIL656210 KSH656210 LCD656210 LLZ656210 LVV656210 MFR656210 MPN656210 MZJ656210 NJF656210 NTB656210 OCX656210 OMT656210 OWP656210 PGL656210 PQH656210 QAD656210 QJZ656210 QTV656210 RDR656210 RNN656210 RXJ656210 SHF656210 SRB656210 TAX656210 TKT656210 TUP656210 UEL656210 UOH656210 UYD656210 VHZ656210 VRV656210 WBR656210 WLN656210 WVJ656210 B721746 IX721746 ST721746 ACP721746 AML721746 AWH721746 BGD721746 BPZ721746 BZV721746 CJR721746 CTN721746 DDJ721746 DNF721746 DXB721746 EGX721746 EQT721746 FAP721746 FKL721746 FUH721746 GED721746 GNZ721746 GXV721746 HHR721746 HRN721746 IBJ721746 ILF721746 IVB721746 JEX721746 JOT721746 JYP721746 KIL721746 KSH721746 LCD721746 LLZ721746 LVV721746 MFR721746 MPN721746 MZJ721746 NJF721746 NTB721746 OCX721746 OMT721746 OWP721746 PGL721746 PQH721746 QAD721746 QJZ721746 QTV721746 RDR721746 RNN721746 RXJ721746 SHF721746 SRB721746 TAX721746 TKT721746 TUP721746 UEL721746 UOH721746 UYD721746 VHZ721746 VRV721746 WBR721746 WLN721746 WVJ721746 B787282 IX787282 ST787282 ACP787282 AML787282 AWH787282 BGD787282 BPZ787282 BZV787282 CJR787282 CTN787282 DDJ787282 DNF787282 DXB787282 EGX787282 EQT787282 FAP787282 FKL787282 FUH787282 GED787282 GNZ787282 GXV787282 HHR787282 HRN787282 IBJ787282 ILF787282 IVB787282 JEX787282 JOT787282 JYP787282 KIL787282 KSH787282 LCD787282 LLZ787282 LVV787282 MFR787282 MPN787282 MZJ787282 NJF787282 NTB787282 OCX787282 OMT787282 OWP787282 PGL787282 PQH787282 QAD787282 QJZ787282 QTV787282 RDR787282 RNN787282 RXJ787282 SHF787282 SRB787282 TAX787282 TKT787282 TUP787282 UEL787282 UOH787282 UYD787282 VHZ787282 VRV787282 WBR787282 WLN787282 WVJ787282 B852818 IX852818 ST852818 ACP852818 AML852818 AWH852818 BGD852818 BPZ852818 BZV852818 CJR852818 CTN852818 DDJ852818 DNF852818 DXB852818 EGX852818 EQT852818 FAP852818 FKL852818 FUH852818 GED852818 GNZ852818 GXV852818 HHR852818 HRN852818 IBJ852818 ILF852818 IVB852818 JEX852818 JOT852818 JYP852818 KIL852818 KSH852818 LCD852818 LLZ852818 LVV852818 MFR852818 MPN852818 MZJ852818 NJF852818 NTB852818 OCX852818 OMT852818 OWP852818 PGL852818 PQH852818 QAD852818 QJZ852818 QTV852818 RDR852818 RNN852818 RXJ852818 SHF852818 SRB852818 TAX852818 TKT852818 TUP852818 UEL852818 UOH852818 UYD852818 VHZ852818 VRV852818 WBR852818 WLN852818 WVJ852818 B918354 IX918354 ST918354 ACP918354 AML918354 AWH918354 BGD918354 BPZ918354 BZV918354 CJR918354 CTN918354 DDJ918354 DNF918354 DXB918354 EGX918354 EQT918354 FAP918354 FKL918354 FUH918354 GED918354 GNZ918354 GXV918354 HHR918354 HRN918354 IBJ918354 ILF918354 IVB918354 JEX918354 JOT918354 JYP918354 KIL918354 KSH918354 LCD918354 LLZ918354 LVV918354 MFR918354 MPN918354 MZJ918354 NJF918354 NTB918354 OCX918354 OMT918354 OWP918354 PGL918354 PQH918354 QAD918354 QJZ918354 QTV918354 RDR918354 RNN918354 RXJ918354 SHF918354 SRB918354 TAX918354 TKT918354 TUP918354 UEL918354 UOH918354 UYD918354 VHZ918354 VRV918354 WBR918354 WLN918354 WVJ918354 B983890 IX983890 ST983890 ACP983890 AML983890 AWH983890 BGD983890 BPZ983890 BZV983890 CJR983890 CTN983890 DDJ983890 DNF983890 DXB983890 EGX983890 EQT983890 FAP983890 FKL983890 FUH983890 GED983890 GNZ983890 GXV983890 HHR983890 HRN983890 IBJ983890 ILF983890 IVB983890 JEX983890 JOT983890 JYP983890 KIL983890 KSH983890 LCD983890 LLZ983890 LVV983890 MFR983890 MPN983890 MZJ983890 NJF983890 NTB983890 OCX983890 OMT983890 OWP983890 PGL983890 PQH983890 QAD983890 QJZ983890 QTV983890 RDR983890 RNN983890 RXJ983890 SHF983890 SRB983890 TAX983890 TKT983890 TUP983890 UEL983890 UOH983890 UYD983890 VHZ983890 VRV983890 WBR983890 WLN983890 WVJ983890 B890 IX890 ST890 ACP890 AML890 AWH890 BGD890 BPZ890 BZV890 CJR890 CTN890 DDJ890 DNF890 DXB890 EGX890 EQT890 FAP890 FKL890 FUH890 GED890 GNZ890 GXV890 HHR890 HRN890 IBJ890 ILF890 IVB890 JEX890 JOT890 JYP890 KIL890 KSH890 LCD890 LLZ890 LVV890 MFR890 MPN890 MZJ890 NJF890 NTB890 OCX890 OMT890 OWP890 PGL890 PQH890 QAD890 QJZ890 QTV890 RDR890 RNN890 RXJ890 SHF890 SRB890 TAX890 TKT890 TUP890 UEL890 UOH890 UYD890 VHZ890 VRV890 WBR890 WLN890 WVJ890 B66426 IX66426 ST66426 ACP66426 AML66426 AWH66426 BGD66426 BPZ66426 BZV66426 CJR66426 CTN66426 DDJ66426 DNF66426 DXB66426 EGX66426 EQT66426 FAP66426 FKL66426 FUH66426 GED66426 GNZ66426 GXV66426 HHR66426 HRN66426 IBJ66426 ILF66426 IVB66426 JEX66426 JOT66426 JYP66426 KIL66426 KSH66426 LCD66426 LLZ66426 LVV66426 MFR66426 MPN66426 MZJ66426 NJF66426 NTB66426 OCX66426 OMT66426 OWP66426 PGL66426 PQH66426 QAD66426 QJZ66426 QTV66426 RDR66426 RNN66426 RXJ66426 SHF66426 SRB66426 TAX66426 TKT66426 TUP66426 UEL66426 UOH66426 UYD66426 VHZ66426 VRV66426 WBR66426 WLN66426 WVJ66426 B131962 IX131962 ST131962 ACP131962 AML131962 AWH131962 BGD131962 BPZ131962 BZV131962 CJR131962 CTN131962 DDJ131962 DNF131962 DXB131962 EGX131962 EQT131962 FAP131962 FKL131962 FUH131962 GED131962 GNZ131962 GXV131962 HHR131962 HRN131962 IBJ131962 ILF131962 IVB131962 JEX131962 JOT131962 JYP131962 KIL131962 KSH131962 LCD131962 LLZ131962 LVV131962 MFR131962 MPN131962 MZJ131962 NJF131962 NTB131962 OCX131962 OMT131962 OWP131962 PGL131962 PQH131962 QAD131962 QJZ131962 QTV131962 RDR131962 RNN131962 RXJ131962 SHF131962 SRB131962 TAX131962 TKT131962 TUP131962 UEL131962 UOH131962 UYD131962 VHZ131962 VRV131962 WBR131962 WLN131962 WVJ131962 B197498 IX197498 ST197498 ACP197498 AML197498 AWH197498 BGD197498 BPZ197498 BZV197498 CJR197498 CTN197498 DDJ197498 DNF197498 DXB197498 EGX197498 EQT197498 FAP197498 FKL197498 FUH197498 GED197498 GNZ197498 GXV197498 HHR197498 HRN197498 IBJ197498 ILF197498 IVB197498 JEX197498 JOT197498 JYP197498 KIL197498 KSH197498 LCD197498 LLZ197498 LVV197498 MFR197498 MPN197498 MZJ197498 NJF197498 NTB197498 OCX197498 OMT197498 OWP197498 PGL197498 PQH197498 QAD197498 QJZ197498 QTV197498 RDR197498 RNN197498 RXJ197498 SHF197498 SRB197498 TAX197498 TKT197498 TUP197498 UEL197498 UOH197498 UYD197498 VHZ197498 VRV197498 WBR197498 WLN197498 WVJ197498 B263034 IX263034 ST263034 ACP263034 AML263034 AWH263034 BGD263034 BPZ263034 BZV263034 CJR263034 CTN263034 DDJ263034 DNF263034 DXB263034 EGX263034 EQT263034 FAP263034 FKL263034 FUH263034 GED263034 GNZ263034 GXV263034 HHR263034 HRN263034 IBJ263034 ILF263034 IVB263034 JEX263034 JOT263034 JYP263034 KIL263034 KSH263034 LCD263034 LLZ263034 LVV263034 MFR263034 MPN263034 MZJ263034 NJF263034 NTB263034 OCX263034 OMT263034 OWP263034 PGL263034 PQH263034 QAD263034 QJZ263034 QTV263034 RDR263034 RNN263034 RXJ263034 SHF263034 SRB263034 TAX263034 TKT263034 TUP263034 UEL263034 UOH263034 UYD263034 VHZ263034 VRV263034 WBR263034 WLN263034 WVJ263034 B328570 IX328570 ST328570 ACP328570 AML328570 AWH328570 BGD328570 BPZ328570 BZV328570 CJR328570 CTN328570 DDJ328570 DNF328570 DXB328570 EGX328570 EQT328570 FAP328570 FKL328570 FUH328570 GED328570 GNZ328570 GXV328570 HHR328570 HRN328570 IBJ328570 ILF328570 IVB328570 JEX328570 JOT328570 JYP328570 KIL328570 KSH328570 LCD328570 LLZ328570 LVV328570 MFR328570 MPN328570 MZJ328570 NJF328570 NTB328570 OCX328570 OMT328570 OWP328570 PGL328570 PQH328570 QAD328570 QJZ328570 QTV328570 RDR328570 RNN328570 RXJ328570 SHF328570 SRB328570 TAX328570 TKT328570 TUP328570 UEL328570 UOH328570 UYD328570 VHZ328570 VRV328570 WBR328570 WLN328570 WVJ328570 B394106 IX394106 ST394106 ACP394106 AML394106 AWH394106 BGD394106 BPZ394106 BZV394106 CJR394106 CTN394106 DDJ394106 DNF394106 DXB394106 EGX394106 EQT394106 FAP394106 FKL394106 FUH394106 GED394106 GNZ394106 GXV394106 HHR394106 HRN394106 IBJ394106 ILF394106 IVB394106 JEX394106 JOT394106 JYP394106 KIL394106 KSH394106 LCD394106 LLZ394106 LVV394106 MFR394106 MPN394106 MZJ394106 NJF394106 NTB394106 OCX394106 OMT394106 OWP394106 PGL394106 PQH394106 QAD394106 QJZ394106 QTV394106 RDR394106 RNN394106 RXJ394106 SHF394106 SRB394106 TAX394106 TKT394106 TUP394106 UEL394106 UOH394106 UYD394106 VHZ394106 VRV394106 WBR394106 WLN394106 WVJ394106 B459642 IX459642 ST459642 ACP459642 AML459642 AWH459642 BGD459642 BPZ459642 BZV459642 CJR459642 CTN459642 DDJ459642 DNF459642 DXB459642 EGX459642 EQT459642 FAP459642 FKL459642 FUH459642 GED459642 GNZ459642 GXV459642 HHR459642 HRN459642 IBJ459642 ILF459642 IVB459642 JEX459642 JOT459642 JYP459642 KIL459642 KSH459642 LCD459642 LLZ459642 LVV459642 MFR459642 MPN459642 MZJ459642 NJF459642 NTB459642 OCX459642 OMT459642 OWP459642 PGL459642 PQH459642 QAD459642 QJZ459642 QTV459642 RDR459642 RNN459642 RXJ459642 SHF459642 SRB459642 TAX459642 TKT459642 TUP459642 UEL459642 UOH459642 UYD459642 VHZ459642 VRV459642 WBR459642 WLN459642 WVJ459642 B525178 IX525178 ST525178 ACP525178 AML525178 AWH525178 BGD525178 BPZ525178 BZV525178 CJR525178 CTN525178 DDJ525178 DNF525178 DXB525178 EGX525178 EQT525178 FAP525178 FKL525178 FUH525178 GED525178 GNZ525178 GXV525178 HHR525178 HRN525178 IBJ525178 ILF525178 IVB525178 JEX525178 JOT525178 JYP525178 KIL525178 KSH525178 LCD525178 LLZ525178 LVV525178 MFR525178 MPN525178 MZJ525178 NJF525178 NTB525178 OCX525178 OMT525178 OWP525178 PGL525178 PQH525178 QAD525178 QJZ525178 QTV525178 RDR525178 RNN525178 RXJ525178 SHF525178 SRB525178 TAX525178 TKT525178 TUP525178 UEL525178 UOH525178 UYD525178 VHZ525178 VRV525178 WBR525178 WLN525178 WVJ525178 B590714 IX590714 ST590714 ACP590714 AML590714 AWH590714 BGD590714 BPZ590714 BZV590714 CJR590714 CTN590714 DDJ590714 DNF590714 DXB590714 EGX590714 EQT590714 FAP590714 FKL590714 FUH590714 GED590714 GNZ590714 GXV590714 HHR590714 HRN590714 IBJ590714 ILF590714 IVB590714 JEX590714 JOT590714 JYP590714 KIL590714 KSH590714 LCD590714 LLZ590714 LVV590714 MFR590714 MPN590714 MZJ590714 NJF590714 NTB590714 OCX590714 OMT590714 OWP590714 PGL590714 PQH590714 QAD590714 QJZ590714 QTV590714 RDR590714 RNN590714 RXJ590714 SHF590714 SRB590714 TAX590714 TKT590714 TUP590714 UEL590714 UOH590714 UYD590714 VHZ590714 VRV590714 WBR590714 WLN590714 WVJ590714 B656250 IX656250 ST656250 ACP656250 AML656250 AWH656250 BGD656250 BPZ656250 BZV656250 CJR656250 CTN656250 DDJ656250 DNF656250 DXB656250 EGX656250 EQT656250 FAP656250 FKL656250 FUH656250 GED656250 GNZ656250 GXV656250 HHR656250 HRN656250 IBJ656250 ILF656250 IVB656250 JEX656250 JOT656250 JYP656250 KIL656250 KSH656250 LCD656250 LLZ656250 LVV656250 MFR656250 MPN656250 MZJ656250 NJF656250 NTB656250 OCX656250 OMT656250 OWP656250 PGL656250 PQH656250 QAD656250 QJZ656250 QTV656250 RDR656250 RNN656250 RXJ656250 SHF656250 SRB656250 TAX656250 TKT656250 TUP656250 UEL656250 UOH656250 UYD656250 VHZ656250 VRV656250 WBR656250 WLN656250 WVJ656250 B721786 IX721786 ST721786 ACP721786 AML721786 AWH721786 BGD721786 BPZ721786 BZV721786 CJR721786 CTN721786 DDJ721786 DNF721786 DXB721786 EGX721786 EQT721786 FAP721786 FKL721786 FUH721786 GED721786 GNZ721786 GXV721786 HHR721786 HRN721786 IBJ721786 ILF721786 IVB721786 JEX721786 JOT721786 JYP721786 KIL721786 KSH721786 LCD721786 LLZ721786 LVV721786 MFR721786 MPN721786 MZJ721786 NJF721786 NTB721786 OCX721786 OMT721786 OWP721786 PGL721786 PQH721786 QAD721786 QJZ721786 QTV721786 RDR721786 RNN721786 RXJ721786 SHF721786 SRB721786 TAX721786 TKT721786 TUP721786 UEL721786 UOH721786 UYD721786 VHZ721786 VRV721786 WBR721786 WLN721786 WVJ721786 B787322 IX787322 ST787322 ACP787322 AML787322 AWH787322 BGD787322 BPZ787322 BZV787322 CJR787322 CTN787322 DDJ787322 DNF787322 DXB787322 EGX787322 EQT787322 FAP787322 FKL787322 FUH787322 GED787322 GNZ787322 GXV787322 HHR787322 HRN787322 IBJ787322 ILF787322 IVB787322 JEX787322 JOT787322 JYP787322 KIL787322 KSH787322 LCD787322 LLZ787322 LVV787322 MFR787322 MPN787322 MZJ787322 NJF787322 NTB787322 OCX787322 OMT787322 OWP787322 PGL787322 PQH787322 QAD787322 QJZ787322 QTV787322 RDR787322 RNN787322 RXJ787322 SHF787322 SRB787322 TAX787322 TKT787322 TUP787322 UEL787322 UOH787322 UYD787322 VHZ787322 VRV787322 WBR787322 WLN787322 WVJ787322 B852858 IX852858 ST852858 ACP852858 AML852858 AWH852858 BGD852858 BPZ852858 BZV852858 CJR852858 CTN852858 DDJ852858 DNF852858 DXB852858 EGX852858 EQT852858 FAP852858 FKL852858 FUH852858 GED852858 GNZ852858 GXV852858 HHR852858 HRN852858 IBJ852858 ILF852858 IVB852858 JEX852858 JOT852858 JYP852858 KIL852858 KSH852858 LCD852858 LLZ852858 LVV852858 MFR852858 MPN852858 MZJ852858 NJF852858 NTB852858 OCX852858 OMT852858 OWP852858 PGL852858 PQH852858 QAD852858 QJZ852858 QTV852858 RDR852858 RNN852858 RXJ852858 SHF852858 SRB852858 TAX852858 TKT852858 TUP852858 UEL852858 UOH852858 UYD852858 VHZ852858 VRV852858 WBR852858 WLN852858 WVJ852858 B918394 IX918394 ST918394 ACP918394 AML918394 AWH918394 BGD918394 BPZ918394 BZV918394 CJR918394 CTN918394 DDJ918394 DNF918394 DXB918394 EGX918394 EQT918394 FAP918394 FKL918394 FUH918394 GED918394 GNZ918394 GXV918394 HHR918394 HRN918394 IBJ918394 ILF918394 IVB918394 JEX918394 JOT918394 JYP918394 KIL918394 KSH918394 LCD918394 LLZ918394 LVV918394 MFR918394 MPN918394 MZJ918394 NJF918394 NTB918394 OCX918394 OMT918394 OWP918394 PGL918394 PQH918394 QAD918394 QJZ918394 QTV918394 RDR918394 RNN918394 RXJ918394 SHF918394 SRB918394 TAX918394 TKT918394 TUP918394 UEL918394 UOH918394 UYD918394 VHZ918394 VRV918394 WBR918394 WLN918394 WVJ918394 B983930 IX983930 ST983930 ACP983930 AML983930 AWH983930 BGD983930 BPZ983930 BZV983930 CJR983930 CTN983930 DDJ983930 DNF983930 DXB983930 EGX983930 EQT983930 FAP983930 FKL983930 FUH983930 GED983930 GNZ983930 GXV983930 HHR983930 HRN983930 IBJ983930 ILF983930 IVB983930 JEX983930 JOT983930 JYP983930 KIL983930 KSH983930 LCD983930 LLZ983930 LVV983930 MFR983930 MPN983930 MZJ983930 NJF983930 NTB983930 OCX983930 OMT983930 OWP983930 PGL983930 PQH983930 QAD983930 QJZ983930 QTV983930 RDR983930 RNN983930 RXJ983930 SHF983930 SRB983930 TAX983930 TKT983930 TUP983930 UEL983930 UOH983930 UYD983930 VHZ983930 VRV983930 WBR983930 WLN983930 WVJ983930 B930 IX930 ST930 ACP930 AML930 AWH930 BGD930 BPZ930 BZV930 CJR930 CTN930 DDJ930 DNF930 DXB930 EGX930 EQT930 FAP930 FKL930 FUH930 GED930 GNZ930 GXV930 HHR930 HRN930 IBJ930 ILF930 IVB930 JEX930 JOT930 JYP930 KIL930 KSH930 LCD930 LLZ930 LVV930 MFR930 MPN930 MZJ930 NJF930 NTB930 OCX930 OMT930 OWP930 PGL930 PQH930 QAD930 QJZ930 QTV930 RDR930 RNN930 RXJ930 SHF930 SRB930 TAX930 TKT930 TUP930 UEL930 UOH930 UYD930 VHZ930 VRV930 WBR930 WLN930 WVJ930 B66466 IX66466 ST66466 ACP66466 AML66466 AWH66466 BGD66466 BPZ66466 BZV66466 CJR66466 CTN66466 DDJ66466 DNF66466 DXB66466 EGX66466 EQT66466 FAP66466 FKL66466 FUH66466 GED66466 GNZ66466 GXV66466 HHR66466 HRN66466 IBJ66466 ILF66466 IVB66466 JEX66466 JOT66466 JYP66466 KIL66466 KSH66466 LCD66466 LLZ66466 LVV66466 MFR66466 MPN66466 MZJ66466 NJF66466 NTB66466 OCX66466 OMT66466 OWP66466 PGL66466 PQH66466 QAD66466 QJZ66466 QTV66466 RDR66466 RNN66466 RXJ66466 SHF66466 SRB66466 TAX66466 TKT66466 TUP66466 UEL66466 UOH66466 UYD66466 VHZ66466 VRV66466 WBR66466 WLN66466 WVJ66466 B132002 IX132002 ST132002 ACP132002 AML132002 AWH132002 BGD132002 BPZ132002 BZV132002 CJR132002 CTN132002 DDJ132002 DNF132002 DXB132002 EGX132002 EQT132002 FAP132002 FKL132002 FUH132002 GED132002 GNZ132002 GXV132002 HHR132002 HRN132002 IBJ132002 ILF132002 IVB132002 JEX132002 JOT132002 JYP132002 KIL132002 KSH132002 LCD132002 LLZ132002 LVV132002 MFR132002 MPN132002 MZJ132002 NJF132002 NTB132002 OCX132002 OMT132002 OWP132002 PGL132002 PQH132002 QAD132002 QJZ132002 QTV132002 RDR132002 RNN132002 RXJ132002 SHF132002 SRB132002 TAX132002 TKT132002 TUP132002 UEL132002 UOH132002 UYD132002 VHZ132002 VRV132002 WBR132002 WLN132002 WVJ132002 B197538 IX197538 ST197538 ACP197538 AML197538 AWH197538 BGD197538 BPZ197538 BZV197538 CJR197538 CTN197538 DDJ197538 DNF197538 DXB197538 EGX197538 EQT197538 FAP197538 FKL197538 FUH197538 GED197538 GNZ197538 GXV197538 HHR197538 HRN197538 IBJ197538 ILF197538 IVB197538 JEX197538 JOT197538 JYP197538 KIL197538 KSH197538 LCD197538 LLZ197538 LVV197538 MFR197538 MPN197538 MZJ197538 NJF197538 NTB197538 OCX197538 OMT197538 OWP197538 PGL197538 PQH197538 QAD197538 QJZ197538 QTV197538 RDR197538 RNN197538 RXJ197538 SHF197538 SRB197538 TAX197538 TKT197538 TUP197538 UEL197538 UOH197538 UYD197538 VHZ197538 VRV197538 WBR197538 WLN197538 WVJ197538 B263074 IX263074 ST263074 ACP263074 AML263074 AWH263074 BGD263074 BPZ263074 BZV263074 CJR263074 CTN263074 DDJ263074 DNF263074 DXB263074 EGX263074 EQT263074 FAP263074 FKL263074 FUH263074 GED263074 GNZ263074 GXV263074 HHR263074 HRN263074 IBJ263074 ILF263074 IVB263074 JEX263074 JOT263074 JYP263074 KIL263074 KSH263074 LCD263074 LLZ263074 LVV263074 MFR263074 MPN263074 MZJ263074 NJF263074 NTB263074 OCX263074 OMT263074 OWP263074 PGL263074 PQH263074 QAD263074 QJZ263074 QTV263074 RDR263074 RNN263074 RXJ263074 SHF263074 SRB263074 TAX263074 TKT263074 TUP263074 UEL263074 UOH263074 UYD263074 VHZ263074 VRV263074 WBR263074 WLN263074 WVJ263074 B328610 IX328610 ST328610 ACP328610 AML328610 AWH328610 BGD328610 BPZ328610 BZV328610 CJR328610 CTN328610 DDJ328610 DNF328610 DXB328610 EGX328610 EQT328610 FAP328610 FKL328610 FUH328610 GED328610 GNZ328610 GXV328610 HHR328610 HRN328610 IBJ328610 ILF328610 IVB328610 JEX328610 JOT328610 JYP328610 KIL328610 KSH328610 LCD328610 LLZ328610 LVV328610 MFR328610 MPN328610 MZJ328610 NJF328610 NTB328610 OCX328610 OMT328610 OWP328610 PGL328610 PQH328610 QAD328610 QJZ328610 QTV328610 RDR328610 RNN328610 RXJ328610 SHF328610 SRB328610 TAX328610 TKT328610 TUP328610 UEL328610 UOH328610 UYD328610 VHZ328610 VRV328610 WBR328610 WLN328610 WVJ328610 B394146 IX394146 ST394146 ACP394146 AML394146 AWH394146 BGD394146 BPZ394146 BZV394146 CJR394146 CTN394146 DDJ394146 DNF394146 DXB394146 EGX394146 EQT394146 FAP394146 FKL394146 FUH394146 GED394146 GNZ394146 GXV394146 HHR394146 HRN394146 IBJ394146 ILF394146 IVB394146 JEX394146 JOT394146 JYP394146 KIL394146 KSH394146 LCD394146 LLZ394146 LVV394146 MFR394146 MPN394146 MZJ394146 NJF394146 NTB394146 OCX394146 OMT394146 OWP394146 PGL394146 PQH394146 QAD394146 QJZ394146 QTV394146 RDR394146 RNN394146 RXJ394146 SHF394146 SRB394146 TAX394146 TKT394146 TUP394146 UEL394146 UOH394146 UYD394146 VHZ394146 VRV394146 WBR394146 WLN394146 WVJ394146 B459682 IX459682 ST459682 ACP459682 AML459682 AWH459682 BGD459682 BPZ459682 BZV459682 CJR459682 CTN459682 DDJ459682 DNF459682 DXB459682 EGX459682 EQT459682 FAP459682 FKL459682 FUH459682 GED459682 GNZ459682 GXV459682 HHR459682 HRN459682 IBJ459682 ILF459682 IVB459682 JEX459682 JOT459682 JYP459682 KIL459682 KSH459682 LCD459682 LLZ459682 LVV459682 MFR459682 MPN459682 MZJ459682 NJF459682 NTB459682 OCX459682 OMT459682 OWP459682 PGL459682 PQH459682 QAD459682 QJZ459682 QTV459682 RDR459682 RNN459682 RXJ459682 SHF459682 SRB459682 TAX459682 TKT459682 TUP459682 UEL459682 UOH459682 UYD459682 VHZ459682 VRV459682 WBR459682 WLN459682 WVJ459682 B525218 IX525218 ST525218 ACP525218 AML525218 AWH525218 BGD525218 BPZ525218 BZV525218 CJR525218 CTN525218 DDJ525218 DNF525218 DXB525218 EGX525218 EQT525218 FAP525218 FKL525218 FUH525218 GED525218 GNZ525218 GXV525218 HHR525218 HRN525218 IBJ525218 ILF525218 IVB525218 JEX525218 JOT525218 JYP525218 KIL525218 KSH525218 LCD525218 LLZ525218 LVV525218 MFR525218 MPN525218 MZJ525218 NJF525218 NTB525218 OCX525218 OMT525218 OWP525218 PGL525218 PQH525218 QAD525218 QJZ525218 QTV525218 RDR525218 RNN525218 RXJ525218 SHF525218 SRB525218 TAX525218 TKT525218 TUP525218 UEL525218 UOH525218 UYD525218 VHZ525218 VRV525218 WBR525218 WLN525218 WVJ525218 B590754 IX590754 ST590754 ACP590754 AML590754 AWH590754 BGD590754 BPZ590754 BZV590754 CJR590754 CTN590754 DDJ590754 DNF590754 DXB590754 EGX590754 EQT590754 FAP590754 FKL590754 FUH590754 GED590754 GNZ590754 GXV590754 HHR590754 HRN590754 IBJ590754 ILF590754 IVB590754 JEX590754 JOT590754 JYP590754 KIL590754 KSH590754 LCD590754 LLZ590754 LVV590754 MFR590754 MPN590754 MZJ590754 NJF590754 NTB590754 OCX590754 OMT590754 OWP590754 PGL590754 PQH590754 QAD590754 QJZ590754 QTV590754 RDR590754 RNN590754 RXJ590754 SHF590754 SRB590754 TAX590754 TKT590754 TUP590754 UEL590754 UOH590754 UYD590754 VHZ590754 VRV590754 WBR590754 WLN590754 WVJ590754 B656290 IX656290 ST656290 ACP656290 AML656290 AWH656290 BGD656290 BPZ656290 BZV656290 CJR656290 CTN656290 DDJ656290 DNF656290 DXB656290 EGX656290 EQT656290 FAP656290 FKL656290 FUH656290 GED656290 GNZ656290 GXV656290 HHR656290 HRN656290 IBJ656290 ILF656290 IVB656290 JEX656290 JOT656290 JYP656290 KIL656290 KSH656290 LCD656290 LLZ656290 LVV656290 MFR656290 MPN656290 MZJ656290 NJF656290 NTB656290 OCX656290 OMT656290 OWP656290 PGL656290 PQH656290 QAD656290 QJZ656290 QTV656290 RDR656290 RNN656290 RXJ656290 SHF656290 SRB656290 TAX656290 TKT656290 TUP656290 UEL656290 UOH656290 UYD656290 VHZ656290 VRV656290 WBR656290 WLN656290 WVJ656290 B721826 IX721826 ST721826 ACP721826 AML721826 AWH721826 BGD721826 BPZ721826 BZV721826 CJR721826 CTN721826 DDJ721826 DNF721826 DXB721826 EGX721826 EQT721826 FAP721826 FKL721826 FUH721826 GED721826 GNZ721826 GXV721826 HHR721826 HRN721826 IBJ721826 ILF721826 IVB721826 JEX721826 JOT721826 JYP721826 KIL721826 KSH721826 LCD721826 LLZ721826 LVV721826 MFR721826 MPN721826 MZJ721826 NJF721826 NTB721826 OCX721826 OMT721826 OWP721826 PGL721826 PQH721826 QAD721826 QJZ721826 QTV721826 RDR721826 RNN721826 RXJ721826 SHF721826 SRB721826 TAX721826 TKT721826 TUP721826 UEL721826 UOH721826 UYD721826 VHZ721826 VRV721826 WBR721826 WLN721826 WVJ721826 B787362 IX787362 ST787362 ACP787362 AML787362 AWH787362 BGD787362 BPZ787362 BZV787362 CJR787362 CTN787362 DDJ787362 DNF787362 DXB787362 EGX787362 EQT787362 FAP787362 FKL787362 FUH787362 GED787362 GNZ787362 GXV787362 HHR787362 HRN787362 IBJ787362 ILF787362 IVB787362 JEX787362 JOT787362 JYP787362 KIL787362 KSH787362 LCD787362 LLZ787362 LVV787362 MFR787362 MPN787362 MZJ787362 NJF787362 NTB787362 OCX787362 OMT787362 OWP787362 PGL787362 PQH787362 QAD787362 QJZ787362 QTV787362 RDR787362 RNN787362 RXJ787362 SHF787362 SRB787362 TAX787362 TKT787362 TUP787362 UEL787362 UOH787362 UYD787362 VHZ787362 VRV787362 WBR787362 WLN787362 WVJ787362 B852898 IX852898 ST852898 ACP852898 AML852898 AWH852898 BGD852898 BPZ852898 BZV852898 CJR852898 CTN852898 DDJ852898 DNF852898 DXB852898 EGX852898 EQT852898 FAP852898 FKL852898 FUH852898 GED852898 GNZ852898 GXV852898 HHR852898 HRN852898 IBJ852898 ILF852898 IVB852898 JEX852898 JOT852898 JYP852898 KIL852898 KSH852898 LCD852898 LLZ852898 LVV852898 MFR852898 MPN852898 MZJ852898 NJF852898 NTB852898 OCX852898 OMT852898 OWP852898 PGL852898 PQH852898 QAD852898 QJZ852898 QTV852898 RDR852898 RNN852898 RXJ852898 SHF852898 SRB852898 TAX852898 TKT852898 TUP852898 UEL852898 UOH852898 UYD852898 VHZ852898 VRV852898 WBR852898 WLN852898 WVJ852898 B918434 IX918434 ST918434 ACP918434 AML918434 AWH918434 BGD918434 BPZ918434 BZV918434 CJR918434 CTN918434 DDJ918434 DNF918434 DXB918434 EGX918434 EQT918434 FAP918434 FKL918434 FUH918434 GED918434 GNZ918434 GXV918434 HHR918434 HRN918434 IBJ918434 ILF918434 IVB918434 JEX918434 JOT918434 JYP918434 KIL918434 KSH918434 LCD918434 LLZ918434 LVV918434 MFR918434 MPN918434 MZJ918434 NJF918434 NTB918434 OCX918434 OMT918434 OWP918434 PGL918434 PQH918434 QAD918434 QJZ918434 QTV918434 RDR918434 RNN918434 RXJ918434 SHF918434 SRB918434 TAX918434 TKT918434 TUP918434 UEL918434 UOH918434 UYD918434 VHZ918434 VRV918434 WBR918434 WLN918434 WVJ918434 B983970 IX983970 ST983970 ACP983970 AML983970 AWH983970 BGD983970 BPZ983970 BZV983970 CJR983970 CTN983970 DDJ983970 DNF983970 DXB983970 EGX983970 EQT983970 FAP983970 FKL983970 FUH983970 GED983970 GNZ983970 GXV983970 HHR983970 HRN983970 IBJ983970 ILF983970 IVB983970 JEX983970 JOT983970 JYP983970 KIL983970 KSH983970 LCD983970 LLZ983970 LVV983970 MFR983970 MPN983970 MZJ983970 NJF983970 NTB983970 OCX983970 OMT983970 OWP983970 PGL983970 PQH983970 QAD983970 QJZ983970 QTV983970 RDR983970 RNN983970 RXJ983970 SHF983970 SRB983970 TAX983970 TKT983970 TUP983970 UEL983970 UOH983970 UYD983970 VHZ983970 VRV983970 WBR983970 WLN983970 WVJ983970">
      <formula1>2</formula1>
    </dataValidation>
    <dataValidation type="whole" allowBlank="1" showInputMessage="1" showErrorMessage="1" sqref="B825 IX825 ST825 ACP825 AML825 AWH825 BGD825 BPZ825 BZV825 CJR825 CTN825 DDJ825 DNF825 DXB825 EGX825 EQT825 FAP825 FKL825 FUH825 GED825 GNZ825 GXV825 HHR825 HRN825 IBJ825 ILF825 IVB825 JEX825 JOT825 JYP825 KIL825 KSH825 LCD825 LLZ825 LVV825 MFR825 MPN825 MZJ825 NJF825 NTB825 OCX825 OMT825 OWP825 PGL825 PQH825 QAD825 QJZ825 QTV825 RDR825 RNN825 RXJ825 SHF825 SRB825 TAX825 TKT825 TUP825 UEL825 UOH825 UYD825 VHZ825 VRV825 WBR825 WLN825 WVJ825 B66361 IX66361 ST66361 ACP66361 AML66361 AWH66361 BGD66361 BPZ66361 BZV66361 CJR66361 CTN66361 DDJ66361 DNF66361 DXB66361 EGX66361 EQT66361 FAP66361 FKL66361 FUH66361 GED66361 GNZ66361 GXV66361 HHR66361 HRN66361 IBJ66361 ILF66361 IVB66361 JEX66361 JOT66361 JYP66361 KIL66361 KSH66361 LCD66361 LLZ66361 LVV66361 MFR66361 MPN66361 MZJ66361 NJF66361 NTB66361 OCX66361 OMT66361 OWP66361 PGL66361 PQH66361 QAD66361 QJZ66361 QTV66361 RDR66361 RNN66361 RXJ66361 SHF66361 SRB66361 TAX66361 TKT66361 TUP66361 UEL66361 UOH66361 UYD66361 VHZ66361 VRV66361 WBR66361 WLN66361 WVJ66361 B131897 IX131897 ST131897 ACP131897 AML131897 AWH131897 BGD131897 BPZ131897 BZV131897 CJR131897 CTN131897 DDJ131897 DNF131897 DXB131897 EGX131897 EQT131897 FAP131897 FKL131897 FUH131897 GED131897 GNZ131897 GXV131897 HHR131897 HRN131897 IBJ131897 ILF131897 IVB131897 JEX131897 JOT131897 JYP131897 KIL131897 KSH131897 LCD131897 LLZ131897 LVV131897 MFR131897 MPN131897 MZJ131897 NJF131897 NTB131897 OCX131897 OMT131897 OWP131897 PGL131897 PQH131897 QAD131897 QJZ131897 QTV131897 RDR131897 RNN131897 RXJ131897 SHF131897 SRB131897 TAX131897 TKT131897 TUP131897 UEL131897 UOH131897 UYD131897 VHZ131897 VRV131897 WBR131897 WLN131897 WVJ131897 B197433 IX197433 ST197433 ACP197433 AML197433 AWH197433 BGD197433 BPZ197433 BZV197433 CJR197433 CTN197433 DDJ197433 DNF197433 DXB197433 EGX197433 EQT197433 FAP197433 FKL197433 FUH197433 GED197433 GNZ197433 GXV197433 HHR197433 HRN197433 IBJ197433 ILF197433 IVB197433 JEX197433 JOT197433 JYP197433 KIL197433 KSH197433 LCD197433 LLZ197433 LVV197433 MFR197433 MPN197433 MZJ197433 NJF197433 NTB197433 OCX197433 OMT197433 OWP197433 PGL197433 PQH197433 QAD197433 QJZ197433 QTV197433 RDR197433 RNN197433 RXJ197433 SHF197433 SRB197433 TAX197433 TKT197433 TUP197433 UEL197433 UOH197433 UYD197433 VHZ197433 VRV197433 WBR197433 WLN197433 WVJ197433 B262969 IX262969 ST262969 ACP262969 AML262969 AWH262969 BGD262969 BPZ262969 BZV262969 CJR262969 CTN262969 DDJ262969 DNF262969 DXB262969 EGX262969 EQT262969 FAP262969 FKL262969 FUH262969 GED262969 GNZ262969 GXV262969 HHR262969 HRN262969 IBJ262969 ILF262969 IVB262969 JEX262969 JOT262969 JYP262969 KIL262969 KSH262969 LCD262969 LLZ262969 LVV262969 MFR262969 MPN262969 MZJ262969 NJF262969 NTB262969 OCX262969 OMT262969 OWP262969 PGL262969 PQH262969 QAD262969 QJZ262969 QTV262969 RDR262969 RNN262969 RXJ262969 SHF262969 SRB262969 TAX262969 TKT262969 TUP262969 UEL262969 UOH262969 UYD262969 VHZ262969 VRV262969 WBR262969 WLN262969 WVJ262969 B328505 IX328505 ST328505 ACP328505 AML328505 AWH328505 BGD328505 BPZ328505 BZV328505 CJR328505 CTN328505 DDJ328505 DNF328505 DXB328505 EGX328505 EQT328505 FAP328505 FKL328505 FUH328505 GED328505 GNZ328505 GXV328505 HHR328505 HRN328505 IBJ328505 ILF328505 IVB328505 JEX328505 JOT328505 JYP328505 KIL328505 KSH328505 LCD328505 LLZ328505 LVV328505 MFR328505 MPN328505 MZJ328505 NJF328505 NTB328505 OCX328505 OMT328505 OWP328505 PGL328505 PQH328505 QAD328505 QJZ328505 QTV328505 RDR328505 RNN328505 RXJ328505 SHF328505 SRB328505 TAX328505 TKT328505 TUP328505 UEL328505 UOH328505 UYD328505 VHZ328505 VRV328505 WBR328505 WLN328505 WVJ328505 B394041 IX394041 ST394041 ACP394041 AML394041 AWH394041 BGD394041 BPZ394041 BZV394041 CJR394041 CTN394041 DDJ394041 DNF394041 DXB394041 EGX394041 EQT394041 FAP394041 FKL394041 FUH394041 GED394041 GNZ394041 GXV394041 HHR394041 HRN394041 IBJ394041 ILF394041 IVB394041 JEX394041 JOT394041 JYP394041 KIL394041 KSH394041 LCD394041 LLZ394041 LVV394041 MFR394041 MPN394041 MZJ394041 NJF394041 NTB394041 OCX394041 OMT394041 OWP394041 PGL394041 PQH394041 QAD394041 QJZ394041 QTV394041 RDR394041 RNN394041 RXJ394041 SHF394041 SRB394041 TAX394041 TKT394041 TUP394041 UEL394041 UOH394041 UYD394041 VHZ394041 VRV394041 WBR394041 WLN394041 WVJ394041 B459577 IX459577 ST459577 ACP459577 AML459577 AWH459577 BGD459577 BPZ459577 BZV459577 CJR459577 CTN459577 DDJ459577 DNF459577 DXB459577 EGX459577 EQT459577 FAP459577 FKL459577 FUH459577 GED459577 GNZ459577 GXV459577 HHR459577 HRN459577 IBJ459577 ILF459577 IVB459577 JEX459577 JOT459577 JYP459577 KIL459577 KSH459577 LCD459577 LLZ459577 LVV459577 MFR459577 MPN459577 MZJ459577 NJF459577 NTB459577 OCX459577 OMT459577 OWP459577 PGL459577 PQH459577 QAD459577 QJZ459577 QTV459577 RDR459577 RNN459577 RXJ459577 SHF459577 SRB459577 TAX459577 TKT459577 TUP459577 UEL459577 UOH459577 UYD459577 VHZ459577 VRV459577 WBR459577 WLN459577 WVJ459577 B525113 IX525113 ST525113 ACP525113 AML525113 AWH525113 BGD525113 BPZ525113 BZV525113 CJR525113 CTN525113 DDJ525113 DNF525113 DXB525113 EGX525113 EQT525113 FAP525113 FKL525113 FUH525113 GED525113 GNZ525113 GXV525113 HHR525113 HRN525113 IBJ525113 ILF525113 IVB525113 JEX525113 JOT525113 JYP525113 KIL525113 KSH525113 LCD525113 LLZ525113 LVV525113 MFR525113 MPN525113 MZJ525113 NJF525113 NTB525113 OCX525113 OMT525113 OWP525113 PGL525113 PQH525113 QAD525113 QJZ525113 QTV525113 RDR525113 RNN525113 RXJ525113 SHF525113 SRB525113 TAX525113 TKT525113 TUP525113 UEL525113 UOH525113 UYD525113 VHZ525113 VRV525113 WBR525113 WLN525113 WVJ525113 B590649 IX590649 ST590649 ACP590649 AML590649 AWH590649 BGD590649 BPZ590649 BZV590649 CJR590649 CTN590649 DDJ590649 DNF590649 DXB590649 EGX590649 EQT590649 FAP590649 FKL590649 FUH590649 GED590649 GNZ590649 GXV590649 HHR590649 HRN590649 IBJ590649 ILF590649 IVB590649 JEX590649 JOT590649 JYP590649 KIL590649 KSH590649 LCD590649 LLZ590649 LVV590649 MFR590649 MPN590649 MZJ590649 NJF590649 NTB590649 OCX590649 OMT590649 OWP590649 PGL590649 PQH590649 QAD590649 QJZ590649 QTV590649 RDR590649 RNN590649 RXJ590649 SHF590649 SRB590649 TAX590649 TKT590649 TUP590649 UEL590649 UOH590649 UYD590649 VHZ590649 VRV590649 WBR590649 WLN590649 WVJ590649 B656185 IX656185 ST656185 ACP656185 AML656185 AWH656185 BGD656185 BPZ656185 BZV656185 CJR656185 CTN656185 DDJ656185 DNF656185 DXB656185 EGX656185 EQT656185 FAP656185 FKL656185 FUH656185 GED656185 GNZ656185 GXV656185 HHR656185 HRN656185 IBJ656185 ILF656185 IVB656185 JEX656185 JOT656185 JYP656185 KIL656185 KSH656185 LCD656185 LLZ656185 LVV656185 MFR656185 MPN656185 MZJ656185 NJF656185 NTB656185 OCX656185 OMT656185 OWP656185 PGL656185 PQH656185 QAD656185 QJZ656185 QTV656185 RDR656185 RNN656185 RXJ656185 SHF656185 SRB656185 TAX656185 TKT656185 TUP656185 UEL656185 UOH656185 UYD656185 VHZ656185 VRV656185 WBR656185 WLN656185 WVJ656185 B721721 IX721721 ST721721 ACP721721 AML721721 AWH721721 BGD721721 BPZ721721 BZV721721 CJR721721 CTN721721 DDJ721721 DNF721721 DXB721721 EGX721721 EQT721721 FAP721721 FKL721721 FUH721721 GED721721 GNZ721721 GXV721721 HHR721721 HRN721721 IBJ721721 ILF721721 IVB721721 JEX721721 JOT721721 JYP721721 KIL721721 KSH721721 LCD721721 LLZ721721 LVV721721 MFR721721 MPN721721 MZJ721721 NJF721721 NTB721721 OCX721721 OMT721721 OWP721721 PGL721721 PQH721721 QAD721721 QJZ721721 QTV721721 RDR721721 RNN721721 RXJ721721 SHF721721 SRB721721 TAX721721 TKT721721 TUP721721 UEL721721 UOH721721 UYD721721 VHZ721721 VRV721721 WBR721721 WLN721721 WVJ721721 B787257 IX787257 ST787257 ACP787257 AML787257 AWH787257 BGD787257 BPZ787257 BZV787257 CJR787257 CTN787257 DDJ787257 DNF787257 DXB787257 EGX787257 EQT787257 FAP787257 FKL787257 FUH787257 GED787257 GNZ787257 GXV787257 HHR787257 HRN787257 IBJ787257 ILF787257 IVB787257 JEX787257 JOT787257 JYP787257 KIL787257 KSH787257 LCD787257 LLZ787257 LVV787257 MFR787257 MPN787257 MZJ787257 NJF787257 NTB787257 OCX787257 OMT787257 OWP787257 PGL787257 PQH787257 QAD787257 QJZ787257 QTV787257 RDR787257 RNN787257 RXJ787257 SHF787257 SRB787257 TAX787257 TKT787257 TUP787257 UEL787257 UOH787257 UYD787257 VHZ787257 VRV787257 WBR787257 WLN787257 WVJ787257 B852793 IX852793 ST852793 ACP852793 AML852793 AWH852793 BGD852793 BPZ852793 BZV852793 CJR852793 CTN852793 DDJ852793 DNF852793 DXB852793 EGX852793 EQT852793 FAP852793 FKL852793 FUH852793 GED852793 GNZ852793 GXV852793 HHR852793 HRN852793 IBJ852793 ILF852793 IVB852793 JEX852793 JOT852793 JYP852793 KIL852793 KSH852793 LCD852793 LLZ852793 LVV852793 MFR852793 MPN852793 MZJ852793 NJF852793 NTB852793 OCX852793 OMT852793 OWP852793 PGL852793 PQH852793 QAD852793 QJZ852793 QTV852793 RDR852793 RNN852793 RXJ852793 SHF852793 SRB852793 TAX852793 TKT852793 TUP852793 UEL852793 UOH852793 UYD852793 VHZ852793 VRV852793 WBR852793 WLN852793 WVJ852793 B918329 IX918329 ST918329 ACP918329 AML918329 AWH918329 BGD918329 BPZ918329 BZV918329 CJR918329 CTN918329 DDJ918329 DNF918329 DXB918329 EGX918329 EQT918329 FAP918329 FKL918329 FUH918329 GED918329 GNZ918329 GXV918329 HHR918329 HRN918329 IBJ918329 ILF918329 IVB918329 JEX918329 JOT918329 JYP918329 KIL918329 KSH918329 LCD918329 LLZ918329 LVV918329 MFR918329 MPN918329 MZJ918329 NJF918329 NTB918329 OCX918329 OMT918329 OWP918329 PGL918329 PQH918329 QAD918329 QJZ918329 QTV918329 RDR918329 RNN918329 RXJ918329 SHF918329 SRB918329 TAX918329 TKT918329 TUP918329 UEL918329 UOH918329 UYD918329 VHZ918329 VRV918329 WBR918329 WLN918329 WVJ918329 B983865 IX983865 ST983865 ACP983865 AML983865 AWH983865 BGD983865 BPZ983865 BZV983865 CJR983865 CTN983865 DDJ983865 DNF983865 DXB983865 EGX983865 EQT983865 FAP983865 FKL983865 FUH983865 GED983865 GNZ983865 GXV983865 HHR983865 HRN983865 IBJ983865 ILF983865 IVB983865 JEX983865 JOT983865 JYP983865 KIL983865 KSH983865 LCD983865 LLZ983865 LVV983865 MFR983865 MPN983865 MZJ983865 NJF983865 NTB983865 OCX983865 OMT983865 OWP983865 PGL983865 PQH983865 QAD983865 QJZ983865 QTV983865 RDR983865 RNN983865 RXJ983865 SHF983865 SRB983865 TAX983865 TKT983865 TUP983865 UEL983865 UOH983865 UYD983865 VHZ983865 VRV983865 WBR983865 WLN983865 WVJ983865">
      <formula1>0</formula1>
      <formula2>2</formula2>
    </dataValidation>
    <dataValidation type="list" allowBlank="1" showInputMessage="1" showErrorMessage="1" sqref="C264 IY264 SU264 ACQ264 AMM264 AWI264 BGE264 BQA264 BZW264 CJS264 CTO264 DDK264 DNG264 DXC264 EGY264 EQU264 FAQ264 FKM264 FUI264 GEE264 GOA264 GXW264 HHS264 HRO264 IBK264 ILG264 IVC264 JEY264 JOU264 JYQ264 KIM264 KSI264 LCE264 LMA264 LVW264 MFS264 MPO264 MZK264 NJG264 NTC264 OCY264 OMU264 OWQ264 PGM264 PQI264 QAE264 QKA264 QTW264 RDS264 RNO264 RXK264 SHG264 SRC264 TAY264 TKU264 TUQ264 UEM264 UOI264 UYE264 VIA264 VRW264 WBS264 WLO264 WVK264 C65800 IY65800 SU65800 ACQ65800 AMM65800 AWI65800 BGE65800 BQA65800 BZW65800 CJS65800 CTO65800 DDK65800 DNG65800 DXC65800 EGY65800 EQU65800 FAQ65800 FKM65800 FUI65800 GEE65800 GOA65800 GXW65800 HHS65800 HRO65800 IBK65800 ILG65800 IVC65800 JEY65800 JOU65800 JYQ65800 KIM65800 KSI65800 LCE65800 LMA65800 LVW65800 MFS65800 MPO65800 MZK65800 NJG65800 NTC65800 OCY65800 OMU65800 OWQ65800 PGM65800 PQI65800 QAE65800 QKA65800 QTW65800 RDS65800 RNO65800 RXK65800 SHG65800 SRC65800 TAY65800 TKU65800 TUQ65800 UEM65800 UOI65800 UYE65800 VIA65800 VRW65800 WBS65800 WLO65800 WVK65800 C131336 IY131336 SU131336 ACQ131336 AMM131336 AWI131336 BGE131336 BQA131336 BZW131336 CJS131336 CTO131336 DDK131336 DNG131336 DXC131336 EGY131336 EQU131336 FAQ131336 FKM131336 FUI131336 GEE131336 GOA131336 GXW131336 HHS131336 HRO131336 IBK131336 ILG131336 IVC131336 JEY131336 JOU131336 JYQ131336 KIM131336 KSI131336 LCE131336 LMA131336 LVW131336 MFS131336 MPO131336 MZK131336 NJG131336 NTC131336 OCY131336 OMU131336 OWQ131336 PGM131336 PQI131336 QAE131336 QKA131336 QTW131336 RDS131336 RNO131336 RXK131336 SHG131336 SRC131336 TAY131336 TKU131336 TUQ131336 UEM131336 UOI131336 UYE131336 VIA131336 VRW131336 WBS131336 WLO131336 WVK131336 C196872 IY196872 SU196872 ACQ196872 AMM196872 AWI196872 BGE196872 BQA196872 BZW196872 CJS196872 CTO196872 DDK196872 DNG196872 DXC196872 EGY196872 EQU196872 FAQ196872 FKM196872 FUI196872 GEE196872 GOA196872 GXW196872 HHS196872 HRO196872 IBK196872 ILG196872 IVC196872 JEY196872 JOU196872 JYQ196872 KIM196872 KSI196872 LCE196872 LMA196872 LVW196872 MFS196872 MPO196872 MZK196872 NJG196872 NTC196872 OCY196872 OMU196872 OWQ196872 PGM196872 PQI196872 QAE196872 QKA196872 QTW196872 RDS196872 RNO196872 RXK196872 SHG196872 SRC196872 TAY196872 TKU196872 TUQ196872 UEM196872 UOI196872 UYE196872 VIA196872 VRW196872 WBS196872 WLO196872 WVK196872 C262408 IY262408 SU262408 ACQ262408 AMM262408 AWI262408 BGE262408 BQA262408 BZW262408 CJS262408 CTO262408 DDK262408 DNG262408 DXC262408 EGY262408 EQU262408 FAQ262408 FKM262408 FUI262408 GEE262408 GOA262408 GXW262408 HHS262408 HRO262408 IBK262408 ILG262408 IVC262408 JEY262408 JOU262408 JYQ262408 KIM262408 KSI262408 LCE262408 LMA262408 LVW262408 MFS262408 MPO262408 MZK262408 NJG262408 NTC262408 OCY262408 OMU262408 OWQ262408 PGM262408 PQI262408 QAE262408 QKA262408 QTW262408 RDS262408 RNO262408 RXK262408 SHG262408 SRC262408 TAY262408 TKU262408 TUQ262408 UEM262408 UOI262408 UYE262408 VIA262408 VRW262408 WBS262408 WLO262408 WVK262408 C327944 IY327944 SU327944 ACQ327944 AMM327944 AWI327944 BGE327944 BQA327944 BZW327944 CJS327944 CTO327944 DDK327944 DNG327944 DXC327944 EGY327944 EQU327944 FAQ327944 FKM327944 FUI327944 GEE327944 GOA327944 GXW327944 HHS327944 HRO327944 IBK327944 ILG327944 IVC327944 JEY327944 JOU327944 JYQ327944 KIM327944 KSI327944 LCE327944 LMA327944 LVW327944 MFS327944 MPO327944 MZK327944 NJG327944 NTC327944 OCY327944 OMU327944 OWQ327944 PGM327944 PQI327944 QAE327944 QKA327944 QTW327944 RDS327944 RNO327944 RXK327944 SHG327944 SRC327944 TAY327944 TKU327944 TUQ327944 UEM327944 UOI327944 UYE327944 VIA327944 VRW327944 WBS327944 WLO327944 WVK327944 C393480 IY393480 SU393480 ACQ393480 AMM393480 AWI393480 BGE393480 BQA393480 BZW393480 CJS393480 CTO393480 DDK393480 DNG393480 DXC393480 EGY393480 EQU393480 FAQ393480 FKM393480 FUI393480 GEE393480 GOA393480 GXW393480 HHS393480 HRO393480 IBK393480 ILG393480 IVC393480 JEY393480 JOU393480 JYQ393480 KIM393480 KSI393480 LCE393480 LMA393480 LVW393480 MFS393480 MPO393480 MZK393480 NJG393480 NTC393480 OCY393480 OMU393480 OWQ393480 PGM393480 PQI393480 QAE393480 QKA393480 QTW393480 RDS393480 RNO393480 RXK393480 SHG393480 SRC393480 TAY393480 TKU393480 TUQ393480 UEM393480 UOI393480 UYE393480 VIA393480 VRW393480 WBS393480 WLO393480 WVK393480 C459016 IY459016 SU459016 ACQ459016 AMM459016 AWI459016 BGE459016 BQA459016 BZW459016 CJS459016 CTO459016 DDK459016 DNG459016 DXC459016 EGY459016 EQU459016 FAQ459016 FKM459016 FUI459016 GEE459016 GOA459016 GXW459016 HHS459016 HRO459016 IBK459016 ILG459016 IVC459016 JEY459016 JOU459016 JYQ459016 KIM459016 KSI459016 LCE459016 LMA459016 LVW459016 MFS459016 MPO459016 MZK459016 NJG459016 NTC459016 OCY459016 OMU459016 OWQ459016 PGM459016 PQI459016 QAE459016 QKA459016 QTW459016 RDS459016 RNO459016 RXK459016 SHG459016 SRC459016 TAY459016 TKU459016 TUQ459016 UEM459016 UOI459016 UYE459016 VIA459016 VRW459016 WBS459016 WLO459016 WVK459016 C524552 IY524552 SU524552 ACQ524552 AMM524552 AWI524552 BGE524552 BQA524552 BZW524552 CJS524552 CTO524552 DDK524552 DNG524552 DXC524552 EGY524552 EQU524552 FAQ524552 FKM524552 FUI524552 GEE524552 GOA524552 GXW524552 HHS524552 HRO524552 IBK524552 ILG524552 IVC524552 JEY524552 JOU524552 JYQ524552 KIM524552 KSI524552 LCE524552 LMA524552 LVW524552 MFS524552 MPO524552 MZK524552 NJG524552 NTC524552 OCY524552 OMU524552 OWQ524552 PGM524552 PQI524552 QAE524552 QKA524552 QTW524552 RDS524552 RNO524552 RXK524552 SHG524552 SRC524552 TAY524552 TKU524552 TUQ524552 UEM524552 UOI524552 UYE524552 VIA524552 VRW524552 WBS524552 WLO524552 WVK524552 C590088 IY590088 SU590088 ACQ590088 AMM590088 AWI590088 BGE590088 BQA590088 BZW590088 CJS590088 CTO590088 DDK590088 DNG590088 DXC590088 EGY590088 EQU590088 FAQ590088 FKM590088 FUI590088 GEE590088 GOA590088 GXW590088 HHS590088 HRO590088 IBK590088 ILG590088 IVC590088 JEY590088 JOU590088 JYQ590088 KIM590088 KSI590088 LCE590088 LMA590088 LVW590088 MFS590088 MPO590088 MZK590088 NJG590088 NTC590088 OCY590088 OMU590088 OWQ590088 PGM590088 PQI590088 QAE590088 QKA590088 QTW590088 RDS590088 RNO590088 RXK590088 SHG590088 SRC590088 TAY590088 TKU590088 TUQ590088 UEM590088 UOI590088 UYE590088 VIA590088 VRW590088 WBS590088 WLO590088 WVK590088 C655624 IY655624 SU655624 ACQ655624 AMM655624 AWI655624 BGE655624 BQA655624 BZW655624 CJS655624 CTO655624 DDK655624 DNG655624 DXC655624 EGY655624 EQU655624 FAQ655624 FKM655624 FUI655624 GEE655624 GOA655624 GXW655624 HHS655624 HRO655624 IBK655624 ILG655624 IVC655624 JEY655624 JOU655624 JYQ655624 KIM655624 KSI655624 LCE655624 LMA655624 LVW655624 MFS655624 MPO655624 MZK655624 NJG655624 NTC655624 OCY655624 OMU655624 OWQ655624 PGM655624 PQI655624 QAE655624 QKA655624 QTW655624 RDS655624 RNO655624 RXK655624 SHG655624 SRC655624 TAY655624 TKU655624 TUQ655624 UEM655624 UOI655624 UYE655624 VIA655624 VRW655624 WBS655624 WLO655624 WVK655624 C721160 IY721160 SU721160 ACQ721160 AMM721160 AWI721160 BGE721160 BQA721160 BZW721160 CJS721160 CTO721160 DDK721160 DNG721160 DXC721160 EGY721160 EQU721160 FAQ721160 FKM721160 FUI721160 GEE721160 GOA721160 GXW721160 HHS721160 HRO721160 IBK721160 ILG721160 IVC721160 JEY721160 JOU721160 JYQ721160 KIM721160 KSI721160 LCE721160 LMA721160 LVW721160 MFS721160 MPO721160 MZK721160 NJG721160 NTC721160 OCY721160 OMU721160 OWQ721160 PGM721160 PQI721160 QAE721160 QKA721160 QTW721160 RDS721160 RNO721160 RXK721160 SHG721160 SRC721160 TAY721160 TKU721160 TUQ721160 UEM721160 UOI721160 UYE721160 VIA721160 VRW721160 WBS721160 WLO721160 WVK721160 C786696 IY786696 SU786696 ACQ786696 AMM786696 AWI786696 BGE786696 BQA786696 BZW786696 CJS786696 CTO786696 DDK786696 DNG786696 DXC786696 EGY786696 EQU786696 FAQ786696 FKM786696 FUI786696 GEE786696 GOA786696 GXW786696 HHS786696 HRO786696 IBK786696 ILG786696 IVC786696 JEY786696 JOU786696 JYQ786696 KIM786696 KSI786696 LCE786696 LMA786696 LVW786696 MFS786696 MPO786696 MZK786696 NJG786696 NTC786696 OCY786696 OMU786696 OWQ786696 PGM786696 PQI786696 QAE786696 QKA786696 QTW786696 RDS786696 RNO786696 RXK786696 SHG786696 SRC786696 TAY786696 TKU786696 TUQ786696 UEM786696 UOI786696 UYE786696 VIA786696 VRW786696 WBS786696 WLO786696 WVK786696 C852232 IY852232 SU852232 ACQ852232 AMM852232 AWI852232 BGE852232 BQA852232 BZW852232 CJS852232 CTO852232 DDK852232 DNG852232 DXC852232 EGY852232 EQU852232 FAQ852232 FKM852232 FUI852232 GEE852232 GOA852232 GXW852232 HHS852232 HRO852232 IBK852232 ILG852232 IVC852232 JEY852232 JOU852232 JYQ852232 KIM852232 KSI852232 LCE852232 LMA852232 LVW852232 MFS852232 MPO852232 MZK852232 NJG852232 NTC852232 OCY852232 OMU852232 OWQ852232 PGM852232 PQI852232 QAE852232 QKA852232 QTW852232 RDS852232 RNO852232 RXK852232 SHG852232 SRC852232 TAY852232 TKU852232 TUQ852232 UEM852232 UOI852232 UYE852232 VIA852232 VRW852232 WBS852232 WLO852232 WVK852232 C917768 IY917768 SU917768 ACQ917768 AMM917768 AWI917768 BGE917768 BQA917768 BZW917768 CJS917768 CTO917768 DDK917768 DNG917768 DXC917768 EGY917768 EQU917768 FAQ917768 FKM917768 FUI917768 GEE917768 GOA917768 GXW917768 HHS917768 HRO917768 IBK917768 ILG917768 IVC917768 JEY917768 JOU917768 JYQ917768 KIM917768 KSI917768 LCE917768 LMA917768 LVW917768 MFS917768 MPO917768 MZK917768 NJG917768 NTC917768 OCY917768 OMU917768 OWQ917768 PGM917768 PQI917768 QAE917768 QKA917768 QTW917768 RDS917768 RNO917768 RXK917768 SHG917768 SRC917768 TAY917768 TKU917768 TUQ917768 UEM917768 UOI917768 UYE917768 VIA917768 VRW917768 WBS917768 WLO917768 WVK917768 C983304 IY983304 SU983304 ACQ983304 AMM983304 AWI983304 BGE983304 BQA983304 BZW983304 CJS983304 CTO983304 DDK983304 DNG983304 DXC983304 EGY983304 EQU983304 FAQ983304 FKM983304 FUI983304 GEE983304 GOA983304 GXW983304 HHS983304 HRO983304 IBK983304 ILG983304 IVC983304 JEY983304 JOU983304 JYQ983304 KIM983304 KSI983304 LCE983304 LMA983304 LVW983304 MFS983304 MPO983304 MZK983304 NJG983304 NTC983304 OCY983304 OMU983304 OWQ983304 PGM983304 PQI983304 QAE983304 QKA983304 QTW983304 RDS983304 RNO983304 RXK983304 SHG983304 SRC983304 TAY983304 TKU983304 TUQ983304 UEM983304 UOI983304 UYE983304 VIA983304 VRW983304 WBS983304 WLO983304 WVK983304">
      <formula1>$C$265:$C$266</formula1>
    </dataValidation>
    <dataValidation type="list" allowBlank="1" showInputMessage="1" showErrorMessage="1" promptTitle="Select Type of Rack" prompt="EMC DD40U Rack - Minimum Number of Racks_x000a_EMC DD40U Rack - One Rack per Data Domain_x000a_No Rack_x000a_" sqref="C1630 IY1630 SU1630 ACQ1630 AMM1630 AWI1630 BGE1630 BQA1630 BZW1630 CJS1630 CTO1630 DDK1630 DNG1630 DXC1630 EGY1630 EQU1630 FAQ1630 FKM1630 FUI1630 GEE1630 GOA1630 GXW1630 HHS1630 HRO1630 IBK1630 ILG1630 IVC1630 JEY1630 JOU1630 JYQ1630 KIM1630 KSI1630 LCE1630 LMA1630 LVW1630 MFS1630 MPO1630 MZK1630 NJG1630 NTC1630 OCY1630 OMU1630 OWQ1630 PGM1630 PQI1630 QAE1630 QKA1630 QTW1630 RDS1630 RNO1630 RXK1630 SHG1630 SRC1630 TAY1630 TKU1630 TUQ1630 UEM1630 UOI1630 UYE1630 VIA1630 VRW1630 WBS1630 WLO1630 WVK1630 C67166 IY67166 SU67166 ACQ67166 AMM67166 AWI67166 BGE67166 BQA67166 BZW67166 CJS67166 CTO67166 DDK67166 DNG67166 DXC67166 EGY67166 EQU67166 FAQ67166 FKM67166 FUI67166 GEE67166 GOA67166 GXW67166 HHS67166 HRO67166 IBK67166 ILG67166 IVC67166 JEY67166 JOU67166 JYQ67166 KIM67166 KSI67166 LCE67166 LMA67166 LVW67166 MFS67166 MPO67166 MZK67166 NJG67166 NTC67166 OCY67166 OMU67166 OWQ67166 PGM67166 PQI67166 QAE67166 QKA67166 QTW67166 RDS67166 RNO67166 RXK67166 SHG67166 SRC67166 TAY67166 TKU67166 TUQ67166 UEM67166 UOI67166 UYE67166 VIA67166 VRW67166 WBS67166 WLO67166 WVK67166 C132702 IY132702 SU132702 ACQ132702 AMM132702 AWI132702 BGE132702 BQA132702 BZW132702 CJS132702 CTO132702 DDK132702 DNG132702 DXC132702 EGY132702 EQU132702 FAQ132702 FKM132702 FUI132702 GEE132702 GOA132702 GXW132702 HHS132702 HRO132702 IBK132702 ILG132702 IVC132702 JEY132702 JOU132702 JYQ132702 KIM132702 KSI132702 LCE132702 LMA132702 LVW132702 MFS132702 MPO132702 MZK132702 NJG132702 NTC132702 OCY132702 OMU132702 OWQ132702 PGM132702 PQI132702 QAE132702 QKA132702 QTW132702 RDS132702 RNO132702 RXK132702 SHG132702 SRC132702 TAY132702 TKU132702 TUQ132702 UEM132702 UOI132702 UYE132702 VIA132702 VRW132702 WBS132702 WLO132702 WVK132702 C198238 IY198238 SU198238 ACQ198238 AMM198238 AWI198238 BGE198238 BQA198238 BZW198238 CJS198238 CTO198238 DDK198238 DNG198238 DXC198238 EGY198238 EQU198238 FAQ198238 FKM198238 FUI198238 GEE198238 GOA198238 GXW198238 HHS198238 HRO198238 IBK198238 ILG198238 IVC198238 JEY198238 JOU198238 JYQ198238 KIM198238 KSI198238 LCE198238 LMA198238 LVW198238 MFS198238 MPO198238 MZK198238 NJG198238 NTC198238 OCY198238 OMU198238 OWQ198238 PGM198238 PQI198238 QAE198238 QKA198238 QTW198238 RDS198238 RNO198238 RXK198238 SHG198238 SRC198238 TAY198238 TKU198238 TUQ198238 UEM198238 UOI198238 UYE198238 VIA198238 VRW198238 WBS198238 WLO198238 WVK198238 C263774 IY263774 SU263774 ACQ263774 AMM263774 AWI263774 BGE263774 BQA263774 BZW263774 CJS263774 CTO263774 DDK263774 DNG263774 DXC263774 EGY263774 EQU263774 FAQ263774 FKM263774 FUI263774 GEE263774 GOA263774 GXW263774 HHS263774 HRO263774 IBK263774 ILG263774 IVC263774 JEY263774 JOU263774 JYQ263774 KIM263774 KSI263774 LCE263774 LMA263774 LVW263774 MFS263774 MPO263774 MZK263774 NJG263774 NTC263774 OCY263774 OMU263774 OWQ263774 PGM263774 PQI263774 QAE263774 QKA263774 QTW263774 RDS263774 RNO263774 RXK263774 SHG263774 SRC263774 TAY263774 TKU263774 TUQ263774 UEM263774 UOI263774 UYE263774 VIA263774 VRW263774 WBS263774 WLO263774 WVK263774 C329310 IY329310 SU329310 ACQ329310 AMM329310 AWI329310 BGE329310 BQA329310 BZW329310 CJS329310 CTO329310 DDK329310 DNG329310 DXC329310 EGY329310 EQU329310 FAQ329310 FKM329310 FUI329310 GEE329310 GOA329310 GXW329310 HHS329310 HRO329310 IBK329310 ILG329310 IVC329310 JEY329310 JOU329310 JYQ329310 KIM329310 KSI329310 LCE329310 LMA329310 LVW329310 MFS329310 MPO329310 MZK329310 NJG329310 NTC329310 OCY329310 OMU329310 OWQ329310 PGM329310 PQI329310 QAE329310 QKA329310 QTW329310 RDS329310 RNO329310 RXK329310 SHG329310 SRC329310 TAY329310 TKU329310 TUQ329310 UEM329310 UOI329310 UYE329310 VIA329310 VRW329310 WBS329310 WLO329310 WVK329310 C394846 IY394846 SU394846 ACQ394846 AMM394846 AWI394846 BGE394846 BQA394846 BZW394846 CJS394846 CTO394846 DDK394846 DNG394846 DXC394846 EGY394846 EQU394846 FAQ394846 FKM394846 FUI394846 GEE394846 GOA394846 GXW394846 HHS394846 HRO394846 IBK394846 ILG394846 IVC394846 JEY394846 JOU394846 JYQ394846 KIM394846 KSI394846 LCE394846 LMA394846 LVW394846 MFS394846 MPO394846 MZK394846 NJG394846 NTC394846 OCY394846 OMU394846 OWQ394846 PGM394846 PQI394846 QAE394846 QKA394846 QTW394846 RDS394846 RNO394846 RXK394846 SHG394846 SRC394846 TAY394846 TKU394846 TUQ394846 UEM394846 UOI394846 UYE394846 VIA394846 VRW394846 WBS394846 WLO394846 WVK394846 C460382 IY460382 SU460382 ACQ460382 AMM460382 AWI460382 BGE460382 BQA460382 BZW460382 CJS460382 CTO460382 DDK460382 DNG460382 DXC460382 EGY460382 EQU460382 FAQ460382 FKM460382 FUI460382 GEE460382 GOA460382 GXW460382 HHS460382 HRO460382 IBK460382 ILG460382 IVC460382 JEY460382 JOU460382 JYQ460382 KIM460382 KSI460382 LCE460382 LMA460382 LVW460382 MFS460382 MPO460382 MZK460382 NJG460382 NTC460382 OCY460382 OMU460382 OWQ460382 PGM460382 PQI460382 QAE460382 QKA460382 QTW460382 RDS460382 RNO460382 RXK460382 SHG460382 SRC460382 TAY460382 TKU460382 TUQ460382 UEM460382 UOI460382 UYE460382 VIA460382 VRW460382 WBS460382 WLO460382 WVK460382 C525918 IY525918 SU525918 ACQ525918 AMM525918 AWI525918 BGE525918 BQA525918 BZW525918 CJS525918 CTO525918 DDK525918 DNG525918 DXC525918 EGY525918 EQU525918 FAQ525918 FKM525918 FUI525918 GEE525918 GOA525918 GXW525918 HHS525918 HRO525918 IBK525918 ILG525918 IVC525918 JEY525918 JOU525918 JYQ525918 KIM525918 KSI525918 LCE525918 LMA525918 LVW525918 MFS525918 MPO525918 MZK525918 NJG525918 NTC525918 OCY525918 OMU525918 OWQ525918 PGM525918 PQI525918 QAE525918 QKA525918 QTW525918 RDS525918 RNO525918 RXK525918 SHG525918 SRC525918 TAY525918 TKU525918 TUQ525918 UEM525918 UOI525918 UYE525918 VIA525918 VRW525918 WBS525918 WLO525918 WVK525918 C591454 IY591454 SU591454 ACQ591454 AMM591454 AWI591454 BGE591454 BQA591454 BZW591454 CJS591454 CTO591454 DDK591454 DNG591454 DXC591454 EGY591454 EQU591454 FAQ591454 FKM591454 FUI591454 GEE591454 GOA591454 GXW591454 HHS591454 HRO591454 IBK591454 ILG591454 IVC591454 JEY591454 JOU591454 JYQ591454 KIM591454 KSI591454 LCE591454 LMA591454 LVW591454 MFS591454 MPO591454 MZK591454 NJG591454 NTC591454 OCY591454 OMU591454 OWQ591454 PGM591454 PQI591454 QAE591454 QKA591454 QTW591454 RDS591454 RNO591454 RXK591454 SHG591454 SRC591454 TAY591454 TKU591454 TUQ591454 UEM591454 UOI591454 UYE591454 VIA591454 VRW591454 WBS591454 WLO591454 WVK591454 C656990 IY656990 SU656990 ACQ656990 AMM656990 AWI656990 BGE656990 BQA656990 BZW656990 CJS656990 CTO656990 DDK656990 DNG656990 DXC656990 EGY656990 EQU656990 FAQ656990 FKM656990 FUI656990 GEE656990 GOA656990 GXW656990 HHS656990 HRO656990 IBK656990 ILG656990 IVC656990 JEY656990 JOU656990 JYQ656990 KIM656990 KSI656990 LCE656990 LMA656990 LVW656990 MFS656990 MPO656990 MZK656990 NJG656990 NTC656990 OCY656990 OMU656990 OWQ656990 PGM656990 PQI656990 QAE656990 QKA656990 QTW656990 RDS656990 RNO656990 RXK656990 SHG656990 SRC656990 TAY656990 TKU656990 TUQ656990 UEM656990 UOI656990 UYE656990 VIA656990 VRW656990 WBS656990 WLO656990 WVK656990 C722526 IY722526 SU722526 ACQ722526 AMM722526 AWI722526 BGE722526 BQA722526 BZW722526 CJS722526 CTO722526 DDK722526 DNG722526 DXC722526 EGY722526 EQU722526 FAQ722526 FKM722526 FUI722526 GEE722526 GOA722526 GXW722526 HHS722526 HRO722526 IBK722526 ILG722526 IVC722526 JEY722526 JOU722526 JYQ722526 KIM722526 KSI722526 LCE722526 LMA722526 LVW722526 MFS722526 MPO722526 MZK722526 NJG722526 NTC722526 OCY722526 OMU722526 OWQ722526 PGM722526 PQI722526 QAE722526 QKA722526 QTW722526 RDS722526 RNO722526 RXK722526 SHG722526 SRC722526 TAY722526 TKU722526 TUQ722526 UEM722526 UOI722526 UYE722526 VIA722526 VRW722526 WBS722526 WLO722526 WVK722526 C788062 IY788062 SU788062 ACQ788062 AMM788062 AWI788062 BGE788062 BQA788062 BZW788062 CJS788062 CTO788062 DDK788062 DNG788062 DXC788062 EGY788062 EQU788062 FAQ788062 FKM788062 FUI788062 GEE788062 GOA788062 GXW788062 HHS788062 HRO788062 IBK788062 ILG788062 IVC788062 JEY788062 JOU788062 JYQ788062 KIM788062 KSI788062 LCE788062 LMA788062 LVW788062 MFS788062 MPO788062 MZK788062 NJG788062 NTC788062 OCY788062 OMU788062 OWQ788062 PGM788062 PQI788062 QAE788062 QKA788062 QTW788062 RDS788062 RNO788062 RXK788062 SHG788062 SRC788062 TAY788062 TKU788062 TUQ788062 UEM788062 UOI788062 UYE788062 VIA788062 VRW788062 WBS788062 WLO788062 WVK788062 C853598 IY853598 SU853598 ACQ853598 AMM853598 AWI853598 BGE853598 BQA853598 BZW853598 CJS853598 CTO853598 DDK853598 DNG853598 DXC853598 EGY853598 EQU853598 FAQ853598 FKM853598 FUI853598 GEE853598 GOA853598 GXW853598 HHS853598 HRO853598 IBK853598 ILG853598 IVC853598 JEY853598 JOU853598 JYQ853598 KIM853598 KSI853598 LCE853598 LMA853598 LVW853598 MFS853598 MPO853598 MZK853598 NJG853598 NTC853598 OCY853598 OMU853598 OWQ853598 PGM853598 PQI853598 QAE853598 QKA853598 QTW853598 RDS853598 RNO853598 RXK853598 SHG853598 SRC853598 TAY853598 TKU853598 TUQ853598 UEM853598 UOI853598 UYE853598 VIA853598 VRW853598 WBS853598 WLO853598 WVK853598 C919134 IY919134 SU919134 ACQ919134 AMM919134 AWI919134 BGE919134 BQA919134 BZW919134 CJS919134 CTO919134 DDK919134 DNG919134 DXC919134 EGY919134 EQU919134 FAQ919134 FKM919134 FUI919134 GEE919134 GOA919134 GXW919134 HHS919134 HRO919134 IBK919134 ILG919134 IVC919134 JEY919134 JOU919134 JYQ919134 KIM919134 KSI919134 LCE919134 LMA919134 LVW919134 MFS919134 MPO919134 MZK919134 NJG919134 NTC919134 OCY919134 OMU919134 OWQ919134 PGM919134 PQI919134 QAE919134 QKA919134 QTW919134 RDS919134 RNO919134 RXK919134 SHG919134 SRC919134 TAY919134 TKU919134 TUQ919134 UEM919134 UOI919134 UYE919134 VIA919134 VRW919134 WBS919134 WLO919134 WVK919134 C984670 IY984670 SU984670 ACQ984670 AMM984670 AWI984670 BGE984670 BQA984670 BZW984670 CJS984670 CTO984670 DDK984670 DNG984670 DXC984670 EGY984670 EQU984670 FAQ984670 FKM984670 FUI984670 GEE984670 GOA984670 GXW984670 HHS984670 HRO984670 IBK984670 ILG984670 IVC984670 JEY984670 JOU984670 JYQ984670 KIM984670 KSI984670 LCE984670 LMA984670 LVW984670 MFS984670 MPO984670 MZK984670 NJG984670 NTC984670 OCY984670 OMU984670 OWQ984670 PGM984670 PQI984670 QAE984670 QKA984670 QTW984670 RDS984670 RNO984670 RXK984670 SHG984670 SRC984670 TAY984670 TKU984670 TUQ984670 UEM984670 UOI984670 UYE984670 VIA984670 VRW984670 WBS984670 WLO984670 WVK984670">
      <formula1>$C$1631:$C$1633</formula1>
    </dataValidation>
    <dataValidation type="list" allowBlank="1" showInputMessage="1" showErrorMessage="1" sqref="C1640 IY1640 SU1640 ACQ1640 AMM1640 AWI1640 BGE1640 BQA1640 BZW1640 CJS1640 CTO1640 DDK1640 DNG1640 DXC1640 EGY1640 EQU1640 FAQ1640 FKM1640 FUI1640 GEE1640 GOA1640 GXW1640 HHS1640 HRO1640 IBK1640 ILG1640 IVC1640 JEY1640 JOU1640 JYQ1640 KIM1640 KSI1640 LCE1640 LMA1640 LVW1640 MFS1640 MPO1640 MZK1640 NJG1640 NTC1640 OCY1640 OMU1640 OWQ1640 PGM1640 PQI1640 QAE1640 QKA1640 QTW1640 RDS1640 RNO1640 RXK1640 SHG1640 SRC1640 TAY1640 TKU1640 TUQ1640 UEM1640 UOI1640 UYE1640 VIA1640 VRW1640 WBS1640 WLO1640 WVK1640 C67176 IY67176 SU67176 ACQ67176 AMM67176 AWI67176 BGE67176 BQA67176 BZW67176 CJS67176 CTO67176 DDK67176 DNG67176 DXC67176 EGY67176 EQU67176 FAQ67176 FKM67176 FUI67176 GEE67176 GOA67176 GXW67176 HHS67176 HRO67176 IBK67176 ILG67176 IVC67176 JEY67176 JOU67176 JYQ67176 KIM67176 KSI67176 LCE67176 LMA67176 LVW67176 MFS67176 MPO67176 MZK67176 NJG67176 NTC67176 OCY67176 OMU67176 OWQ67176 PGM67176 PQI67176 QAE67176 QKA67176 QTW67176 RDS67176 RNO67176 RXK67176 SHG67176 SRC67176 TAY67176 TKU67176 TUQ67176 UEM67176 UOI67176 UYE67176 VIA67176 VRW67176 WBS67176 WLO67176 WVK67176 C132712 IY132712 SU132712 ACQ132712 AMM132712 AWI132712 BGE132712 BQA132712 BZW132712 CJS132712 CTO132712 DDK132712 DNG132712 DXC132712 EGY132712 EQU132712 FAQ132712 FKM132712 FUI132712 GEE132712 GOA132712 GXW132712 HHS132712 HRO132712 IBK132712 ILG132712 IVC132712 JEY132712 JOU132712 JYQ132712 KIM132712 KSI132712 LCE132712 LMA132712 LVW132712 MFS132712 MPO132712 MZK132712 NJG132712 NTC132712 OCY132712 OMU132712 OWQ132712 PGM132712 PQI132712 QAE132712 QKA132712 QTW132712 RDS132712 RNO132712 RXK132712 SHG132712 SRC132712 TAY132712 TKU132712 TUQ132712 UEM132712 UOI132712 UYE132712 VIA132712 VRW132712 WBS132712 WLO132712 WVK132712 C198248 IY198248 SU198248 ACQ198248 AMM198248 AWI198248 BGE198248 BQA198248 BZW198248 CJS198248 CTO198248 DDK198248 DNG198248 DXC198248 EGY198248 EQU198248 FAQ198248 FKM198248 FUI198248 GEE198248 GOA198248 GXW198248 HHS198248 HRO198248 IBK198248 ILG198248 IVC198248 JEY198248 JOU198248 JYQ198248 KIM198248 KSI198248 LCE198248 LMA198248 LVW198248 MFS198248 MPO198248 MZK198248 NJG198248 NTC198248 OCY198248 OMU198248 OWQ198248 PGM198248 PQI198248 QAE198248 QKA198248 QTW198248 RDS198248 RNO198248 RXK198248 SHG198248 SRC198248 TAY198248 TKU198248 TUQ198248 UEM198248 UOI198248 UYE198248 VIA198248 VRW198248 WBS198248 WLO198248 WVK198248 C263784 IY263784 SU263784 ACQ263784 AMM263784 AWI263784 BGE263784 BQA263784 BZW263784 CJS263784 CTO263784 DDK263784 DNG263784 DXC263784 EGY263784 EQU263784 FAQ263784 FKM263784 FUI263784 GEE263784 GOA263784 GXW263784 HHS263784 HRO263784 IBK263784 ILG263784 IVC263784 JEY263784 JOU263784 JYQ263784 KIM263784 KSI263784 LCE263784 LMA263784 LVW263784 MFS263784 MPO263784 MZK263784 NJG263784 NTC263784 OCY263784 OMU263784 OWQ263784 PGM263784 PQI263784 QAE263784 QKA263784 QTW263784 RDS263784 RNO263784 RXK263784 SHG263784 SRC263784 TAY263784 TKU263784 TUQ263784 UEM263784 UOI263784 UYE263784 VIA263784 VRW263784 WBS263784 WLO263784 WVK263784 C329320 IY329320 SU329320 ACQ329320 AMM329320 AWI329320 BGE329320 BQA329320 BZW329320 CJS329320 CTO329320 DDK329320 DNG329320 DXC329320 EGY329320 EQU329320 FAQ329320 FKM329320 FUI329320 GEE329320 GOA329320 GXW329320 HHS329320 HRO329320 IBK329320 ILG329320 IVC329320 JEY329320 JOU329320 JYQ329320 KIM329320 KSI329320 LCE329320 LMA329320 LVW329320 MFS329320 MPO329320 MZK329320 NJG329320 NTC329320 OCY329320 OMU329320 OWQ329320 PGM329320 PQI329320 QAE329320 QKA329320 QTW329320 RDS329320 RNO329320 RXK329320 SHG329320 SRC329320 TAY329320 TKU329320 TUQ329320 UEM329320 UOI329320 UYE329320 VIA329320 VRW329320 WBS329320 WLO329320 WVK329320 C394856 IY394856 SU394856 ACQ394856 AMM394856 AWI394856 BGE394856 BQA394856 BZW394856 CJS394856 CTO394856 DDK394856 DNG394856 DXC394856 EGY394856 EQU394856 FAQ394856 FKM394856 FUI394856 GEE394856 GOA394856 GXW394856 HHS394856 HRO394856 IBK394856 ILG394856 IVC394856 JEY394856 JOU394856 JYQ394856 KIM394856 KSI394856 LCE394856 LMA394856 LVW394856 MFS394856 MPO394856 MZK394856 NJG394856 NTC394856 OCY394856 OMU394856 OWQ394856 PGM394856 PQI394856 QAE394856 QKA394856 QTW394856 RDS394856 RNO394856 RXK394856 SHG394856 SRC394856 TAY394856 TKU394856 TUQ394856 UEM394856 UOI394856 UYE394856 VIA394856 VRW394856 WBS394856 WLO394856 WVK394856 C460392 IY460392 SU460392 ACQ460392 AMM460392 AWI460392 BGE460392 BQA460392 BZW460392 CJS460392 CTO460392 DDK460392 DNG460392 DXC460392 EGY460392 EQU460392 FAQ460392 FKM460392 FUI460392 GEE460392 GOA460392 GXW460392 HHS460392 HRO460392 IBK460392 ILG460392 IVC460392 JEY460392 JOU460392 JYQ460392 KIM460392 KSI460392 LCE460392 LMA460392 LVW460392 MFS460392 MPO460392 MZK460392 NJG460392 NTC460392 OCY460392 OMU460392 OWQ460392 PGM460392 PQI460392 QAE460392 QKA460392 QTW460392 RDS460392 RNO460392 RXK460392 SHG460392 SRC460392 TAY460392 TKU460392 TUQ460392 UEM460392 UOI460392 UYE460392 VIA460392 VRW460392 WBS460392 WLO460392 WVK460392 C525928 IY525928 SU525928 ACQ525928 AMM525928 AWI525928 BGE525928 BQA525928 BZW525928 CJS525928 CTO525928 DDK525928 DNG525928 DXC525928 EGY525928 EQU525928 FAQ525928 FKM525928 FUI525928 GEE525928 GOA525928 GXW525928 HHS525928 HRO525928 IBK525928 ILG525928 IVC525928 JEY525928 JOU525928 JYQ525928 KIM525928 KSI525928 LCE525928 LMA525928 LVW525928 MFS525928 MPO525928 MZK525928 NJG525928 NTC525928 OCY525928 OMU525928 OWQ525928 PGM525928 PQI525928 QAE525928 QKA525928 QTW525928 RDS525928 RNO525928 RXK525928 SHG525928 SRC525928 TAY525928 TKU525928 TUQ525928 UEM525928 UOI525928 UYE525928 VIA525928 VRW525928 WBS525928 WLO525928 WVK525928 C591464 IY591464 SU591464 ACQ591464 AMM591464 AWI591464 BGE591464 BQA591464 BZW591464 CJS591464 CTO591464 DDK591464 DNG591464 DXC591464 EGY591464 EQU591464 FAQ591464 FKM591464 FUI591464 GEE591464 GOA591464 GXW591464 HHS591464 HRO591464 IBK591464 ILG591464 IVC591464 JEY591464 JOU591464 JYQ591464 KIM591464 KSI591464 LCE591464 LMA591464 LVW591464 MFS591464 MPO591464 MZK591464 NJG591464 NTC591464 OCY591464 OMU591464 OWQ591464 PGM591464 PQI591464 QAE591464 QKA591464 QTW591464 RDS591464 RNO591464 RXK591464 SHG591464 SRC591464 TAY591464 TKU591464 TUQ591464 UEM591464 UOI591464 UYE591464 VIA591464 VRW591464 WBS591464 WLO591464 WVK591464 C657000 IY657000 SU657000 ACQ657000 AMM657000 AWI657000 BGE657000 BQA657000 BZW657000 CJS657000 CTO657000 DDK657000 DNG657000 DXC657000 EGY657000 EQU657000 FAQ657000 FKM657000 FUI657000 GEE657000 GOA657000 GXW657000 HHS657000 HRO657000 IBK657000 ILG657000 IVC657000 JEY657000 JOU657000 JYQ657000 KIM657000 KSI657000 LCE657000 LMA657000 LVW657000 MFS657000 MPO657000 MZK657000 NJG657000 NTC657000 OCY657000 OMU657000 OWQ657000 PGM657000 PQI657000 QAE657000 QKA657000 QTW657000 RDS657000 RNO657000 RXK657000 SHG657000 SRC657000 TAY657000 TKU657000 TUQ657000 UEM657000 UOI657000 UYE657000 VIA657000 VRW657000 WBS657000 WLO657000 WVK657000 C722536 IY722536 SU722536 ACQ722536 AMM722536 AWI722536 BGE722536 BQA722536 BZW722536 CJS722536 CTO722536 DDK722536 DNG722536 DXC722536 EGY722536 EQU722536 FAQ722536 FKM722536 FUI722536 GEE722536 GOA722536 GXW722536 HHS722536 HRO722536 IBK722536 ILG722536 IVC722536 JEY722536 JOU722536 JYQ722536 KIM722536 KSI722536 LCE722536 LMA722536 LVW722536 MFS722536 MPO722536 MZK722536 NJG722536 NTC722536 OCY722536 OMU722536 OWQ722536 PGM722536 PQI722536 QAE722536 QKA722536 QTW722536 RDS722536 RNO722536 RXK722536 SHG722536 SRC722536 TAY722536 TKU722536 TUQ722536 UEM722536 UOI722536 UYE722536 VIA722536 VRW722536 WBS722536 WLO722536 WVK722536 C788072 IY788072 SU788072 ACQ788072 AMM788072 AWI788072 BGE788072 BQA788072 BZW788072 CJS788072 CTO788072 DDK788072 DNG788072 DXC788072 EGY788072 EQU788072 FAQ788072 FKM788072 FUI788072 GEE788072 GOA788072 GXW788072 HHS788072 HRO788072 IBK788072 ILG788072 IVC788072 JEY788072 JOU788072 JYQ788072 KIM788072 KSI788072 LCE788072 LMA788072 LVW788072 MFS788072 MPO788072 MZK788072 NJG788072 NTC788072 OCY788072 OMU788072 OWQ788072 PGM788072 PQI788072 QAE788072 QKA788072 QTW788072 RDS788072 RNO788072 RXK788072 SHG788072 SRC788072 TAY788072 TKU788072 TUQ788072 UEM788072 UOI788072 UYE788072 VIA788072 VRW788072 WBS788072 WLO788072 WVK788072 C853608 IY853608 SU853608 ACQ853608 AMM853608 AWI853608 BGE853608 BQA853608 BZW853608 CJS853608 CTO853608 DDK853608 DNG853608 DXC853608 EGY853608 EQU853608 FAQ853608 FKM853608 FUI853608 GEE853608 GOA853608 GXW853608 HHS853608 HRO853608 IBK853608 ILG853608 IVC853608 JEY853608 JOU853608 JYQ853608 KIM853608 KSI853608 LCE853608 LMA853608 LVW853608 MFS853608 MPO853608 MZK853608 NJG853608 NTC853608 OCY853608 OMU853608 OWQ853608 PGM853608 PQI853608 QAE853608 QKA853608 QTW853608 RDS853608 RNO853608 RXK853608 SHG853608 SRC853608 TAY853608 TKU853608 TUQ853608 UEM853608 UOI853608 UYE853608 VIA853608 VRW853608 WBS853608 WLO853608 WVK853608 C919144 IY919144 SU919144 ACQ919144 AMM919144 AWI919144 BGE919144 BQA919144 BZW919144 CJS919144 CTO919144 DDK919144 DNG919144 DXC919144 EGY919144 EQU919144 FAQ919144 FKM919144 FUI919144 GEE919144 GOA919144 GXW919144 HHS919144 HRO919144 IBK919144 ILG919144 IVC919144 JEY919144 JOU919144 JYQ919144 KIM919144 KSI919144 LCE919144 LMA919144 LVW919144 MFS919144 MPO919144 MZK919144 NJG919144 NTC919144 OCY919144 OMU919144 OWQ919144 PGM919144 PQI919144 QAE919144 QKA919144 QTW919144 RDS919144 RNO919144 RXK919144 SHG919144 SRC919144 TAY919144 TKU919144 TUQ919144 UEM919144 UOI919144 UYE919144 VIA919144 VRW919144 WBS919144 WLO919144 WVK919144 C984680 IY984680 SU984680 ACQ984680 AMM984680 AWI984680 BGE984680 BQA984680 BZW984680 CJS984680 CTO984680 DDK984680 DNG984680 DXC984680 EGY984680 EQU984680 FAQ984680 FKM984680 FUI984680 GEE984680 GOA984680 GXW984680 HHS984680 HRO984680 IBK984680 ILG984680 IVC984680 JEY984680 JOU984680 JYQ984680 KIM984680 KSI984680 LCE984680 LMA984680 LVW984680 MFS984680 MPO984680 MZK984680 NJG984680 NTC984680 OCY984680 OMU984680 OWQ984680 PGM984680 PQI984680 QAE984680 QKA984680 QTW984680 RDS984680 RNO984680 RXK984680 SHG984680 SRC984680 TAY984680 TKU984680 TUQ984680 UEM984680 UOI984680 UYE984680 VIA984680 VRW984680 WBS984680 WLO984680 WVK984680">
      <formula1>$C$1641:$C$1642</formula1>
    </dataValidation>
    <dataValidation type="list" showInputMessage="1" prompt="DD4200 ES30-30 = 24 TB disk shelves_x000a_DD4200 ES30-45 = 36 TB disk shelves_x000a_DD7200 = 36TB disk shelves only" sqref="C1592 IY1592 SU1592 ACQ1592 AMM1592 AWI1592 BGE1592 BQA1592 BZW1592 CJS1592 CTO1592 DDK1592 DNG1592 DXC1592 EGY1592 EQU1592 FAQ1592 FKM1592 FUI1592 GEE1592 GOA1592 GXW1592 HHS1592 HRO1592 IBK1592 ILG1592 IVC1592 JEY1592 JOU1592 JYQ1592 KIM1592 KSI1592 LCE1592 LMA1592 LVW1592 MFS1592 MPO1592 MZK1592 NJG1592 NTC1592 OCY1592 OMU1592 OWQ1592 PGM1592 PQI1592 QAE1592 QKA1592 QTW1592 RDS1592 RNO1592 RXK1592 SHG1592 SRC1592 TAY1592 TKU1592 TUQ1592 UEM1592 UOI1592 UYE1592 VIA1592 VRW1592 WBS1592 WLO1592 WVK1592 C67128 IY67128 SU67128 ACQ67128 AMM67128 AWI67128 BGE67128 BQA67128 BZW67128 CJS67128 CTO67128 DDK67128 DNG67128 DXC67128 EGY67128 EQU67128 FAQ67128 FKM67128 FUI67128 GEE67128 GOA67128 GXW67128 HHS67128 HRO67128 IBK67128 ILG67128 IVC67128 JEY67128 JOU67128 JYQ67128 KIM67128 KSI67128 LCE67128 LMA67128 LVW67128 MFS67128 MPO67128 MZK67128 NJG67128 NTC67128 OCY67128 OMU67128 OWQ67128 PGM67128 PQI67128 QAE67128 QKA67128 QTW67128 RDS67128 RNO67128 RXK67128 SHG67128 SRC67128 TAY67128 TKU67128 TUQ67128 UEM67128 UOI67128 UYE67128 VIA67128 VRW67128 WBS67128 WLO67128 WVK67128 C132664 IY132664 SU132664 ACQ132664 AMM132664 AWI132664 BGE132664 BQA132664 BZW132664 CJS132664 CTO132664 DDK132664 DNG132664 DXC132664 EGY132664 EQU132664 FAQ132664 FKM132664 FUI132664 GEE132664 GOA132664 GXW132664 HHS132664 HRO132664 IBK132664 ILG132664 IVC132664 JEY132664 JOU132664 JYQ132664 KIM132664 KSI132664 LCE132664 LMA132664 LVW132664 MFS132664 MPO132664 MZK132664 NJG132664 NTC132664 OCY132664 OMU132664 OWQ132664 PGM132664 PQI132664 QAE132664 QKA132664 QTW132664 RDS132664 RNO132664 RXK132664 SHG132664 SRC132664 TAY132664 TKU132664 TUQ132664 UEM132664 UOI132664 UYE132664 VIA132664 VRW132664 WBS132664 WLO132664 WVK132664 C198200 IY198200 SU198200 ACQ198200 AMM198200 AWI198200 BGE198200 BQA198200 BZW198200 CJS198200 CTO198200 DDK198200 DNG198200 DXC198200 EGY198200 EQU198200 FAQ198200 FKM198200 FUI198200 GEE198200 GOA198200 GXW198200 HHS198200 HRO198200 IBK198200 ILG198200 IVC198200 JEY198200 JOU198200 JYQ198200 KIM198200 KSI198200 LCE198200 LMA198200 LVW198200 MFS198200 MPO198200 MZK198200 NJG198200 NTC198200 OCY198200 OMU198200 OWQ198200 PGM198200 PQI198200 QAE198200 QKA198200 QTW198200 RDS198200 RNO198200 RXK198200 SHG198200 SRC198200 TAY198200 TKU198200 TUQ198200 UEM198200 UOI198200 UYE198200 VIA198200 VRW198200 WBS198200 WLO198200 WVK198200 C263736 IY263736 SU263736 ACQ263736 AMM263736 AWI263736 BGE263736 BQA263736 BZW263736 CJS263736 CTO263736 DDK263736 DNG263736 DXC263736 EGY263736 EQU263736 FAQ263736 FKM263736 FUI263736 GEE263736 GOA263736 GXW263736 HHS263736 HRO263736 IBK263736 ILG263736 IVC263736 JEY263736 JOU263736 JYQ263736 KIM263736 KSI263736 LCE263736 LMA263736 LVW263736 MFS263736 MPO263736 MZK263736 NJG263736 NTC263736 OCY263736 OMU263736 OWQ263736 PGM263736 PQI263736 QAE263736 QKA263736 QTW263736 RDS263736 RNO263736 RXK263736 SHG263736 SRC263736 TAY263736 TKU263736 TUQ263736 UEM263736 UOI263736 UYE263736 VIA263736 VRW263736 WBS263736 WLO263736 WVK263736 C329272 IY329272 SU329272 ACQ329272 AMM329272 AWI329272 BGE329272 BQA329272 BZW329272 CJS329272 CTO329272 DDK329272 DNG329272 DXC329272 EGY329272 EQU329272 FAQ329272 FKM329272 FUI329272 GEE329272 GOA329272 GXW329272 HHS329272 HRO329272 IBK329272 ILG329272 IVC329272 JEY329272 JOU329272 JYQ329272 KIM329272 KSI329272 LCE329272 LMA329272 LVW329272 MFS329272 MPO329272 MZK329272 NJG329272 NTC329272 OCY329272 OMU329272 OWQ329272 PGM329272 PQI329272 QAE329272 QKA329272 QTW329272 RDS329272 RNO329272 RXK329272 SHG329272 SRC329272 TAY329272 TKU329272 TUQ329272 UEM329272 UOI329272 UYE329272 VIA329272 VRW329272 WBS329272 WLO329272 WVK329272 C394808 IY394808 SU394808 ACQ394808 AMM394808 AWI394808 BGE394808 BQA394808 BZW394808 CJS394808 CTO394808 DDK394808 DNG394808 DXC394808 EGY394808 EQU394808 FAQ394808 FKM394808 FUI394808 GEE394808 GOA394808 GXW394808 HHS394808 HRO394808 IBK394808 ILG394808 IVC394808 JEY394808 JOU394808 JYQ394808 KIM394808 KSI394808 LCE394808 LMA394808 LVW394808 MFS394808 MPO394808 MZK394808 NJG394808 NTC394808 OCY394808 OMU394808 OWQ394808 PGM394808 PQI394808 QAE394808 QKA394808 QTW394808 RDS394808 RNO394808 RXK394808 SHG394808 SRC394808 TAY394808 TKU394808 TUQ394808 UEM394808 UOI394808 UYE394808 VIA394808 VRW394808 WBS394808 WLO394808 WVK394808 C460344 IY460344 SU460344 ACQ460344 AMM460344 AWI460344 BGE460344 BQA460344 BZW460344 CJS460344 CTO460344 DDK460344 DNG460344 DXC460344 EGY460344 EQU460344 FAQ460344 FKM460344 FUI460344 GEE460344 GOA460344 GXW460344 HHS460344 HRO460344 IBK460344 ILG460344 IVC460344 JEY460344 JOU460344 JYQ460344 KIM460344 KSI460344 LCE460344 LMA460344 LVW460344 MFS460344 MPO460344 MZK460344 NJG460344 NTC460344 OCY460344 OMU460344 OWQ460344 PGM460344 PQI460344 QAE460344 QKA460344 QTW460344 RDS460344 RNO460344 RXK460344 SHG460344 SRC460344 TAY460344 TKU460344 TUQ460344 UEM460344 UOI460344 UYE460344 VIA460344 VRW460344 WBS460344 WLO460344 WVK460344 C525880 IY525880 SU525880 ACQ525880 AMM525880 AWI525880 BGE525880 BQA525880 BZW525880 CJS525880 CTO525880 DDK525880 DNG525880 DXC525880 EGY525880 EQU525880 FAQ525880 FKM525880 FUI525880 GEE525880 GOA525880 GXW525880 HHS525880 HRO525880 IBK525880 ILG525880 IVC525880 JEY525880 JOU525880 JYQ525880 KIM525880 KSI525880 LCE525880 LMA525880 LVW525880 MFS525880 MPO525880 MZK525880 NJG525880 NTC525880 OCY525880 OMU525880 OWQ525880 PGM525880 PQI525880 QAE525880 QKA525880 QTW525880 RDS525880 RNO525880 RXK525880 SHG525880 SRC525880 TAY525880 TKU525880 TUQ525880 UEM525880 UOI525880 UYE525880 VIA525880 VRW525880 WBS525880 WLO525880 WVK525880 C591416 IY591416 SU591416 ACQ591416 AMM591416 AWI591416 BGE591416 BQA591416 BZW591416 CJS591416 CTO591416 DDK591416 DNG591416 DXC591416 EGY591416 EQU591416 FAQ591416 FKM591416 FUI591416 GEE591416 GOA591416 GXW591416 HHS591416 HRO591416 IBK591416 ILG591416 IVC591416 JEY591416 JOU591416 JYQ591416 KIM591416 KSI591416 LCE591416 LMA591416 LVW591416 MFS591416 MPO591416 MZK591416 NJG591416 NTC591416 OCY591416 OMU591416 OWQ591416 PGM591416 PQI591416 QAE591416 QKA591416 QTW591416 RDS591416 RNO591416 RXK591416 SHG591416 SRC591416 TAY591416 TKU591416 TUQ591416 UEM591416 UOI591416 UYE591416 VIA591416 VRW591416 WBS591416 WLO591416 WVK591416 C656952 IY656952 SU656952 ACQ656952 AMM656952 AWI656952 BGE656952 BQA656952 BZW656952 CJS656952 CTO656952 DDK656952 DNG656952 DXC656952 EGY656952 EQU656952 FAQ656952 FKM656952 FUI656952 GEE656952 GOA656952 GXW656952 HHS656952 HRO656952 IBK656952 ILG656952 IVC656952 JEY656952 JOU656952 JYQ656952 KIM656952 KSI656952 LCE656952 LMA656952 LVW656952 MFS656952 MPO656952 MZK656952 NJG656952 NTC656952 OCY656952 OMU656952 OWQ656952 PGM656952 PQI656952 QAE656952 QKA656952 QTW656952 RDS656952 RNO656952 RXK656952 SHG656952 SRC656952 TAY656952 TKU656952 TUQ656952 UEM656952 UOI656952 UYE656952 VIA656952 VRW656952 WBS656952 WLO656952 WVK656952 C722488 IY722488 SU722488 ACQ722488 AMM722488 AWI722488 BGE722488 BQA722488 BZW722488 CJS722488 CTO722488 DDK722488 DNG722488 DXC722488 EGY722488 EQU722488 FAQ722488 FKM722488 FUI722488 GEE722488 GOA722488 GXW722488 HHS722488 HRO722488 IBK722488 ILG722488 IVC722488 JEY722488 JOU722488 JYQ722488 KIM722488 KSI722488 LCE722488 LMA722488 LVW722488 MFS722488 MPO722488 MZK722488 NJG722488 NTC722488 OCY722488 OMU722488 OWQ722488 PGM722488 PQI722488 QAE722488 QKA722488 QTW722488 RDS722488 RNO722488 RXK722488 SHG722488 SRC722488 TAY722488 TKU722488 TUQ722488 UEM722488 UOI722488 UYE722488 VIA722488 VRW722488 WBS722488 WLO722488 WVK722488 C788024 IY788024 SU788024 ACQ788024 AMM788024 AWI788024 BGE788024 BQA788024 BZW788024 CJS788024 CTO788024 DDK788024 DNG788024 DXC788024 EGY788024 EQU788024 FAQ788024 FKM788024 FUI788024 GEE788024 GOA788024 GXW788024 HHS788024 HRO788024 IBK788024 ILG788024 IVC788024 JEY788024 JOU788024 JYQ788024 KIM788024 KSI788024 LCE788024 LMA788024 LVW788024 MFS788024 MPO788024 MZK788024 NJG788024 NTC788024 OCY788024 OMU788024 OWQ788024 PGM788024 PQI788024 QAE788024 QKA788024 QTW788024 RDS788024 RNO788024 RXK788024 SHG788024 SRC788024 TAY788024 TKU788024 TUQ788024 UEM788024 UOI788024 UYE788024 VIA788024 VRW788024 WBS788024 WLO788024 WVK788024 C853560 IY853560 SU853560 ACQ853560 AMM853560 AWI853560 BGE853560 BQA853560 BZW853560 CJS853560 CTO853560 DDK853560 DNG853560 DXC853560 EGY853560 EQU853560 FAQ853560 FKM853560 FUI853560 GEE853560 GOA853560 GXW853560 HHS853560 HRO853560 IBK853560 ILG853560 IVC853560 JEY853560 JOU853560 JYQ853560 KIM853560 KSI853560 LCE853560 LMA853560 LVW853560 MFS853560 MPO853560 MZK853560 NJG853560 NTC853560 OCY853560 OMU853560 OWQ853560 PGM853560 PQI853560 QAE853560 QKA853560 QTW853560 RDS853560 RNO853560 RXK853560 SHG853560 SRC853560 TAY853560 TKU853560 TUQ853560 UEM853560 UOI853560 UYE853560 VIA853560 VRW853560 WBS853560 WLO853560 WVK853560 C919096 IY919096 SU919096 ACQ919096 AMM919096 AWI919096 BGE919096 BQA919096 BZW919096 CJS919096 CTO919096 DDK919096 DNG919096 DXC919096 EGY919096 EQU919096 FAQ919096 FKM919096 FUI919096 GEE919096 GOA919096 GXW919096 HHS919096 HRO919096 IBK919096 ILG919096 IVC919096 JEY919096 JOU919096 JYQ919096 KIM919096 KSI919096 LCE919096 LMA919096 LVW919096 MFS919096 MPO919096 MZK919096 NJG919096 NTC919096 OCY919096 OMU919096 OWQ919096 PGM919096 PQI919096 QAE919096 QKA919096 QTW919096 RDS919096 RNO919096 RXK919096 SHG919096 SRC919096 TAY919096 TKU919096 TUQ919096 UEM919096 UOI919096 UYE919096 VIA919096 VRW919096 WBS919096 WLO919096 WVK919096 C984632 IY984632 SU984632 ACQ984632 AMM984632 AWI984632 BGE984632 BQA984632 BZW984632 CJS984632 CTO984632 DDK984632 DNG984632 DXC984632 EGY984632 EQU984632 FAQ984632 FKM984632 FUI984632 GEE984632 GOA984632 GXW984632 HHS984632 HRO984632 IBK984632 ILG984632 IVC984632 JEY984632 JOU984632 JYQ984632 KIM984632 KSI984632 LCE984632 LMA984632 LVW984632 MFS984632 MPO984632 MZK984632 NJG984632 NTC984632 OCY984632 OMU984632 OWQ984632 PGM984632 PQI984632 QAE984632 QKA984632 QTW984632 RDS984632 RNO984632 RXK984632 SHG984632 SRC984632 TAY984632 TKU984632 TUQ984632 UEM984632 UOI984632 UYE984632 VIA984632 VRW984632 WBS984632 WLO984632 WVK984632">
      <formula1>$C$1593:$C$1596</formula1>
    </dataValidation>
    <dataValidation type="whole" allowBlank="1" showInputMessage="1" showErrorMessage="1" sqref="C1643 IY1643 SU1643 ACQ1643 AMM1643 AWI1643 BGE1643 BQA1643 BZW1643 CJS1643 CTO1643 DDK1643 DNG1643 DXC1643 EGY1643 EQU1643 FAQ1643 FKM1643 FUI1643 GEE1643 GOA1643 GXW1643 HHS1643 HRO1643 IBK1643 ILG1643 IVC1643 JEY1643 JOU1643 JYQ1643 KIM1643 KSI1643 LCE1643 LMA1643 LVW1643 MFS1643 MPO1643 MZK1643 NJG1643 NTC1643 OCY1643 OMU1643 OWQ1643 PGM1643 PQI1643 QAE1643 QKA1643 QTW1643 RDS1643 RNO1643 RXK1643 SHG1643 SRC1643 TAY1643 TKU1643 TUQ1643 UEM1643 UOI1643 UYE1643 VIA1643 VRW1643 WBS1643 WLO1643 WVK1643 C67179 IY67179 SU67179 ACQ67179 AMM67179 AWI67179 BGE67179 BQA67179 BZW67179 CJS67179 CTO67179 DDK67179 DNG67179 DXC67179 EGY67179 EQU67179 FAQ67179 FKM67179 FUI67179 GEE67179 GOA67179 GXW67179 HHS67179 HRO67179 IBK67179 ILG67179 IVC67179 JEY67179 JOU67179 JYQ67179 KIM67179 KSI67179 LCE67179 LMA67179 LVW67179 MFS67179 MPO67179 MZK67179 NJG67179 NTC67179 OCY67179 OMU67179 OWQ67179 PGM67179 PQI67179 QAE67179 QKA67179 QTW67179 RDS67179 RNO67179 RXK67179 SHG67179 SRC67179 TAY67179 TKU67179 TUQ67179 UEM67179 UOI67179 UYE67179 VIA67179 VRW67179 WBS67179 WLO67179 WVK67179 C132715 IY132715 SU132715 ACQ132715 AMM132715 AWI132715 BGE132715 BQA132715 BZW132715 CJS132715 CTO132715 DDK132715 DNG132715 DXC132715 EGY132715 EQU132715 FAQ132715 FKM132715 FUI132715 GEE132715 GOA132715 GXW132715 HHS132715 HRO132715 IBK132715 ILG132715 IVC132715 JEY132715 JOU132715 JYQ132715 KIM132715 KSI132715 LCE132715 LMA132715 LVW132715 MFS132715 MPO132715 MZK132715 NJG132715 NTC132715 OCY132715 OMU132715 OWQ132715 PGM132715 PQI132715 QAE132715 QKA132715 QTW132715 RDS132715 RNO132715 RXK132715 SHG132715 SRC132715 TAY132715 TKU132715 TUQ132715 UEM132715 UOI132715 UYE132715 VIA132715 VRW132715 WBS132715 WLO132715 WVK132715 C198251 IY198251 SU198251 ACQ198251 AMM198251 AWI198251 BGE198251 BQA198251 BZW198251 CJS198251 CTO198251 DDK198251 DNG198251 DXC198251 EGY198251 EQU198251 FAQ198251 FKM198251 FUI198251 GEE198251 GOA198251 GXW198251 HHS198251 HRO198251 IBK198251 ILG198251 IVC198251 JEY198251 JOU198251 JYQ198251 KIM198251 KSI198251 LCE198251 LMA198251 LVW198251 MFS198251 MPO198251 MZK198251 NJG198251 NTC198251 OCY198251 OMU198251 OWQ198251 PGM198251 PQI198251 QAE198251 QKA198251 QTW198251 RDS198251 RNO198251 RXK198251 SHG198251 SRC198251 TAY198251 TKU198251 TUQ198251 UEM198251 UOI198251 UYE198251 VIA198251 VRW198251 WBS198251 WLO198251 WVK198251 C263787 IY263787 SU263787 ACQ263787 AMM263787 AWI263787 BGE263787 BQA263787 BZW263787 CJS263787 CTO263787 DDK263787 DNG263787 DXC263787 EGY263787 EQU263787 FAQ263787 FKM263787 FUI263787 GEE263787 GOA263787 GXW263787 HHS263787 HRO263787 IBK263787 ILG263787 IVC263787 JEY263787 JOU263787 JYQ263787 KIM263787 KSI263787 LCE263787 LMA263787 LVW263787 MFS263787 MPO263787 MZK263787 NJG263787 NTC263787 OCY263787 OMU263787 OWQ263787 PGM263787 PQI263787 QAE263787 QKA263787 QTW263787 RDS263787 RNO263787 RXK263787 SHG263787 SRC263787 TAY263787 TKU263787 TUQ263787 UEM263787 UOI263787 UYE263787 VIA263787 VRW263787 WBS263787 WLO263787 WVK263787 C329323 IY329323 SU329323 ACQ329323 AMM329323 AWI329323 BGE329323 BQA329323 BZW329323 CJS329323 CTO329323 DDK329323 DNG329323 DXC329323 EGY329323 EQU329323 FAQ329323 FKM329323 FUI329323 GEE329323 GOA329323 GXW329323 HHS329323 HRO329323 IBK329323 ILG329323 IVC329323 JEY329323 JOU329323 JYQ329323 KIM329323 KSI329323 LCE329323 LMA329323 LVW329323 MFS329323 MPO329323 MZK329323 NJG329323 NTC329323 OCY329323 OMU329323 OWQ329323 PGM329323 PQI329323 QAE329323 QKA329323 QTW329323 RDS329323 RNO329323 RXK329323 SHG329323 SRC329323 TAY329323 TKU329323 TUQ329323 UEM329323 UOI329323 UYE329323 VIA329323 VRW329323 WBS329323 WLO329323 WVK329323 C394859 IY394859 SU394859 ACQ394859 AMM394859 AWI394859 BGE394859 BQA394859 BZW394859 CJS394859 CTO394859 DDK394859 DNG394859 DXC394859 EGY394859 EQU394859 FAQ394859 FKM394859 FUI394859 GEE394859 GOA394859 GXW394859 HHS394859 HRO394859 IBK394859 ILG394859 IVC394859 JEY394859 JOU394859 JYQ394859 KIM394859 KSI394859 LCE394859 LMA394859 LVW394859 MFS394859 MPO394859 MZK394859 NJG394859 NTC394859 OCY394859 OMU394859 OWQ394859 PGM394859 PQI394859 QAE394859 QKA394859 QTW394859 RDS394859 RNO394859 RXK394859 SHG394859 SRC394859 TAY394859 TKU394859 TUQ394859 UEM394859 UOI394859 UYE394859 VIA394859 VRW394859 WBS394859 WLO394859 WVK394859 C460395 IY460395 SU460395 ACQ460395 AMM460395 AWI460395 BGE460395 BQA460395 BZW460395 CJS460395 CTO460395 DDK460395 DNG460395 DXC460395 EGY460395 EQU460395 FAQ460395 FKM460395 FUI460395 GEE460395 GOA460395 GXW460395 HHS460395 HRO460395 IBK460395 ILG460395 IVC460395 JEY460395 JOU460395 JYQ460395 KIM460395 KSI460395 LCE460395 LMA460395 LVW460395 MFS460395 MPO460395 MZK460395 NJG460395 NTC460395 OCY460395 OMU460395 OWQ460395 PGM460395 PQI460395 QAE460395 QKA460395 QTW460395 RDS460395 RNO460395 RXK460395 SHG460395 SRC460395 TAY460395 TKU460395 TUQ460395 UEM460395 UOI460395 UYE460395 VIA460395 VRW460395 WBS460395 WLO460395 WVK460395 C525931 IY525931 SU525931 ACQ525931 AMM525931 AWI525931 BGE525931 BQA525931 BZW525931 CJS525931 CTO525931 DDK525931 DNG525931 DXC525931 EGY525931 EQU525931 FAQ525931 FKM525931 FUI525931 GEE525931 GOA525931 GXW525931 HHS525931 HRO525931 IBK525931 ILG525931 IVC525931 JEY525931 JOU525931 JYQ525931 KIM525931 KSI525931 LCE525931 LMA525931 LVW525931 MFS525931 MPO525931 MZK525931 NJG525931 NTC525931 OCY525931 OMU525931 OWQ525931 PGM525931 PQI525931 QAE525931 QKA525931 QTW525931 RDS525931 RNO525931 RXK525931 SHG525931 SRC525931 TAY525931 TKU525931 TUQ525931 UEM525931 UOI525931 UYE525931 VIA525931 VRW525931 WBS525931 WLO525931 WVK525931 C591467 IY591467 SU591467 ACQ591467 AMM591467 AWI591467 BGE591467 BQA591467 BZW591467 CJS591467 CTO591467 DDK591467 DNG591467 DXC591467 EGY591467 EQU591467 FAQ591467 FKM591467 FUI591467 GEE591467 GOA591467 GXW591467 HHS591467 HRO591467 IBK591467 ILG591467 IVC591467 JEY591467 JOU591467 JYQ591467 KIM591467 KSI591467 LCE591467 LMA591467 LVW591467 MFS591467 MPO591467 MZK591467 NJG591467 NTC591467 OCY591467 OMU591467 OWQ591467 PGM591467 PQI591467 QAE591467 QKA591467 QTW591467 RDS591467 RNO591467 RXK591467 SHG591467 SRC591467 TAY591467 TKU591467 TUQ591467 UEM591467 UOI591467 UYE591467 VIA591467 VRW591467 WBS591467 WLO591467 WVK591467 C657003 IY657003 SU657003 ACQ657003 AMM657003 AWI657003 BGE657003 BQA657003 BZW657003 CJS657003 CTO657003 DDK657003 DNG657003 DXC657003 EGY657003 EQU657003 FAQ657003 FKM657003 FUI657003 GEE657003 GOA657003 GXW657003 HHS657003 HRO657003 IBK657003 ILG657003 IVC657003 JEY657003 JOU657003 JYQ657003 KIM657003 KSI657003 LCE657003 LMA657003 LVW657003 MFS657003 MPO657003 MZK657003 NJG657003 NTC657003 OCY657003 OMU657003 OWQ657003 PGM657003 PQI657003 QAE657003 QKA657003 QTW657003 RDS657003 RNO657003 RXK657003 SHG657003 SRC657003 TAY657003 TKU657003 TUQ657003 UEM657003 UOI657003 UYE657003 VIA657003 VRW657003 WBS657003 WLO657003 WVK657003 C722539 IY722539 SU722539 ACQ722539 AMM722539 AWI722539 BGE722539 BQA722539 BZW722539 CJS722539 CTO722539 DDK722539 DNG722539 DXC722539 EGY722539 EQU722539 FAQ722539 FKM722539 FUI722539 GEE722539 GOA722539 GXW722539 HHS722539 HRO722539 IBK722539 ILG722539 IVC722539 JEY722539 JOU722539 JYQ722539 KIM722539 KSI722539 LCE722539 LMA722539 LVW722539 MFS722539 MPO722539 MZK722539 NJG722539 NTC722539 OCY722539 OMU722539 OWQ722539 PGM722539 PQI722539 QAE722539 QKA722539 QTW722539 RDS722539 RNO722539 RXK722539 SHG722539 SRC722539 TAY722539 TKU722539 TUQ722539 UEM722539 UOI722539 UYE722539 VIA722539 VRW722539 WBS722539 WLO722539 WVK722539 C788075 IY788075 SU788075 ACQ788075 AMM788075 AWI788075 BGE788075 BQA788075 BZW788075 CJS788075 CTO788075 DDK788075 DNG788075 DXC788075 EGY788075 EQU788075 FAQ788075 FKM788075 FUI788075 GEE788075 GOA788075 GXW788075 HHS788075 HRO788075 IBK788075 ILG788075 IVC788075 JEY788075 JOU788075 JYQ788075 KIM788075 KSI788075 LCE788075 LMA788075 LVW788075 MFS788075 MPO788075 MZK788075 NJG788075 NTC788075 OCY788075 OMU788075 OWQ788075 PGM788075 PQI788075 QAE788075 QKA788075 QTW788075 RDS788075 RNO788075 RXK788075 SHG788075 SRC788075 TAY788075 TKU788075 TUQ788075 UEM788075 UOI788075 UYE788075 VIA788075 VRW788075 WBS788075 WLO788075 WVK788075 C853611 IY853611 SU853611 ACQ853611 AMM853611 AWI853611 BGE853611 BQA853611 BZW853611 CJS853611 CTO853611 DDK853611 DNG853611 DXC853611 EGY853611 EQU853611 FAQ853611 FKM853611 FUI853611 GEE853611 GOA853611 GXW853611 HHS853611 HRO853611 IBK853611 ILG853611 IVC853611 JEY853611 JOU853611 JYQ853611 KIM853611 KSI853611 LCE853611 LMA853611 LVW853611 MFS853611 MPO853611 MZK853611 NJG853611 NTC853611 OCY853611 OMU853611 OWQ853611 PGM853611 PQI853611 QAE853611 QKA853611 QTW853611 RDS853611 RNO853611 RXK853611 SHG853611 SRC853611 TAY853611 TKU853611 TUQ853611 UEM853611 UOI853611 UYE853611 VIA853611 VRW853611 WBS853611 WLO853611 WVK853611 C919147 IY919147 SU919147 ACQ919147 AMM919147 AWI919147 BGE919147 BQA919147 BZW919147 CJS919147 CTO919147 DDK919147 DNG919147 DXC919147 EGY919147 EQU919147 FAQ919147 FKM919147 FUI919147 GEE919147 GOA919147 GXW919147 HHS919147 HRO919147 IBK919147 ILG919147 IVC919147 JEY919147 JOU919147 JYQ919147 KIM919147 KSI919147 LCE919147 LMA919147 LVW919147 MFS919147 MPO919147 MZK919147 NJG919147 NTC919147 OCY919147 OMU919147 OWQ919147 PGM919147 PQI919147 QAE919147 QKA919147 QTW919147 RDS919147 RNO919147 RXK919147 SHG919147 SRC919147 TAY919147 TKU919147 TUQ919147 UEM919147 UOI919147 UYE919147 VIA919147 VRW919147 WBS919147 WLO919147 WVK919147 C984683 IY984683 SU984683 ACQ984683 AMM984683 AWI984683 BGE984683 BQA984683 BZW984683 CJS984683 CTO984683 DDK984683 DNG984683 DXC984683 EGY984683 EQU984683 FAQ984683 FKM984683 FUI984683 GEE984683 GOA984683 GXW984683 HHS984683 HRO984683 IBK984683 ILG984683 IVC984683 JEY984683 JOU984683 JYQ984683 KIM984683 KSI984683 LCE984683 LMA984683 LVW984683 MFS984683 MPO984683 MZK984683 NJG984683 NTC984683 OCY984683 OMU984683 OWQ984683 PGM984683 PQI984683 QAE984683 QKA984683 QTW984683 RDS984683 RNO984683 RXK984683 SHG984683 SRC984683 TAY984683 TKU984683 TUQ984683 UEM984683 UOI984683 UYE984683 VIA984683 VRW984683 WBS984683 WLO984683 WVK984683">
      <formula1>0</formula1>
      <formula2>15</formula2>
    </dataValidation>
    <dataValidation type="list" allowBlank="1" showInputMessage="1" showErrorMessage="1" promptTitle="Number of Trays" prompt="DD4200 ES30-30 (0 to 2)_x000a_DD4200 ES30-45 (0 to 5)_x000a_DD7200 ES30-45 (0 to 12)" sqref="C1597 IY1597 SU1597 ACQ1597 AMM1597 AWI1597 BGE1597 BQA1597 BZW1597 CJS1597 CTO1597 DDK1597 DNG1597 DXC1597 EGY1597 EQU1597 FAQ1597 FKM1597 FUI1597 GEE1597 GOA1597 GXW1597 HHS1597 HRO1597 IBK1597 ILG1597 IVC1597 JEY1597 JOU1597 JYQ1597 KIM1597 KSI1597 LCE1597 LMA1597 LVW1597 MFS1597 MPO1597 MZK1597 NJG1597 NTC1597 OCY1597 OMU1597 OWQ1597 PGM1597 PQI1597 QAE1597 QKA1597 QTW1597 RDS1597 RNO1597 RXK1597 SHG1597 SRC1597 TAY1597 TKU1597 TUQ1597 UEM1597 UOI1597 UYE1597 VIA1597 VRW1597 WBS1597 WLO1597 WVK1597 C67133 IY67133 SU67133 ACQ67133 AMM67133 AWI67133 BGE67133 BQA67133 BZW67133 CJS67133 CTO67133 DDK67133 DNG67133 DXC67133 EGY67133 EQU67133 FAQ67133 FKM67133 FUI67133 GEE67133 GOA67133 GXW67133 HHS67133 HRO67133 IBK67133 ILG67133 IVC67133 JEY67133 JOU67133 JYQ67133 KIM67133 KSI67133 LCE67133 LMA67133 LVW67133 MFS67133 MPO67133 MZK67133 NJG67133 NTC67133 OCY67133 OMU67133 OWQ67133 PGM67133 PQI67133 QAE67133 QKA67133 QTW67133 RDS67133 RNO67133 RXK67133 SHG67133 SRC67133 TAY67133 TKU67133 TUQ67133 UEM67133 UOI67133 UYE67133 VIA67133 VRW67133 WBS67133 WLO67133 WVK67133 C132669 IY132669 SU132669 ACQ132669 AMM132669 AWI132669 BGE132669 BQA132669 BZW132669 CJS132669 CTO132669 DDK132669 DNG132669 DXC132669 EGY132669 EQU132669 FAQ132669 FKM132669 FUI132669 GEE132669 GOA132669 GXW132669 HHS132669 HRO132669 IBK132669 ILG132669 IVC132669 JEY132669 JOU132669 JYQ132669 KIM132669 KSI132669 LCE132669 LMA132669 LVW132669 MFS132669 MPO132669 MZK132669 NJG132669 NTC132669 OCY132669 OMU132669 OWQ132669 PGM132669 PQI132669 QAE132669 QKA132669 QTW132669 RDS132669 RNO132669 RXK132669 SHG132669 SRC132669 TAY132669 TKU132669 TUQ132669 UEM132669 UOI132669 UYE132669 VIA132669 VRW132669 WBS132669 WLO132669 WVK132669 C198205 IY198205 SU198205 ACQ198205 AMM198205 AWI198205 BGE198205 BQA198205 BZW198205 CJS198205 CTO198205 DDK198205 DNG198205 DXC198205 EGY198205 EQU198205 FAQ198205 FKM198205 FUI198205 GEE198205 GOA198205 GXW198205 HHS198205 HRO198205 IBK198205 ILG198205 IVC198205 JEY198205 JOU198205 JYQ198205 KIM198205 KSI198205 LCE198205 LMA198205 LVW198205 MFS198205 MPO198205 MZK198205 NJG198205 NTC198205 OCY198205 OMU198205 OWQ198205 PGM198205 PQI198205 QAE198205 QKA198205 QTW198205 RDS198205 RNO198205 RXK198205 SHG198205 SRC198205 TAY198205 TKU198205 TUQ198205 UEM198205 UOI198205 UYE198205 VIA198205 VRW198205 WBS198205 WLO198205 WVK198205 C263741 IY263741 SU263741 ACQ263741 AMM263741 AWI263741 BGE263741 BQA263741 BZW263741 CJS263741 CTO263741 DDK263741 DNG263741 DXC263741 EGY263741 EQU263741 FAQ263741 FKM263741 FUI263741 GEE263741 GOA263741 GXW263741 HHS263741 HRO263741 IBK263741 ILG263741 IVC263741 JEY263741 JOU263741 JYQ263741 KIM263741 KSI263741 LCE263741 LMA263741 LVW263741 MFS263741 MPO263741 MZK263741 NJG263741 NTC263741 OCY263741 OMU263741 OWQ263741 PGM263741 PQI263741 QAE263741 QKA263741 QTW263741 RDS263741 RNO263741 RXK263741 SHG263741 SRC263741 TAY263741 TKU263741 TUQ263741 UEM263741 UOI263741 UYE263741 VIA263741 VRW263741 WBS263741 WLO263741 WVK263741 C329277 IY329277 SU329277 ACQ329277 AMM329277 AWI329277 BGE329277 BQA329277 BZW329277 CJS329277 CTO329277 DDK329277 DNG329277 DXC329277 EGY329277 EQU329277 FAQ329277 FKM329277 FUI329277 GEE329277 GOA329277 GXW329277 HHS329277 HRO329277 IBK329277 ILG329277 IVC329277 JEY329277 JOU329277 JYQ329277 KIM329277 KSI329277 LCE329277 LMA329277 LVW329277 MFS329277 MPO329277 MZK329277 NJG329277 NTC329277 OCY329277 OMU329277 OWQ329277 PGM329277 PQI329277 QAE329277 QKA329277 QTW329277 RDS329277 RNO329277 RXK329277 SHG329277 SRC329277 TAY329277 TKU329277 TUQ329277 UEM329277 UOI329277 UYE329277 VIA329277 VRW329277 WBS329277 WLO329277 WVK329277 C394813 IY394813 SU394813 ACQ394813 AMM394813 AWI394813 BGE394813 BQA394813 BZW394813 CJS394813 CTO394813 DDK394813 DNG394813 DXC394813 EGY394813 EQU394813 FAQ394813 FKM394813 FUI394813 GEE394813 GOA394813 GXW394813 HHS394813 HRO394813 IBK394813 ILG394813 IVC394813 JEY394813 JOU394813 JYQ394813 KIM394813 KSI394813 LCE394813 LMA394813 LVW394813 MFS394813 MPO394813 MZK394813 NJG394813 NTC394813 OCY394813 OMU394813 OWQ394813 PGM394813 PQI394813 QAE394813 QKA394813 QTW394813 RDS394813 RNO394813 RXK394813 SHG394813 SRC394813 TAY394813 TKU394813 TUQ394813 UEM394813 UOI394813 UYE394813 VIA394813 VRW394813 WBS394813 WLO394813 WVK394813 C460349 IY460349 SU460349 ACQ460349 AMM460349 AWI460349 BGE460349 BQA460349 BZW460349 CJS460349 CTO460349 DDK460349 DNG460349 DXC460349 EGY460349 EQU460349 FAQ460349 FKM460349 FUI460349 GEE460349 GOA460349 GXW460349 HHS460349 HRO460349 IBK460349 ILG460349 IVC460349 JEY460349 JOU460349 JYQ460349 KIM460349 KSI460349 LCE460349 LMA460349 LVW460349 MFS460349 MPO460349 MZK460349 NJG460349 NTC460349 OCY460349 OMU460349 OWQ460349 PGM460349 PQI460349 QAE460349 QKA460349 QTW460349 RDS460349 RNO460349 RXK460349 SHG460349 SRC460349 TAY460349 TKU460349 TUQ460349 UEM460349 UOI460349 UYE460349 VIA460349 VRW460349 WBS460349 WLO460349 WVK460349 C525885 IY525885 SU525885 ACQ525885 AMM525885 AWI525885 BGE525885 BQA525885 BZW525885 CJS525885 CTO525885 DDK525885 DNG525885 DXC525885 EGY525885 EQU525885 FAQ525885 FKM525885 FUI525885 GEE525885 GOA525885 GXW525885 HHS525885 HRO525885 IBK525885 ILG525885 IVC525885 JEY525885 JOU525885 JYQ525885 KIM525885 KSI525885 LCE525885 LMA525885 LVW525885 MFS525885 MPO525885 MZK525885 NJG525885 NTC525885 OCY525885 OMU525885 OWQ525885 PGM525885 PQI525885 QAE525885 QKA525885 QTW525885 RDS525885 RNO525885 RXK525885 SHG525885 SRC525885 TAY525885 TKU525885 TUQ525885 UEM525885 UOI525885 UYE525885 VIA525885 VRW525885 WBS525885 WLO525885 WVK525885 C591421 IY591421 SU591421 ACQ591421 AMM591421 AWI591421 BGE591421 BQA591421 BZW591421 CJS591421 CTO591421 DDK591421 DNG591421 DXC591421 EGY591421 EQU591421 FAQ591421 FKM591421 FUI591421 GEE591421 GOA591421 GXW591421 HHS591421 HRO591421 IBK591421 ILG591421 IVC591421 JEY591421 JOU591421 JYQ591421 KIM591421 KSI591421 LCE591421 LMA591421 LVW591421 MFS591421 MPO591421 MZK591421 NJG591421 NTC591421 OCY591421 OMU591421 OWQ591421 PGM591421 PQI591421 QAE591421 QKA591421 QTW591421 RDS591421 RNO591421 RXK591421 SHG591421 SRC591421 TAY591421 TKU591421 TUQ591421 UEM591421 UOI591421 UYE591421 VIA591421 VRW591421 WBS591421 WLO591421 WVK591421 C656957 IY656957 SU656957 ACQ656957 AMM656957 AWI656957 BGE656957 BQA656957 BZW656957 CJS656957 CTO656957 DDK656957 DNG656957 DXC656957 EGY656957 EQU656957 FAQ656957 FKM656957 FUI656957 GEE656957 GOA656957 GXW656957 HHS656957 HRO656957 IBK656957 ILG656957 IVC656957 JEY656957 JOU656957 JYQ656957 KIM656957 KSI656957 LCE656957 LMA656957 LVW656957 MFS656957 MPO656957 MZK656957 NJG656957 NTC656957 OCY656957 OMU656957 OWQ656957 PGM656957 PQI656957 QAE656957 QKA656957 QTW656957 RDS656957 RNO656957 RXK656957 SHG656957 SRC656957 TAY656957 TKU656957 TUQ656957 UEM656957 UOI656957 UYE656957 VIA656957 VRW656957 WBS656957 WLO656957 WVK656957 C722493 IY722493 SU722493 ACQ722493 AMM722493 AWI722493 BGE722493 BQA722493 BZW722493 CJS722493 CTO722493 DDK722493 DNG722493 DXC722493 EGY722493 EQU722493 FAQ722493 FKM722493 FUI722493 GEE722493 GOA722493 GXW722493 HHS722493 HRO722493 IBK722493 ILG722493 IVC722493 JEY722493 JOU722493 JYQ722493 KIM722493 KSI722493 LCE722493 LMA722493 LVW722493 MFS722493 MPO722493 MZK722493 NJG722493 NTC722493 OCY722493 OMU722493 OWQ722493 PGM722493 PQI722493 QAE722493 QKA722493 QTW722493 RDS722493 RNO722493 RXK722493 SHG722493 SRC722493 TAY722493 TKU722493 TUQ722493 UEM722493 UOI722493 UYE722493 VIA722493 VRW722493 WBS722493 WLO722493 WVK722493 C788029 IY788029 SU788029 ACQ788029 AMM788029 AWI788029 BGE788029 BQA788029 BZW788029 CJS788029 CTO788029 DDK788029 DNG788029 DXC788029 EGY788029 EQU788029 FAQ788029 FKM788029 FUI788029 GEE788029 GOA788029 GXW788029 HHS788029 HRO788029 IBK788029 ILG788029 IVC788029 JEY788029 JOU788029 JYQ788029 KIM788029 KSI788029 LCE788029 LMA788029 LVW788029 MFS788029 MPO788029 MZK788029 NJG788029 NTC788029 OCY788029 OMU788029 OWQ788029 PGM788029 PQI788029 QAE788029 QKA788029 QTW788029 RDS788029 RNO788029 RXK788029 SHG788029 SRC788029 TAY788029 TKU788029 TUQ788029 UEM788029 UOI788029 UYE788029 VIA788029 VRW788029 WBS788029 WLO788029 WVK788029 C853565 IY853565 SU853565 ACQ853565 AMM853565 AWI853565 BGE853565 BQA853565 BZW853565 CJS853565 CTO853565 DDK853565 DNG853565 DXC853565 EGY853565 EQU853565 FAQ853565 FKM853565 FUI853565 GEE853565 GOA853565 GXW853565 HHS853565 HRO853565 IBK853565 ILG853565 IVC853565 JEY853565 JOU853565 JYQ853565 KIM853565 KSI853565 LCE853565 LMA853565 LVW853565 MFS853565 MPO853565 MZK853565 NJG853565 NTC853565 OCY853565 OMU853565 OWQ853565 PGM853565 PQI853565 QAE853565 QKA853565 QTW853565 RDS853565 RNO853565 RXK853565 SHG853565 SRC853565 TAY853565 TKU853565 TUQ853565 UEM853565 UOI853565 UYE853565 VIA853565 VRW853565 WBS853565 WLO853565 WVK853565 C919101 IY919101 SU919101 ACQ919101 AMM919101 AWI919101 BGE919101 BQA919101 BZW919101 CJS919101 CTO919101 DDK919101 DNG919101 DXC919101 EGY919101 EQU919101 FAQ919101 FKM919101 FUI919101 GEE919101 GOA919101 GXW919101 HHS919101 HRO919101 IBK919101 ILG919101 IVC919101 JEY919101 JOU919101 JYQ919101 KIM919101 KSI919101 LCE919101 LMA919101 LVW919101 MFS919101 MPO919101 MZK919101 NJG919101 NTC919101 OCY919101 OMU919101 OWQ919101 PGM919101 PQI919101 QAE919101 QKA919101 QTW919101 RDS919101 RNO919101 RXK919101 SHG919101 SRC919101 TAY919101 TKU919101 TUQ919101 UEM919101 UOI919101 UYE919101 VIA919101 VRW919101 WBS919101 WLO919101 WVK919101 C984637 IY984637 SU984637 ACQ984637 AMM984637 AWI984637 BGE984637 BQA984637 BZW984637 CJS984637 CTO984637 DDK984637 DNG984637 DXC984637 EGY984637 EQU984637 FAQ984637 FKM984637 FUI984637 GEE984637 GOA984637 GXW984637 HHS984637 HRO984637 IBK984637 ILG984637 IVC984637 JEY984637 JOU984637 JYQ984637 KIM984637 KSI984637 LCE984637 LMA984637 LVW984637 MFS984637 MPO984637 MZK984637 NJG984637 NTC984637 OCY984637 OMU984637 OWQ984637 PGM984637 PQI984637 QAE984637 QKA984637 QTW984637 RDS984637 RNO984637 RXK984637 SHG984637 SRC984637 TAY984637 TKU984637 TUQ984637 UEM984637 UOI984637 UYE984637 VIA984637 VRW984637 WBS984637 WLO984637 WVK984637">
      <formula1>$C$1598:$C$1611</formula1>
    </dataValidation>
    <dataValidation type="list" allowBlank="1" showInputMessage="1" showErrorMessage="1" sqref="C1627 IY1627 SU1627 ACQ1627 AMM1627 AWI1627 BGE1627 BQA1627 BZW1627 CJS1627 CTO1627 DDK1627 DNG1627 DXC1627 EGY1627 EQU1627 FAQ1627 FKM1627 FUI1627 GEE1627 GOA1627 GXW1627 HHS1627 HRO1627 IBK1627 ILG1627 IVC1627 JEY1627 JOU1627 JYQ1627 KIM1627 KSI1627 LCE1627 LMA1627 LVW1627 MFS1627 MPO1627 MZK1627 NJG1627 NTC1627 OCY1627 OMU1627 OWQ1627 PGM1627 PQI1627 QAE1627 QKA1627 QTW1627 RDS1627 RNO1627 RXK1627 SHG1627 SRC1627 TAY1627 TKU1627 TUQ1627 UEM1627 UOI1627 UYE1627 VIA1627 VRW1627 WBS1627 WLO1627 WVK1627 C67163 IY67163 SU67163 ACQ67163 AMM67163 AWI67163 BGE67163 BQA67163 BZW67163 CJS67163 CTO67163 DDK67163 DNG67163 DXC67163 EGY67163 EQU67163 FAQ67163 FKM67163 FUI67163 GEE67163 GOA67163 GXW67163 HHS67163 HRO67163 IBK67163 ILG67163 IVC67163 JEY67163 JOU67163 JYQ67163 KIM67163 KSI67163 LCE67163 LMA67163 LVW67163 MFS67163 MPO67163 MZK67163 NJG67163 NTC67163 OCY67163 OMU67163 OWQ67163 PGM67163 PQI67163 QAE67163 QKA67163 QTW67163 RDS67163 RNO67163 RXK67163 SHG67163 SRC67163 TAY67163 TKU67163 TUQ67163 UEM67163 UOI67163 UYE67163 VIA67163 VRW67163 WBS67163 WLO67163 WVK67163 C132699 IY132699 SU132699 ACQ132699 AMM132699 AWI132699 BGE132699 BQA132699 BZW132699 CJS132699 CTO132699 DDK132699 DNG132699 DXC132699 EGY132699 EQU132699 FAQ132699 FKM132699 FUI132699 GEE132699 GOA132699 GXW132699 HHS132699 HRO132699 IBK132699 ILG132699 IVC132699 JEY132699 JOU132699 JYQ132699 KIM132699 KSI132699 LCE132699 LMA132699 LVW132699 MFS132699 MPO132699 MZK132699 NJG132699 NTC132699 OCY132699 OMU132699 OWQ132699 PGM132699 PQI132699 QAE132699 QKA132699 QTW132699 RDS132699 RNO132699 RXK132699 SHG132699 SRC132699 TAY132699 TKU132699 TUQ132699 UEM132699 UOI132699 UYE132699 VIA132699 VRW132699 WBS132699 WLO132699 WVK132699 C198235 IY198235 SU198235 ACQ198235 AMM198235 AWI198235 BGE198235 BQA198235 BZW198235 CJS198235 CTO198235 DDK198235 DNG198235 DXC198235 EGY198235 EQU198235 FAQ198235 FKM198235 FUI198235 GEE198235 GOA198235 GXW198235 HHS198235 HRO198235 IBK198235 ILG198235 IVC198235 JEY198235 JOU198235 JYQ198235 KIM198235 KSI198235 LCE198235 LMA198235 LVW198235 MFS198235 MPO198235 MZK198235 NJG198235 NTC198235 OCY198235 OMU198235 OWQ198235 PGM198235 PQI198235 QAE198235 QKA198235 QTW198235 RDS198235 RNO198235 RXK198235 SHG198235 SRC198235 TAY198235 TKU198235 TUQ198235 UEM198235 UOI198235 UYE198235 VIA198235 VRW198235 WBS198235 WLO198235 WVK198235 C263771 IY263771 SU263771 ACQ263771 AMM263771 AWI263771 BGE263771 BQA263771 BZW263771 CJS263771 CTO263771 DDK263771 DNG263771 DXC263771 EGY263771 EQU263771 FAQ263771 FKM263771 FUI263771 GEE263771 GOA263771 GXW263771 HHS263771 HRO263771 IBK263771 ILG263771 IVC263771 JEY263771 JOU263771 JYQ263771 KIM263771 KSI263771 LCE263771 LMA263771 LVW263771 MFS263771 MPO263771 MZK263771 NJG263771 NTC263771 OCY263771 OMU263771 OWQ263771 PGM263771 PQI263771 QAE263771 QKA263771 QTW263771 RDS263771 RNO263771 RXK263771 SHG263771 SRC263771 TAY263771 TKU263771 TUQ263771 UEM263771 UOI263771 UYE263771 VIA263771 VRW263771 WBS263771 WLO263771 WVK263771 C329307 IY329307 SU329307 ACQ329307 AMM329307 AWI329307 BGE329307 BQA329307 BZW329307 CJS329307 CTO329307 DDK329307 DNG329307 DXC329307 EGY329307 EQU329307 FAQ329307 FKM329307 FUI329307 GEE329307 GOA329307 GXW329307 HHS329307 HRO329307 IBK329307 ILG329307 IVC329307 JEY329307 JOU329307 JYQ329307 KIM329307 KSI329307 LCE329307 LMA329307 LVW329307 MFS329307 MPO329307 MZK329307 NJG329307 NTC329307 OCY329307 OMU329307 OWQ329307 PGM329307 PQI329307 QAE329307 QKA329307 QTW329307 RDS329307 RNO329307 RXK329307 SHG329307 SRC329307 TAY329307 TKU329307 TUQ329307 UEM329307 UOI329307 UYE329307 VIA329307 VRW329307 WBS329307 WLO329307 WVK329307 C394843 IY394843 SU394843 ACQ394843 AMM394843 AWI394843 BGE394843 BQA394843 BZW394843 CJS394843 CTO394843 DDK394843 DNG394843 DXC394843 EGY394843 EQU394843 FAQ394843 FKM394843 FUI394843 GEE394843 GOA394843 GXW394843 HHS394843 HRO394843 IBK394843 ILG394843 IVC394843 JEY394843 JOU394843 JYQ394843 KIM394843 KSI394843 LCE394843 LMA394843 LVW394843 MFS394843 MPO394843 MZK394843 NJG394843 NTC394843 OCY394843 OMU394843 OWQ394843 PGM394843 PQI394843 QAE394843 QKA394843 QTW394843 RDS394843 RNO394843 RXK394843 SHG394843 SRC394843 TAY394843 TKU394843 TUQ394843 UEM394843 UOI394843 UYE394843 VIA394843 VRW394843 WBS394843 WLO394843 WVK394843 C460379 IY460379 SU460379 ACQ460379 AMM460379 AWI460379 BGE460379 BQA460379 BZW460379 CJS460379 CTO460379 DDK460379 DNG460379 DXC460379 EGY460379 EQU460379 FAQ460379 FKM460379 FUI460379 GEE460379 GOA460379 GXW460379 HHS460379 HRO460379 IBK460379 ILG460379 IVC460379 JEY460379 JOU460379 JYQ460379 KIM460379 KSI460379 LCE460379 LMA460379 LVW460379 MFS460379 MPO460379 MZK460379 NJG460379 NTC460379 OCY460379 OMU460379 OWQ460379 PGM460379 PQI460379 QAE460379 QKA460379 QTW460379 RDS460379 RNO460379 RXK460379 SHG460379 SRC460379 TAY460379 TKU460379 TUQ460379 UEM460379 UOI460379 UYE460379 VIA460379 VRW460379 WBS460379 WLO460379 WVK460379 C525915 IY525915 SU525915 ACQ525915 AMM525915 AWI525915 BGE525915 BQA525915 BZW525915 CJS525915 CTO525915 DDK525915 DNG525915 DXC525915 EGY525915 EQU525915 FAQ525915 FKM525915 FUI525915 GEE525915 GOA525915 GXW525915 HHS525915 HRO525915 IBK525915 ILG525915 IVC525915 JEY525915 JOU525915 JYQ525915 KIM525915 KSI525915 LCE525915 LMA525915 LVW525915 MFS525915 MPO525915 MZK525915 NJG525915 NTC525915 OCY525915 OMU525915 OWQ525915 PGM525915 PQI525915 QAE525915 QKA525915 QTW525915 RDS525915 RNO525915 RXK525915 SHG525915 SRC525915 TAY525915 TKU525915 TUQ525915 UEM525915 UOI525915 UYE525915 VIA525915 VRW525915 WBS525915 WLO525915 WVK525915 C591451 IY591451 SU591451 ACQ591451 AMM591451 AWI591451 BGE591451 BQA591451 BZW591451 CJS591451 CTO591451 DDK591451 DNG591451 DXC591451 EGY591451 EQU591451 FAQ591451 FKM591451 FUI591451 GEE591451 GOA591451 GXW591451 HHS591451 HRO591451 IBK591451 ILG591451 IVC591451 JEY591451 JOU591451 JYQ591451 KIM591451 KSI591451 LCE591451 LMA591451 LVW591451 MFS591451 MPO591451 MZK591451 NJG591451 NTC591451 OCY591451 OMU591451 OWQ591451 PGM591451 PQI591451 QAE591451 QKA591451 QTW591451 RDS591451 RNO591451 RXK591451 SHG591451 SRC591451 TAY591451 TKU591451 TUQ591451 UEM591451 UOI591451 UYE591451 VIA591451 VRW591451 WBS591451 WLO591451 WVK591451 C656987 IY656987 SU656987 ACQ656987 AMM656987 AWI656987 BGE656987 BQA656987 BZW656987 CJS656987 CTO656987 DDK656987 DNG656987 DXC656987 EGY656987 EQU656987 FAQ656987 FKM656987 FUI656987 GEE656987 GOA656987 GXW656987 HHS656987 HRO656987 IBK656987 ILG656987 IVC656987 JEY656987 JOU656987 JYQ656987 KIM656987 KSI656987 LCE656987 LMA656987 LVW656987 MFS656987 MPO656987 MZK656987 NJG656987 NTC656987 OCY656987 OMU656987 OWQ656987 PGM656987 PQI656987 QAE656987 QKA656987 QTW656987 RDS656987 RNO656987 RXK656987 SHG656987 SRC656987 TAY656987 TKU656987 TUQ656987 UEM656987 UOI656987 UYE656987 VIA656987 VRW656987 WBS656987 WLO656987 WVK656987 C722523 IY722523 SU722523 ACQ722523 AMM722523 AWI722523 BGE722523 BQA722523 BZW722523 CJS722523 CTO722523 DDK722523 DNG722523 DXC722523 EGY722523 EQU722523 FAQ722523 FKM722523 FUI722523 GEE722523 GOA722523 GXW722523 HHS722523 HRO722523 IBK722523 ILG722523 IVC722523 JEY722523 JOU722523 JYQ722523 KIM722523 KSI722523 LCE722523 LMA722523 LVW722523 MFS722523 MPO722523 MZK722523 NJG722523 NTC722523 OCY722523 OMU722523 OWQ722523 PGM722523 PQI722523 QAE722523 QKA722523 QTW722523 RDS722523 RNO722523 RXK722523 SHG722523 SRC722523 TAY722523 TKU722523 TUQ722523 UEM722523 UOI722523 UYE722523 VIA722523 VRW722523 WBS722523 WLO722523 WVK722523 C788059 IY788059 SU788059 ACQ788059 AMM788059 AWI788059 BGE788059 BQA788059 BZW788059 CJS788059 CTO788059 DDK788059 DNG788059 DXC788059 EGY788059 EQU788059 FAQ788059 FKM788059 FUI788059 GEE788059 GOA788059 GXW788059 HHS788059 HRO788059 IBK788059 ILG788059 IVC788059 JEY788059 JOU788059 JYQ788059 KIM788059 KSI788059 LCE788059 LMA788059 LVW788059 MFS788059 MPO788059 MZK788059 NJG788059 NTC788059 OCY788059 OMU788059 OWQ788059 PGM788059 PQI788059 QAE788059 QKA788059 QTW788059 RDS788059 RNO788059 RXK788059 SHG788059 SRC788059 TAY788059 TKU788059 TUQ788059 UEM788059 UOI788059 UYE788059 VIA788059 VRW788059 WBS788059 WLO788059 WVK788059 C853595 IY853595 SU853595 ACQ853595 AMM853595 AWI853595 BGE853595 BQA853595 BZW853595 CJS853595 CTO853595 DDK853595 DNG853595 DXC853595 EGY853595 EQU853595 FAQ853595 FKM853595 FUI853595 GEE853595 GOA853595 GXW853595 HHS853595 HRO853595 IBK853595 ILG853595 IVC853595 JEY853595 JOU853595 JYQ853595 KIM853595 KSI853595 LCE853595 LMA853595 LVW853595 MFS853595 MPO853595 MZK853595 NJG853595 NTC853595 OCY853595 OMU853595 OWQ853595 PGM853595 PQI853595 QAE853595 QKA853595 QTW853595 RDS853595 RNO853595 RXK853595 SHG853595 SRC853595 TAY853595 TKU853595 TUQ853595 UEM853595 UOI853595 UYE853595 VIA853595 VRW853595 WBS853595 WLO853595 WVK853595 C919131 IY919131 SU919131 ACQ919131 AMM919131 AWI919131 BGE919131 BQA919131 BZW919131 CJS919131 CTO919131 DDK919131 DNG919131 DXC919131 EGY919131 EQU919131 FAQ919131 FKM919131 FUI919131 GEE919131 GOA919131 GXW919131 HHS919131 HRO919131 IBK919131 ILG919131 IVC919131 JEY919131 JOU919131 JYQ919131 KIM919131 KSI919131 LCE919131 LMA919131 LVW919131 MFS919131 MPO919131 MZK919131 NJG919131 NTC919131 OCY919131 OMU919131 OWQ919131 PGM919131 PQI919131 QAE919131 QKA919131 QTW919131 RDS919131 RNO919131 RXK919131 SHG919131 SRC919131 TAY919131 TKU919131 TUQ919131 UEM919131 UOI919131 UYE919131 VIA919131 VRW919131 WBS919131 WLO919131 WVK919131 C984667 IY984667 SU984667 ACQ984667 AMM984667 AWI984667 BGE984667 BQA984667 BZW984667 CJS984667 CTO984667 DDK984667 DNG984667 DXC984667 EGY984667 EQU984667 FAQ984667 FKM984667 FUI984667 GEE984667 GOA984667 GXW984667 HHS984667 HRO984667 IBK984667 ILG984667 IVC984667 JEY984667 JOU984667 JYQ984667 KIM984667 KSI984667 LCE984667 LMA984667 LVW984667 MFS984667 MPO984667 MZK984667 NJG984667 NTC984667 OCY984667 OMU984667 OWQ984667 PGM984667 PQI984667 QAE984667 QKA984667 QTW984667 RDS984667 RNO984667 RXK984667 SHG984667 SRC984667 TAY984667 TKU984667 TUQ984667 UEM984667 UOI984667 UYE984667 VIA984667 VRW984667 WBS984667 WLO984667 WVK984667">
      <formula1>$D$1628:$D$1629</formula1>
    </dataValidation>
    <dataValidation type="list" allowBlank="1" showInputMessage="1" showErrorMessage="1" sqref="C1624 IY1624 SU1624 ACQ1624 AMM1624 AWI1624 BGE1624 BQA1624 BZW1624 CJS1624 CTO1624 DDK1624 DNG1624 DXC1624 EGY1624 EQU1624 FAQ1624 FKM1624 FUI1624 GEE1624 GOA1624 GXW1624 HHS1624 HRO1624 IBK1624 ILG1624 IVC1624 JEY1624 JOU1624 JYQ1624 KIM1624 KSI1624 LCE1624 LMA1624 LVW1624 MFS1624 MPO1624 MZK1624 NJG1624 NTC1624 OCY1624 OMU1624 OWQ1624 PGM1624 PQI1624 QAE1624 QKA1624 QTW1624 RDS1624 RNO1624 RXK1624 SHG1624 SRC1624 TAY1624 TKU1624 TUQ1624 UEM1624 UOI1624 UYE1624 VIA1624 VRW1624 WBS1624 WLO1624 WVK1624 C67160 IY67160 SU67160 ACQ67160 AMM67160 AWI67160 BGE67160 BQA67160 BZW67160 CJS67160 CTO67160 DDK67160 DNG67160 DXC67160 EGY67160 EQU67160 FAQ67160 FKM67160 FUI67160 GEE67160 GOA67160 GXW67160 HHS67160 HRO67160 IBK67160 ILG67160 IVC67160 JEY67160 JOU67160 JYQ67160 KIM67160 KSI67160 LCE67160 LMA67160 LVW67160 MFS67160 MPO67160 MZK67160 NJG67160 NTC67160 OCY67160 OMU67160 OWQ67160 PGM67160 PQI67160 QAE67160 QKA67160 QTW67160 RDS67160 RNO67160 RXK67160 SHG67160 SRC67160 TAY67160 TKU67160 TUQ67160 UEM67160 UOI67160 UYE67160 VIA67160 VRW67160 WBS67160 WLO67160 WVK67160 C132696 IY132696 SU132696 ACQ132696 AMM132696 AWI132696 BGE132696 BQA132696 BZW132696 CJS132696 CTO132696 DDK132696 DNG132696 DXC132696 EGY132696 EQU132696 FAQ132696 FKM132696 FUI132696 GEE132696 GOA132696 GXW132696 HHS132696 HRO132696 IBK132696 ILG132696 IVC132696 JEY132696 JOU132696 JYQ132696 KIM132696 KSI132696 LCE132696 LMA132696 LVW132696 MFS132696 MPO132696 MZK132696 NJG132696 NTC132696 OCY132696 OMU132696 OWQ132696 PGM132696 PQI132696 QAE132696 QKA132696 QTW132696 RDS132696 RNO132696 RXK132696 SHG132696 SRC132696 TAY132696 TKU132696 TUQ132696 UEM132696 UOI132696 UYE132696 VIA132696 VRW132696 WBS132696 WLO132696 WVK132696 C198232 IY198232 SU198232 ACQ198232 AMM198232 AWI198232 BGE198232 BQA198232 BZW198232 CJS198232 CTO198232 DDK198232 DNG198232 DXC198232 EGY198232 EQU198232 FAQ198232 FKM198232 FUI198232 GEE198232 GOA198232 GXW198232 HHS198232 HRO198232 IBK198232 ILG198232 IVC198232 JEY198232 JOU198232 JYQ198232 KIM198232 KSI198232 LCE198232 LMA198232 LVW198232 MFS198232 MPO198232 MZK198232 NJG198232 NTC198232 OCY198232 OMU198232 OWQ198232 PGM198232 PQI198232 QAE198232 QKA198232 QTW198232 RDS198232 RNO198232 RXK198232 SHG198232 SRC198232 TAY198232 TKU198232 TUQ198232 UEM198232 UOI198232 UYE198232 VIA198232 VRW198232 WBS198232 WLO198232 WVK198232 C263768 IY263768 SU263768 ACQ263768 AMM263768 AWI263768 BGE263768 BQA263768 BZW263768 CJS263768 CTO263768 DDK263768 DNG263768 DXC263768 EGY263768 EQU263768 FAQ263768 FKM263768 FUI263768 GEE263768 GOA263768 GXW263768 HHS263768 HRO263768 IBK263768 ILG263768 IVC263768 JEY263768 JOU263768 JYQ263768 KIM263768 KSI263768 LCE263768 LMA263768 LVW263768 MFS263768 MPO263768 MZK263768 NJG263768 NTC263768 OCY263768 OMU263768 OWQ263768 PGM263768 PQI263768 QAE263768 QKA263768 QTW263768 RDS263768 RNO263768 RXK263768 SHG263768 SRC263768 TAY263768 TKU263768 TUQ263768 UEM263768 UOI263768 UYE263768 VIA263768 VRW263768 WBS263768 WLO263768 WVK263768 C329304 IY329304 SU329304 ACQ329304 AMM329304 AWI329304 BGE329304 BQA329304 BZW329304 CJS329304 CTO329304 DDK329304 DNG329304 DXC329304 EGY329304 EQU329304 FAQ329304 FKM329304 FUI329304 GEE329304 GOA329304 GXW329304 HHS329304 HRO329304 IBK329304 ILG329304 IVC329304 JEY329304 JOU329304 JYQ329304 KIM329304 KSI329304 LCE329304 LMA329304 LVW329304 MFS329304 MPO329304 MZK329304 NJG329304 NTC329304 OCY329304 OMU329304 OWQ329304 PGM329304 PQI329304 QAE329304 QKA329304 QTW329304 RDS329304 RNO329304 RXK329304 SHG329304 SRC329304 TAY329304 TKU329304 TUQ329304 UEM329304 UOI329304 UYE329304 VIA329304 VRW329304 WBS329304 WLO329304 WVK329304 C394840 IY394840 SU394840 ACQ394840 AMM394840 AWI394840 BGE394840 BQA394840 BZW394840 CJS394840 CTO394840 DDK394840 DNG394840 DXC394840 EGY394840 EQU394840 FAQ394840 FKM394840 FUI394840 GEE394840 GOA394840 GXW394840 HHS394840 HRO394840 IBK394840 ILG394840 IVC394840 JEY394840 JOU394840 JYQ394840 KIM394840 KSI394840 LCE394840 LMA394840 LVW394840 MFS394840 MPO394840 MZK394840 NJG394840 NTC394840 OCY394840 OMU394840 OWQ394840 PGM394840 PQI394840 QAE394840 QKA394840 QTW394840 RDS394840 RNO394840 RXK394840 SHG394840 SRC394840 TAY394840 TKU394840 TUQ394840 UEM394840 UOI394840 UYE394840 VIA394840 VRW394840 WBS394840 WLO394840 WVK394840 C460376 IY460376 SU460376 ACQ460376 AMM460376 AWI460376 BGE460376 BQA460376 BZW460376 CJS460376 CTO460376 DDK460376 DNG460376 DXC460376 EGY460376 EQU460376 FAQ460376 FKM460376 FUI460376 GEE460376 GOA460376 GXW460376 HHS460376 HRO460376 IBK460376 ILG460376 IVC460376 JEY460376 JOU460376 JYQ460376 KIM460376 KSI460376 LCE460376 LMA460376 LVW460376 MFS460376 MPO460376 MZK460376 NJG460376 NTC460376 OCY460376 OMU460376 OWQ460376 PGM460376 PQI460376 QAE460376 QKA460376 QTW460376 RDS460376 RNO460376 RXK460376 SHG460376 SRC460376 TAY460376 TKU460376 TUQ460376 UEM460376 UOI460376 UYE460376 VIA460376 VRW460376 WBS460376 WLO460376 WVK460376 C525912 IY525912 SU525912 ACQ525912 AMM525912 AWI525912 BGE525912 BQA525912 BZW525912 CJS525912 CTO525912 DDK525912 DNG525912 DXC525912 EGY525912 EQU525912 FAQ525912 FKM525912 FUI525912 GEE525912 GOA525912 GXW525912 HHS525912 HRO525912 IBK525912 ILG525912 IVC525912 JEY525912 JOU525912 JYQ525912 KIM525912 KSI525912 LCE525912 LMA525912 LVW525912 MFS525912 MPO525912 MZK525912 NJG525912 NTC525912 OCY525912 OMU525912 OWQ525912 PGM525912 PQI525912 QAE525912 QKA525912 QTW525912 RDS525912 RNO525912 RXK525912 SHG525912 SRC525912 TAY525912 TKU525912 TUQ525912 UEM525912 UOI525912 UYE525912 VIA525912 VRW525912 WBS525912 WLO525912 WVK525912 C591448 IY591448 SU591448 ACQ591448 AMM591448 AWI591448 BGE591448 BQA591448 BZW591448 CJS591448 CTO591448 DDK591448 DNG591448 DXC591448 EGY591448 EQU591448 FAQ591448 FKM591448 FUI591448 GEE591448 GOA591448 GXW591448 HHS591448 HRO591448 IBK591448 ILG591448 IVC591448 JEY591448 JOU591448 JYQ591448 KIM591448 KSI591448 LCE591448 LMA591448 LVW591448 MFS591448 MPO591448 MZK591448 NJG591448 NTC591448 OCY591448 OMU591448 OWQ591448 PGM591448 PQI591448 QAE591448 QKA591448 QTW591448 RDS591448 RNO591448 RXK591448 SHG591448 SRC591448 TAY591448 TKU591448 TUQ591448 UEM591448 UOI591448 UYE591448 VIA591448 VRW591448 WBS591448 WLO591448 WVK591448 C656984 IY656984 SU656984 ACQ656984 AMM656984 AWI656984 BGE656984 BQA656984 BZW656984 CJS656984 CTO656984 DDK656984 DNG656984 DXC656984 EGY656984 EQU656984 FAQ656984 FKM656984 FUI656984 GEE656984 GOA656984 GXW656984 HHS656984 HRO656984 IBK656984 ILG656984 IVC656984 JEY656984 JOU656984 JYQ656984 KIM656984 KSI656984 LCE656984 LMA656984 LVW656984 MFS656984 MPO656984 MZK656984 NJG656984 NTC656984 OCY656984 OMU656984 OWQ656984 PGM656984 PQI656984 QAE656984 QKA656984 QTW656984 RDS656984 RNO656984 RXK656984 SHG656984 SRC656984 TAY656984 TKU656984 TUQ656984 UEM656984 UOI656984 UYE656984 VIA656984 VRW656984 WBS656984 WLO656984 WVK656984 C722520 IY722520 SU722520 ACQ722520 AMM722520 AWI722520 BGE722520 BQA722520 BZW722520 CJS722520 CTO722520 DDK722520 DNG722520 DXC722520 EGY722520 EQU722520 FAQ722520 FKM722520 FUI722520 GEE722520 GOA722520 GXW722520 HHS722520 HRO722520 IBK722520 ILG722520 IVC722520 JEY722520 JOU722520 JYQ722520 KIM722520 KSI722520 LCE722520 LMA722520 LVW722520 MFS722520 MPO722520 MZK722520 NJG722520 NTC722520 OCY722520 OMU722520 OWQ722520 PGM722520 PQI722520 QAE722520 QKA722520 QTW722520 RDS722520 RNO722520 RXK722520 SHG722520 SRC722520 TAY722520 TKU722520 TUQ722520 UEM722520 UOI722520 UYE722520 VIA722520 VRW722520 WBS722520 WLO722520 WVK722520 C788056 IY788056 SU788056 ACQ788056 AMM788056 AWI788056 BGE788056 BQA788056 BZW788056 CJS788056 CTO788056 DDK788056 DNG788056 DXC788056 EGY788056 EQU788056 FAQ788056 FKM788056 FUI788056 GEE788056 GOA788056 GXW788056 HHS788056 HRO788056 IBK788056 ILG788056 IVC788056 JEY788056 JOU788056 JYQ788056 KIM788056 KSI788056 LCE788056 LMA788056 LVW788056 MFS788056 MPO788056 MZK788056 NJG788056 NTC788056 OCY788056 OMU788056 OWQ788056 PGM788056 PQI788056 QAE788056 QKA788056 QTW788056 RDS788056 RNO788056 RXK788056 SHG788056 SRC788056 TAY788056 TKU788056 TUQ788056 UEM788056 UOI788056 UYE788056 VIA788056 VRW788056 WBS788056 WLO788056 WVK788056 C853592 IY853592 SU853592 ACQ853592 AMM853592 AWI853592 BGE853592 BQA853592 BZW853592 CJS853592 CTO853592 DDK853592 DNG853592 DXC853592 EGY853592 EQU853592 FAQ853592 FKM853592 FUI853592 GEE853592 GOA853592 GXW853592 HHS853592 HRO853592 IBK853592 ILG853592 IVC853592 JEY853592 JOU853592 JYQ853592 KIM853592 KSI853592 LCE853592 LMA853592 LVW853592 MFS853592 MPO853592 MZK853592 NJG853592 NTC853592 OCY853592 OMU853592 OWQ853592 PGM853592 PQI853592 QAE853592 QKA853592 QTW853592 RDS853592 RNO853592 RXK853592 SHG853592 SRC853592 TAY853592 TKU853592 TUQ853592 UEM853592 UOI853592 UYE853592 VIA853592 VRW853592 WBS853592 WLO853592 WVK853592 C919128 IY919128 SU919128 ACQ919128 AMM919128 AWI919128 BGE919128 BQA919128 BZW919128 CJS919128 CTO919128 DDK919128 DNG919128 DXC919128 EGY919128 EQU919128 FAQ919128 FKM919128 FUI919128 GEE919128 GOA919128 GXW919128 HHS919128 HRO919128 IBK919128 ILG919128 IVC919128 JEY919128 JOU919128 JYQ919128 KIM919128 KSI919128 LCE919128 LMA919128 LVW919128 MFS919128 MPO919128 MZK919128 NJG919128 NTC919128 OCY919128 OMU919128 OWQ919128 PGM919128 PQI919128 QAE919128 QKA919128 QTW919128 RDS919128 RNO919128 RXK919128 SHG919128 SRC919128 TAY919128 TKU919128 TUQ919128 UEM919128 UOI919128 UYE919128 VIA919128 VRW919128 WBS919128 WLO919128 WVK919128 C984664 IY984664 SU984664 ACQ984664 AMM984664 AWI984664 BGE984664 BQA984664 BZW984664 CJS984664 CTO984664 DDK984664 DNG984664 DXC984664 EGY984664 EQU984664 FAQ984664 FKM984664 FUI984664 GEE984664 GOA984664 GXW984664 HHS984664 HRO984664 IBK984664 ILG984664 IVC984664 JEY984664 JOU984664 JYQ984664 KIM984664 KSI984664 LCE984664 LMA984664 LVW984664 MFS984664 MPO984664 MZK984664 NJG984664 NTC984664 OCY984664 OMU984664 OWQ984664 PGM984664 PQI984664 QAE984664 QKA984664 QTW984664 RDS984664 RNO984664 RXK984664 SHG984664 SRC984664 TAY984664 TKU984664 TUQ984664 UEM984664 UOI984664 UYE984664 VIA984664 VRW984664 WBS984664 WLO984664 WVK984664">
      <formula1>$D$1625:$D$1626</formula1>
    </dataValidation>
    <dataValidation type="list" allowBlank="1" showInputMessage="1" showErrorMessage="1" sqref="C1621 IY1621 SU1621 ACQ1621 AMM1621 AWI1621 BGE1621 BQA1621 BZW1621 CJS1621 CTO1621 DDK1621 DNG1621 DXC1621 EGY1621 EQU1621 FAQ1621 FKM1621 FUI1621 GEE1621 GOA1621 GXW1621 HHS1621 HRO1621 IBK1621 ILG1621 IVC1621 JEY1621 JOU1621 JYQ1621 KIM1621 KSI1621 LCE1621 LMA1621 LVW1621 MFS1621 MPO1621 MZK1621 NJG1621 NTC1621 OCY1621 OMU1621 OWQ1621 PGM1621 PQI1621 QAE1621 QKA1621 QTW1621 RDS1621 RNO1621 RXK1621 SHG1621 SRC1621 TAY1621 TKU1621 TUQ1621 UEM1621 UOI1621 UYE1621 VIA1621 VRW1621 WBS1621 WLO1621 WVK1621 C67157 IY67157 SU67157 ACQ67157 AMM67157 AWI67157 BGE67157 BQA67157 BZW67157 CJS67157 CTO67157 DDK67157 DNG67157 DXC67157 EGY67157 EQU67157 FAQ67157 FKM67157 FUI67157 GEE67157 GOA67157 GXW67157 HHS67157 HRO67157 IBK67157 ILG67157 IVC67157 JEY67157 JOU67157 JYQ67157 KIM67157 KSI67157 LCE67157 LMA67157 LVW67157 MFS67157 MPO67157 MZK67157 NJG67157 NTC67157 OCY67157 OMU67157 OWQ67157 PGM67157 PQI67157 QAE67157 QKA67157 QTW67157 RDS67157 RNO67157 RXK67157 SHG67157 SRC67157 TAY67157 TKU67157 TUQ67157 UEM67157 UOI67157 UYE67157 VIA67157 VRW67157 WBS67157 WLO67157 WVK67157 C132693 IY132693 SU132693 ACQ132693 AMM132693 AWI132693 BGE132693 BQA132693 BZW132693 CJS132693 CTO132693 DDK132693 DNG132693 DXC132693 EGY132693 EQU132693 FAQ132693 FKM132693 FUI132693 GEE132693 GOA132693 GXW132693 HHS132693 HRO132693 IBK132693 ILG132693 IVC132693 JEY132693 JOU132693 JYQ132693 KIM132693 KSI132693 LCE132693 LMA132693 LVW132693 MFS132693 MPO132693 MZK132693 NJG132693 NTC132693 OCY132693 OMU132693 OWQ132693 PGM132693 PQI132693 QAE132693 QKA132693 QTW132693 RDS132693 RNO132693 RXK132693 SHG132693 SRC132693 TAY132693 TKU132693 TUQ132693 UEM132693 UOI132693 UYE132693 VIA132693 VRW132693 WBS132693 WLO132693 WVK132693 C198229 IY198229 SU198229 ACQ198229 AMM198229 AWI198229 BGE198229 BQA198229 BZW198229 CJS198229 CTO198229 DDK198229 DNG198229 DXC198229 EGY198229 EQU198229 FAQ198229 FKM198229 FUI198229 GEE198229 GOA198229 GXW198229 HHS198229 HRO198229 IBK198229 ILG198229 IVC198229 JEY198229 JOU198229 JYQ198229 KIM198229 KSI198229 LCE198229 LMA198229 LVW198229 MFS198229 MPO198229 MZK198229 NJG198229 NTC198229 OCY198229 OMU198229 OWQ198229 PGM198229 PQI198229 QAE198229 QKA198229 QTW198229 RDS198229 RNO198229 RXK198229 SHG198229 SRC198229 TAY198229 TKU198229 TUQ198229 UEM198229 UOI198229 UYE198229 VIA198229 VRW198229 WBS198229 WLO198229 WVK198229 C263765 IY263765 SU263765 ACQ263765 AMM263765 AWI263765 BGE263765 BQA263765 BZW263765 CJS263765 CTO263765 DDK263765 DNG263765 DXC263765 EGY263765 EQU263765 FAQ263765 FKM263765 FUI263765 GEE263765 GOA263765 GXW263765 HHS263765 HRO263765 IBK263765 ILG263765 IVC263765 JEY263765 JOU263765 JYQ263765 KIM263765 KSI263765 LCE263765 LMA263765 LVW263765 MFS263765 MPO263765 MZK263765 NJG263765 NTC263765 OCY263765 OMU263765 OWQ263765 PGM263765 PQI263765 QAE263765 QKA263765 QTW263765 RDS263765 RNO263765 RXK263765 SHG263765 SRC263765 TAY263765 TKU263765 TUQ263765 UEM263765 UOI263765 UYE263765 VIA263765 VRW263765 WBS263765 WLO263765 WVK263765 C329301 IY329301 SU329301 ACQ329301 AMM329301 AWI329301 BGE329301 BQA329301 BZW329301 CJS329301 CTO329301 DDK329301 DNG329301 DXC329301 EGY329301 EQU329301 FAQ329301 FKM329301 FUI329301 GEE329301 GOA329301 GXW329301 HHS329301 HRO329301 IBK329301 ILG329301 IVC329301 JEY329301 JOU329301 JYQ329301 KIM329301 KSI329301 LCE329301 LMA329301 LVW329301 MFS329301 MPO329301 MZK329301 NJG329301 NTC329301 OCY329301 OMU329301 OWQ329301 PGM329301 PQI329301 QAE329301 QKA329301 QTW329301 RDS329301 RNO329301 RXK329301 SHG329301 SRC329301 TAY329301 TKU329301 TUQ329301 UEM329301 UOI329301 UYE329301 VIA329301 VRW329301 WBS329301 WLO329301 WVK329301 C394837 IY394837 SU394837 ACQ394837 AMM394837 AWI394837 BGE394837 BQA394837 BZW394837 CJS394837 CTO394837 DDK394837 DNG394837 DXC394837 EGY394837 EQU394837 FAQ394837 FKM394837 FUI394837 GEE394837 GOA394837 GXW394837 HHS394837 HRO394837 IBK394837 ILG394837 IVC394837 JEY394837 JOU394837 JYQ394837 KIM394837 KSI394837 LCE394837 LMA394837 LVW394837 MFS394837 MPO394837 MZK394837 NJG394837 NTC394837 OCY394837 OMU394837 OWQ394837 PGM394837 PQI394837 QAE394837 QKA394837 QTW394837 RDS394837 RNO394837 RXK394837 SHG394837 SRC394837 TAY394837 TKU394837 TUQ394837 UEM394837 UOI394837 UYE394837 VIA394837 VRW394837 WBS394837 WLO394837 WVK394837 C460373 IY460373 SU460373 ACQ460373 AMM460373 AWI460373 BGE460373 BQA460373 BZW460373 CJS460373 CTO460373 DDK460373 DNG460373 DXC460373 EGY460373 EQU460373 FAQ460373 FKM460373 FUI460373 GEE460373 GOA460373 GXW460373 HHS460373 HRO460373 IBK460373 ILG460373 IVC460373 JEY460373 JOU460373 JYQ460373 KIM460373 KSI460373 LCE460373 LMA460373 LVW460373 MFS460373 MPO460373 MZK460373 NJG460373 NTC460373 OCY460373 OMU460373 OWQ460373 PGM460373 PQI460373 QAE460373 QKA460373 QTW460373 RDS460373 RNO460373 RXK460373 SHG460373 SRC460373 TAY460373 TKU460373 TUQ460373 UEM460373 UOI460373 UYE460373 VIA460373 VRW460373 WBS460373 WLO460373 WVK460373 C525909 IY525909 SU525909 ACQ525909 AMM525909 AWI525909 BGE525909 BQA525909 BZW525909 CJS525909 CTO525909 DDK525909 DNG525909 DXC525909 EGY525909 EQU525909 FAQ525909 FKM525909 FUI525909 GEE525909 GOA525909 GXW525909 HHS525909 HRO525909 IBK525909 ILG525909 IVC525909 JEY525909 JOU525909 JYQ525909 KIM525909 KSI525909 LCE525909 LMA525909 LVW525909 MFS525909 MPO525909 MZK525909 NJG525909 NTC525909 OCY525909 OMU525909 OWQ525909 PGM525909 PQI525909 QAE525909 QKA525909 QTW525909 RDS525909 RNO525909 RXK525909 SHG525909 SRC525909 TAY525909 TKU525909 TUQ525909 UEM525909 UOI525909 UYE525909 VIA525909 VRW525909 WBS525909 WLO525909 WVK525909 C591445 IY591445 SU591445 ACQ591445 AMM591445 AWI591445 BGE591445 BQA591445 BZW591445 CJS591445 CTO591445 DDK591445 DNG591445 DXC591445 EGY591445 EQU591445 FAQ591445 FKM591445 FUI591445 GEE591445 GOA591445 GXW591445 HHS591445 HRO591445 IBK591445 ILG591445 IVC591445 JEY591445 JOU591445 JYQ591445 KIM591445 KSI591445 LCE591445 LMA591445 LVW591445 MFS591445 MPO591445 MZK591445 NJG591445 NTC591445 OCY591445 OMU591445 OWQ591445 PGM591445 PQI591445 QAE591445 QKA591445 QTW591445 RDS591445 RNO591445 RXK591445 SHG591445 SRC591445 TAY591445 TKU591445 TUQ591445 UEM591445 UOI591445 UYE591445 VIA591445 VRW591445 WBS591445 WLO591445 WVK591445 C656981 IY656981 SU656981 ACQ656981 AMM656981 AWI656981 BGE656981 BQA656981 BZW656981 CJS656981 CTO656981 DDK656981 DNG656981 DXC656981 EGY656981 EQU656981 FAQ656981 FKM656981 FUI656981 GEE656981 GOA656981 GXW656981 HHS656981 HRO656981 IBK656981 ILG656981 IVC656981 JEY656981 JOU656981 JYQ656981 KIM656981 KSI656981 LCE656981 LMA656981 LVW656981 MFS656981 MPO656981 MZK656981 NJG656981 NTC656981 OCY656981 OMU656981 OWQ656981 PGM656981 PQI656981 QAE656981 QKA656981 QTW656981 RDS656981 RNO656981 RXK656981 SHG656981 SRC656981 TAY656981 TKU656981 TUQ656981 UEM656981 UOI656981 UYE656981 VIA656981 VRW656981 WBS656981 WLO656981 WVK656981 C722517 IY722517 SU722517 ACQ722517 AMM722517 AWI722517 BGE722517 BQA722517 BZW722517 CJS722517 CTO722517 DDK722517 DNG722517 DXC722517 EGY722517 EQU722517 FAQ722517 FKM722517 FUI722517 GEE722517 GOA722517 GXW722517 HHS722517 HRO722517 IBK722517 ILG722517 IVC722517 JEY722517 JOU722517 JYQ722517 KIM722517 KSI722517 LCE722517 LMA722517 LVW722517 MFS722517 MPO722517 MZK722517 NJG722517 NTC722517 OCY722517 OMU722517 OWQ722517 PGM722517 PQI722517 QAE722517 QKA722517 QTW722517 RDS722517 RNO722517 RXK722517 SHG722517 SRC722517 TAY722517 TKU722517 TUQ722517 UEM722517 UOI722517 UYE722517 VIA722517 VRW722517 WBS722517 WLO722517 WVK722517 C788053 IY788053 SU788053 ACQ788053 AMM788053 AWI788053 BGE788053 BQA788053 BZW788053 CJS788053 CTO788053 DDK788053 DNG788053 DXC788053 EGY788053 EQU788053 FAQ788053 FKM788053 FUI788053 GEE788053 GOA788053 GXW788053 HHS788053 HRO788053 IBK788053 ILG788053 IVC788053 JEY788053 JOU788053 JYQ788053 KIM788053 KSI788053 LCE788053 LMA788053 LVW788053 MFS788053 MPO788053 MZK788053 NJG788053 NTC788053 OCY788053 OMU788053 OWQ788053 PGM788053 PQI788053 QAE788053 QKA788053 QTW788053 RDS788053 RNO788053 RXK788053 SHG788053 SRC788053 TAY788053 TKU788053 TUQ788053 UEM788053 UOI788053 UYE788053 VIA788053 VRW788053 WBS788053 WLO788053 WVK788053 C853589 IY853589 SU853589 ACQ853589 AMM853589 AWI853589 BGE853589 BQA853589 BZW853589 CJS853589 CTO853589 DDK853589 DNG853589 DXC853589 EGY853589 EQU853589 FAQ853589 FKM853589 FUI853589 GEE853589 GOA853589 GXW853589 HHS853589 HRO853589 IBK853589 ILG853589 IVC853589 JEY853589 JOU853589 JYQ853589 KIM853589 KSI853589 LCE853589 LMA853589 LVW853589 MFS853589 MPO853589 MZK853589 NJG853589 NTC853589 OCY853589 OMU853589 OWQ853589 PGM853589 PQI853589 QAE853589 QKA853589 QTW853589 RDS853589 RNO853589 RXK853589 SHG853589 SRC853589 TAY853589 TKU853589 TUQ853589 UEM853589 UOI853589 UYE853589 VIA853589 VRW853589 WBS853589 WLO853589 WVK853589 C919125 IY919125 SU919125 ACQ919125 AMM919125 AWI919125 BGE919125 BQA919125 BZW919125 CJS919125 CTO919125 DDK919125 DNG919125 DXC919125 EGY919125 EQU919125 FAQ919125 FKM919125 FUI919125 GEE919125 GOA919125 GXW919125 HHS919125 HRO919125 IBK919125 ILG919125 IVC919125 JEY919125 JOU919125 JYQ919125 KIM919125 KSI919125 LCE919125 LMA919125 LVW919125 MFS919125 MPO919125 MZK919125 NJG919125 NTC919125 OCY919125 OMU919125 OWQ919125 PGM919125 PQI919125 QAE919125 QKA919125 QTW919125 RDS919125 RNO919125 RXK919125 SHG919125 SRC919125 TAY919125 TKU919125 TUQ919125 UEM919125 UOI919125 UYE919125 VIA919125 VRW919125 WBS919125 WLO919125 WVK919125 C984661 IY984661 SU984661 ACQ984661 AMM984661 AWI984661 BGE984661 BQA984661 BZW984661 CJS984661 CTO984661 DDK984661 DNG984661 DXC984661 EGY984661 EQU984661 FAQ984661 FKM984661 FUI984661 GEE984661 GOA984661 GXW984661 HHS984661 HRO984661 IBK984661 ILG984661 IVC984661 JEY984661 JOU984661 JYQ984661 KIM984661 KSI984661 LCE984661 LMA984661 LVW984661 MFS984661 MPO984661 MZK984661 NJG984661 NTC984661 OCY984661 OMU984661 OWQ984661 PGM984661 PQI984661 QAE984661 QKA984661 QTW984661 RDS984661 RNO984661 RXK984661 SHG984661 SRC984661 TAY984661 TKU984661 TUQ984661 UEM984661 UOI984661 UYE984661 VIA984661 VRW984661 WBS984661 WLO984661 WVK984661">
      <formula1>$D$1622:$D$1623</formula1>
    </dataValidation>
    <dataValidation type="list" showInputMessage="1" showErrorMessage="1" sqref="C1614 IY1614 SU1614 ACQ1614 AMM1614 AWI1614 BGE1614 BQA1614 BZW1614 CJS1614 CTO1614 DDK1614 DNG1614 DXC1614 EGY1614 EQU1614 FAQ1614 FKM1614 FUI1614 GEE1614 GOA1614 GXW1614 HHS1614 HRO1614 IBK1614 ILG1614 IVC1614 JEY1614 JOU1614 JYQ1614 KIM1614 KSI1614 LCE1614 LMA1614 LVW1614 MFS1614 MPO1614 MZK1614 NJG1614 NTC1614 OCY1614 OMU1614 OWQ1614 PGM1614 PQI1614 QAE1614 QKA1614 QTW1614 RDS1614 RNO1614 RXK1614 SHG1614 SRC1614 TAY1614 TKU1614 TUQ1614 UEM1614 UOI1614 UYE1614 VIA1614 VRW1614 WBS1614 WLO1614 WVK1614 C67150 IY67150 SU67150 ACQ67150 AMM67150 AWI67150 BGE67150 BQA67150 BZW67150 CJS67150 CTO67150 DDK67150 DNG67150 DXC67150 EGY67150 EQU67150 FAQ67150 FKM67150 FUI67150 GEE67150 GOA67150 GXW67150 HHS67150 HRO67150 IBK67150 ILG67150 IVC67150 JEY67150 JOU67150 JYQ67150 KIM67150 KSI67150 LCE67150 LMA67150 LVW67150 MFS67150 MPO67150 MZK67150 NJG67150 NTC67150 OCY67150 OMU67150 OWQ67150 PGM67150 PQI67150 QAE67150 QKA67150 QTW67150 RDS67150 RNO67150 RXK67150 SHG67150 SRC67150 TAY67150 TKU67150 TUQ67150 UEM67150 UOI67150 UYE67150 VIA67150 VRW67150 WBS67150 WLO67150 WVK67150 C132686 IY132686 SU132686 ACQ132686 AMM132686 AWI132686 BGE132686 BQA132686 BZW132686 CJS132686 CTO132686 DDK132686 DNG132686 DXC132686 EGY132686 EQU132686 FAQ132686 FKM132686 FUI132686 GEE132686 GOA132686 GXW132686 HHS132686 HRO132686 IBK132686 ILG132686 IVC132686 JEY132686 JOU132686 JYQ132686 KIM132686 KSI132686 LCE132686 LMA132686 LVW132686 MFS132686 MPO132686 MZK132686 NJG132686 NTC132686 OCY132686 OMU132686 OWQ132686 PGM132686 PQI132686 QAE132686 QKA132686 QTW132686 RDS132686 RNO132686 RXK132686 SHG132686 SRC132686 TAY132686 TKU132686 TUQ132686 UEM132686 UOI132686 UYE132686 VIA132686 VRW132686 WBS132686 WLO132686 WVK132686 C198222 IY198222 SU198222 ACQ198222 AMM198222 AWI198222 BGE198222 BQA198222 BZW198222 CJS198222 CTO198222 DDK198222 DNG198222 DXC198222 EGY198222 EQU198222 FAQ198222 FKM198222 FUI198222 GEE198222 GOA198222 GXW198222 HHS198222 HRO198222 IBK198222 ILG198222 IVC198222 JEY198222 JOU198222 JYQ198222 KIM198222 KSI198222 LCE198222 LMA198222 LVW198222 MFS198222 MPO198222 MZK198222 NJG198222 NTC198222 OCY198222 OMU198222 OWQ198222 PGM198222 PQI198222 QAE198222 QKA198222 QTW198222 RDS198222 RNO198222 RXK198222 SHG198222 SRC198222 TAY198222 TKU198222 TUQ198222 UEM198222 UOI198222 UYE198222 VIA198222 VRW198222 WBS198222 WLO198222 WVK198222 C263758 IY263758 SU263758 ACQ263758 AMM263758 AWI263758 BGE263758 BQA263758 BZW263758 CJS263758 CTO263758 DDK263758 DNG263758 DXC263758 EGY263758 EQU263758 FAQ263758 FKM263758 FUI263758 GEE263758 GOA263758 GXW263758 HHS263758 HRO263758 IBK263758 ILG263758 IVC263758 JEY263758 JOU263758 JYQ263758 KIM263758 KSI263758 LCE263758 LMA263758 LVW263758 MFS263758 MPO263758 MZK263758 NJG263758 NTC263758 OCY263758 OMU263758 OWQ263758 PGM263758 PQI263758 QAE263758 QKA263758 QTW263758 RDS263758 RNO263758 RXK263758 SHG263758 SRC263758 TAY263758 TKU263758 TUQ263758 UEM263758 UOI263758 UYE263758 VIA263758 VRW263758 WBS263758 WLO263758 WVK263758 C329294 IY329294 SU329294 ACQ329294 AMM329294 AWI329294 BGE329294 BQA329294 BZW329294 CJS329294 CTO329294 DDK329294 DNG329294 DXC329294 EGY329294 EQU329294 FAQ329294 FKM329294 FUI329294 GEE329294 GOA329294 GXW329294 HHS329294 HRO329294 IBK329294 ILG329294 IVC329294 JEY329294 JOU329294 JYQ329294 KIM329294 KSI329294 LCE329294 LMA329294 LVW329294 MFS329294 MPO329294 MZK329294 NJG329294 NTC329294 OCY329294 OMU329294 OWQ329294 PGM329294 PQI329294 QAE329294 QKA329294 QTW329294 RDS329294 RNO329294 RXK329294 SHG329294 SRC329294 TAY329294 TKU329294 TUQ329294 UEM329294 UOI329294 UYE329294 VIA329294 VRW329294 WBS329294 WLO329294 WVK329294 C394830 IY394830 SU394830 ACQ394830 AMM394830 AWI394830 BGE394830 BQA394830 BZW394830 CJS394830 CTO394830 DDK394830 DNG394830 DXC394830 EGY394830 EQU394830 FAQ394830 FKM394830 FUI394830 GEE394830 GOA394830 GXW394830 HHS394830 HRO394830 IBK394830 ILG394830 IVC394830 JEY394830 JOU394830 JYQ394830 KIM394830 KSI394830 LCE394830 LMA394830 LVW394830 MFS394830 MPO394830 MZK394830 NJG394830 NTC394830 OCY394830 OMU394830 OWQ394830 PGM394830 PQI394830 QAE394830 QKA394830 QTW394830 RDS394830 RNO394830 RXK394830 SHG394830 SRC394830 TAY394830 TKU394830 TUQ394830 UEM394830 UOI394830 UYE394830 VIA394830 VRW394830 WBS394830 WLO394830 WVK394830 C460366 IY460366 SU460366 ACQ460366 AMM460366 AWI460366 BGE460366 BQA460366 BZW460366 CJS460366 CTO460366 DDK460366 DNG460366 DXC460366 EGY460366 EQU460366 FAQ460366 FKM460366 FUI460366 GEE460366 GOA460366 GXW460366 HHS460366 HRO460366 IBK460366 ILG460366 IVC460366 JEY460366 JOU460366 JYQ460366 KIM460366 KSI460366 LCE460366 LMA460366 LVW460366 MFS460366 MPO460366 MZK460366 NJG460366 NTC460366 OCY460366 OMU460366 OWQ460366 PGM460366 PQI460366 QAE460366 QKA460366 QTW460366 RDS460366 RNO460366 RXK460366 SHG460366 SRC460366 TAY460366 TKU460366 TUQ460366 UEM460366 UOI460366 UYE460366 VIA460366 VRW460366 WBS460366 WLO460366 WVK460366 C525902 IY525902 SU525902 ACQ525902 AMM525902 AWI525902 BGE525902 BQA525902 BZW525902 CJS525902 CTO525902 DDK525902 DNG525902 DXC525902 EGY525902 EQU525902 FAQ525902 FKM525902 FUI525902 GEE525902 GOA525902 GXW525902 HHS525902 HRO525902 IBK525902 ILG525902 IVC525902 JEY525902 JOU525902 JYQ525902 KIM525902 KSI525902 LCE525902 LMA525902 LVW525902 MFS525902 MPO525902 MZK525902 NJG525902 NTC525902 OCY525902 OMU525902 OWQ525902 PGM525902 PQI525902 QAE525902 QKA525902 QTW525902 RDS525902 RNO525902 RXK525902 SHG525902 SRC525902 TAY525902 TKU525902 TUQ525902 UEM525902 UOI525902 UYE525902 VIA525902 VRW525902 WBS525902 WLO525902 WVK525902 C591438 IY591438 SU591438 ACQ591438 AMM591438 AWI591438 BGE591438 BQA591438 BZW591438 CJS591438 CTO591438 DDK591438 DNG591438 DXC591438 EGY591438 EQU591438 FAQ591438 FKM591438 FUI591438 GEE591438 GOA591438 GXW591438 HHS591438 HRO591438 IBK591438 ILG591438 IVC591438 JEY591438 JOU591438 JYQ591438 KIM591438 KSI591438 LCE591438 LMA591438 LVW591438 MFS591438 MPO591438 MZK591438 NJG591438 NTC591438 OCY591438 OMU591438 OWQ591438 PGM591438 PQI591438 QAE591438 QKA591438 QTW591438 RDS591438 RNO591438 RXK591438 SHG591438 SRC591438 TAY591438 TKU591438 TUQ591438 UEM591438 UOI591438 UYE591438 VIA591438 VRW591438 WBS591438 WLO591438 WVK591438 C656974 IY656974 SU656974 ACQ656974 AMM656974 AWI656974 BGE656974 BQA656974 BZW656974 CJS656974 CTO656974 DDK656974 DNG656974 DXC656974 EGY656974 EQU656974 FAQ656974 FKM656974 FUI656974 GEE656974 GOA656974 GXW656974 HHS656974 HRO656974 IBK656974 ILG656974 IVC656974 JEY656974 JOU656974 JYQ656974 KIM656974 KSI656974 LCE656974 LMA656974 LVW656974 MFS656974 MPO656974 MZK656974 NJG656974 NTC656974 OCY656974 OMU656974 OWQ656974 PGM656974 PQI656974 QAE656974 QKA656974 QTW656974 RDS656974 RNO656974 RXK656974 SHG656974 SRC656974 TAY656974 TKU656974 TUQ656974 UEM656974 UOI656974 UYE656974 VIA656974 VRW656974 WBS656974 WLO656974 WVK656974 C722510 IY722510 SU722510 ACQ722510 AMM722510 AWI722510 BGE722510 BQA722510 BZW722510 CJS722510 CTO722510 DDK722510 DNG722510 DXC722510 EGY722510 EQU722510 FAQ722510 FKM722510 FUI722510 GEE722510 GOA722510 GXW722510 HHS722510 HRO722510 IBK722510 ILG722510 IVC722510 JEY722510 JOU722510 JYQ722510 KIM722510 KSI722510 LCE722510 LMA722510 LVW722510 MFS722510 MPO722510 MZK722510 NJG722510 NTC722510 OCY722510 OMU722510 OWQ722510 PGM722510 PQI722510 QAE722510 QKA722510 QTW722510 RDS722510 RNO722510 RXK722510 SHG722510 SRC722510 TAY722510 TKU722510 TUQ722510 UEM722510 UOI722510 UYE722510 VIA722510 VRW722510 WBS722510 WLO722510 WVK722510 C788046 IY788046 SU788046 ACQ788046 AMM788046 AWI788046 BGE788046 BQA788046 BZW788046 CJS788046 CTO788046 DDK788046 DNG788046 DXC788046 EGY788046 EQU788046 FAQ788046 FKM788046 FUI788046 GEE788046 GOA788046 GXW788046 HHS788046 HRO788046 IBK788046 ILG788046 IVC788046 JEY788046 JOU788046 JYQ788046 KIM788046 KSI788046 LCE788046 LMA788046 LVW788046 MFS788046 MPO788046 MZK788046 NJG788046 NTC788046 OCY788046 OMU788046 OWQ788046 PGM788046 PQI788046 QAE788046 QKA788046 QTW788046 RDS788046 RNO788046 RXK788046 SHG788046 SRC788046 TAY788046 TKU788046 TUQ788046 UEM788046 UOI788046 UYE788046 VIA788046 VRW788046 WBS788046 WLO788046 WVK788046 C853582 IY853582 SU853582 ACQ853582 AMM853582 AWI853582 BGE853582 BQA853582 BZW853582 CJS853582 CTO853582 DDK853582 DNG853582 DXC853582 EGY853582 EQU853582 FAQ853582 FKM853582 FUI853582 GEE853582 GOA853582 GXW853582 HHS853582 HRO853582 IBK853582 ILG853582 IVC853582 JEY853582 JOU853582 JYQ853582 KIM853582 KSI853582 LCE853582 LMA853582 LVW853582 MFS853582 MPO853582 MZK853582 NJG853582 NTC853582 OCY853582 OMU853582 OWQ853582 PGM853582 PQI853582 QAE853582 QKA853582 QTW853582 RDS853582 RNO853582 RXK853582 SHG853582 SRC853582 TAY853582 TKU853582 TUQ853582 UEM853582 UOI853582 UYE853582 VIA853582 VRW853582 WBS853582 WLO853582 WVK853582 C919118 IY919118 SU919118 ACQ919118 AMM919118 AWI919118 BGE919118 BQA919118 BZW919118 CJS919118 CTO919118 DDK919118 DNG919118 DXC919118 EGY919118 EQU919118 FAQ919118 FKM919118 FUI919118 GEE919118 GOA919118 GXW919118 HHS919118 HRO919118 IBK919118 ILG919118 IVC919118 JEY919118 JOU919118 JYQ919118 KIM919118 KSI919118 LCE919118 LMA919118 LVW919118 MFS919118 MPO919118 MZK919118 NJG919118 NTC919118 OCY919118 OMU919118 OWQ919118 PGM919118 PQI919118 QAE919118 QKA919118 QTW919118 RDS919118 RNO919118 RXK919118 SHG919118 SRC919118 TAY919118 TKU919118 TUQ919118 UEM919118 UOI919118 UYE919118 VIA919118 VRW919118 WBS919118 WLO919118 WVK919118 C984654 IY984654 SU984654 ACQ984654 AMM984654 AWI984654 BGE984654 BQA984654 BZW984654 CJS984654 CTO984654 DDK984654 DNG984654 DXC984654 EGY984654 EQU984654 FAQ984654 FKM984654 FUI984654 GEE984654 GOA984654 GXW984654 HHS984654 HRO984654 IBK984654 ILG984654 IVC984654 JEY984654 JOU984654 JYQ984654 KIM984654 KSI984654 LCE984654 LMA984654 LVW984654 MFS984654 MPO984654 MZK984654 NJG984654 NTC984654 OCY984654 OMU984654 OWQ984654 PGM984654 PQI984654 QAE984654 QKA984654 QTW984654 RDS984654 RNO984654 RXK984654 SHG984654 SRC984654 TAY984654 TKU984654 TUQ984654 UEM984654 UOI984654 UYE984654 VIA984654 VRW984654 WBS984654 WLO984654 WVK984654">
      <formula1>$D$1615:$D$1619</formula1>
    </dataValidation>
    <dataValidation type="list" showInputMessage="1" showErrorMessage="1" sqref="C1612:C1613 IY1612:IY1613 SU1612:SU1613 ACQ1612:ACQ1613 AMM1612:AMM1613 AWI1612:AWI1613 BGE1612:BGE1613 BQA1612:BQA1613 BZW1612:BZW1613 CJS1612:CJS1613 CTO1612:CTO1613 DDK1612:DDK1613 DNG1612:DNG1613 DXC1612:DXC1613 EGY1612:EGY1613 EQU1612:EQU1613 FAQ1612:FAQ1613 FKM1612:FKM1613 FUI1612:FUI1613 GEE1612:GEE1613 GOA1612:GOA1613 GXW1612:GXW1613 HHS1612:HHS1613 HRO1612:HRO1613 IBK1612:IBK1613 ILG1612:ILG1613 IVC1612:IVC1613 JEY1612:JEY1613 JOU1612:JOU1613 JYQ1612:JYQ1613 KIM1612:KIM1613 KSI1612:KSI1613 LCE1612:LCE1613 LMA1612:LMA1613 LVW1612:LVW1613 MFS1612:MFS1613 MPO1612:MPO1613 MZK1612:MZK1613 NJG1612:NJG1613 NTC1612:NTC1613 OCY1612:OCY1613 OMU1612:OMU1613 OWQ1612:OWQ1613 PGM1612:PGM1613 PQI1612:PQI1613 QAE1612:QAE1613 QKA1612:QKA1613 QTW1612:QTW1613 RDS1612:RDS1613 RNO1612:RNO1613 RXK1612:RXK1613 SHG1612:SHG1613 SRC1612:SRC1613 TAY1612:TAY1613 TKU1612:TKU1613 TUQ1612:TUQ1613 UEM1612:UEM1613 UOI1612:UOI1613 UYE1612:UYE1613 VIA1612:VIA1613 VRW1612:VRW1613 WBS1612:WBS1613 WLO1612:WLO1613 WVK1612:WVK1613 C67148:C67149 IY67148:IY67149 SU67148:SU67149 ACQ67148:ACQ67149 AMM67148:AMM67149 AWI67148:AWI67149 BGE67148:BGE67149 BQA67148:BQA67149 BZW67148:BZW67149 CJS67148:CJS67149 CTO67148:CTO67149 DDK67148:DDK67149 DNG67148:DNG67149 DXC67148:DXC67149 EGY67148:EGY67149 EQU67148:EQU67149 FAQ67148:FAQ67149 FKM67148:FKM67149 FUI67148:FUI67149 GEE67148:GEE67149 GOA67148:GOA67149 GXW67148:GXW67149 HHS67148:HHS67149 HRO67148:HRO67149 IBK67148:IBK67149 ILG67148:ILG67149 IVC67148:IVC67149 JEY67148:JEY67149 JOU67148:JOU67149 JYQ67148:JYQ67149 KIM67148:KIM67149 KSI67148:KSI67149 LCE67148:LCE67149 LMA67148:LMA67149 LVW67148:LVW67149 MFS67148:MFS67149 MPO67148:MPO67149 MZK67148:MZK67149 NJG67148:NJG67149 NTC67148:NTC67149 OCY67148:OCY67149 OMU67148:OMU67149 OWQ67148:OWQ67149 PGM67148:PGM67149 PQI67148:PQI67149 QAE67148:QAE67149 QKA67148:QKA67149 QTW67148:QTW67149 RDS67148:RDS67149 RNO67148:RNO67149 RXK67148:RXK67149 SHG67148:SHG67149 SRC67148:SRC67149 TAY67148:TAY67149 TKU67148:TKU67149 TUQ67148:TUQ67149 UEM67148:UEM67149 UOI67148:UOI67149 UYE67148:UYE67149 VIA67148:VIA67149 VRW67148:VRW67149 WBS67148:WBS67149 WLO67148:WLO67149 WVK67148:WVK67149 C132684:C132685 IY132684:IY132685 SU132684:SU132685 ACQ132684:ACQ132685 AMM132684:AMM132685 AWI132684:AWI132685 BGE132684:BGE132685 BQA132684:BQA132685 BZW132684:BZW132685 CJS132684:CJS132685 CTO132684:CTO132685 DDK132684:DDK132685 DNG132684:DNG132685 DXC132684:DXC132685 EGY132684:EGY132685 EQU132684:EQU132685 FAQ132684:FAQ132685 FKM132684:FKM132685 FUI132684:FUI132685 GEE132684:GEE132685 GOA132684:GOA132685 GXW132684:GXW132685 HHS132684:HHS132685 HRO132684:HRO132685 IBK132684:IBK132685 ILG132684:ILG132685 IVC132684:IVC132685 JEY132684:JEY132685 JOU132684:JOU132685 JYQ132684:JYQ132685 KIM132684:KIM132685 KSI132684:KSI132685 LCE132684:LCE132685 LMA132684:LMA132685 LVW132684:LVW132685 MFS132684:MFS132685 MPO132684:MPO132685 MZK132684:MZK132685 NJG132684:NJG132685 NTC132684:NTC132685 OCY132684:OCY132685 OMU132684:OMU132685 OWQ132684:OWQ132685 PGM132684:PGM132685 PQI132684:PQI132685 QAE132684:QAE132685 QKA132684:QKA132685 QTW132684:QTW132685 RDS132684:RDS132685 RNO132684:RNO132685 RXK132684:RXK132685 SHG132684:SHG132685 SRC132684:SRC132685 TAY132684:TAY132685 TKU132684:TKU132685 TUQ132684:TUQ132685 UEM132684:UEM132685 UOI132684:UOI132685 UYE132684:UYE132685 VIA132684:VIA132685 VRW132684:VRW132685 WBS132684:WBS132685 WLO132684:WLO132685 WVK132684:WVK132685 C198220:C198221 IY198220:IY198221 SU198220:SU198221 ACQ198220:ACQ198221 AMM198220:AMM198221 AWI198220:AWI198221 BGE198220:BGE198221 BQA198220:BQA198221 BZW198220:BZW198221 CJS198220:CJS198221 CTO198220:CTO198221 DDK198220:DDK198221 DNG198220:DNG198221 DXC198220:DXC198221 EGY198220:EGY198221 EQU198220:EQU198221 FAQ198220:FAQ198221 FKM198220:FKM198221 FUI198220:FUI198221 GEE198220:GEE198221 GOA198220:GOA198221 GXW198220:GXW198221 HHS198220:HHS198221 HRO198220:HRO198221 IBK198220:IBK198221 ILG198220:ILG198221 IVC198220:IVC198221 JEY198220:JEY198221 JOU198220:JOU198221 JYQ198220:JYQ198221 KIM198220:KIM198221 KSI198220:KSI198221 LCE198220:LCE198221 LMA198220:LMA198221 LVW198220:LVW198221 MFS198220:MFS198221 MPO198220:MPO198221 MZK198220:MZK198221 NJG198220:NJG198221 NTC198220:NTC198221 OCY198220:OCY198221 OMU198220:OMU198221 OWQ198220:OWQ198221 PGM198220:PGM198221 PQI198220:PQI198221 QAE198220:QAE198221 QKA198220:QKA198221 QTW198220:QTW198221 RDS198220:RDS198221 RNO198220:RNO198221 RXK198220:RXK198221 SHG198220:SHG198221 SRC198220:SRC198221 TAY198220:TAY198221 TKU198220:TKU198221 TUQ198220:TUQ198221 UEM198220:UEM198221 UOI198220:UOI198221 UYE198220:UYE198221 VIA198220:VIA198221 VRW198220:VRW198221 WBS198220:WBS198221 WLO198220:WLO198221 WVK198220:WVK198221 C263756:C263757 IY263756:IY263757 SU263756:SU263757 ACQ263756:ACQ263757 AMM263756:AMM263757 AWI263756:AWI263757 BGE263756:BGE263757 BQA263756:BQA263757 BZW263756:BZW263757 CJS263756:CJS263757 CTO263756:CTO263757 DDK263756:DDK263757 DNG263756:DNG263757 DXC263756:DXC263757 EGY263756:EGY263757 EQU263756:EQU263757 FAQ263756:FAQ263757 FKM263756:FKM263757 FUI263756:FUI263757 GEE263756:GEE263757 GOA263756:GOA263757 GXW263756:GXW263757 HHS263756:HHS263757 HRO263756:HRO263757 IBK263756:IBK263757 ILG263756:ILG263757 IVC263756:IVC263757 JEY263756:JEY263757 JOU263756:JOU263757 JYQ263756:JYQ263757 KIM263756:KIM263757 KSI263756:KSI263757 LCE263756:LCE263757 LMA263756:LMA263757 LVW263756:LVW263757 MFS263756:MFS263757 MPO263756:MPO263757 MZK263756:MZK263757 NJG263756:NJG263757 NTC263756:NTC263757 OCY263756:OCY263757 OMU263756:OMU263757 OWQ263756:OWQ263757 PGM263756:PGM263757 PQI263756:PQI263757 QAE263756:QAE263757 QKA263756:QKA263757 QTW263756:QTW263757 RDS263756:RDS263757 RNO263756:RNO263757 RXK263756:RXK263757 SHG263756:SHG263757 SRC263756:SRC263757 TAY263756:TAY263757 TKU263756:TKU263757 TUQ263756:TUQ263757 UEM263756:UEM263757 UOI263756:UOI263757 UYE263756:UYE263757 VIA263756:VIA263757 VRW263756:VRW263757 WBS263756:WBS263757 WLO263756:WLO263757 WVK263756:WVK263757 C329292:C329293 IY329292:IY329293 SU329292:SU329293 ACQ329292:ACQ329293 AMM329292:AMM329293 AWI329292:AWI329293 BGE329292:BGE329293 BQA329292:BQA329293 BZW329292:BZW329293 CJS329292:CJS329293 CTO329292:CTO329293 DDK329292:DDK329293 DNG329292:DNG329293 DXC329292:DXC329293 EGY329292:EGY329293 EQU329292:EQU329293 FAQ329292:FAQ329293 FKM329292:FKM329293 FUI329292:FUI329293 GEE329292:GEE329293 GOA329292:GOA329293 GXW329292:GXW329293 HHS329292:HHS329293 HRO329292:HRO329293 IBK329292:IBK329293 ILG329292:ILG329293 IVC329292:IVC329293 JEY329292:JEY329293 JOU329292:JOU329293 JYQ329292:JYQ329293 KIM329292:KIM329293 KSI329292:KSI329293 LCE329292:LCE329293 LMA329292:LMA329293 LVW329292:LVW329293 MFS329292:MFS329293 MPO329292:MPO329293 MZK329292:MZK329293 NJG329292:NJG329293 NTC329292:NTC329293 OCY329292:OCY329293 OMU329292:OMU329293 OWQ329292:OWQ329293 PGM329292:PGM329293 PQI329292:PQI329293 QAE329292:QAE329293 QKA329292:QKA329293 QTW329292:QTW329293 RDS329292:RDS329293 RNO329292:RNO329293 RXK329292:RXK329293 SHG329292:SHG329293 SRC329292:SRC329293 TAY329292:TAY329293 TKU329292:TKU329293 TUQ329292:TUQ329293 UEM329292:UEM329293 UOI329292:UOI329293 UYE329292:UYE329293 VIA329292:VIA329293 VRW329292:VRW329293 WBS329292:WBS329293 WLO329292:WLO329293 WVK329292:WVK329293 C394828:C394829 IY394828:IY394829 SU394828:SU394829 ACQ394828:ACQ394829 AMM394828:AMM394829 AWI394828:AWI394829 BGE394828:BGE394829 BQA394828:BQA394829 BZW394828:BZW394829 CJS394828:CJS394829 CTO394828:CTO394829 DDK394828:DDK394829 DNG394828:DNG394829 DXC394828:DXC394829 EGY394828:EGY394829 EQU394828:EQU394829 FAQ394828:FAQ394829 FKM394828:FKM394829 FUI394828:FUI394829 GEE394828:GEE394829 GOA394828:GOA394829 GXW394828:GXW394829 HHS394828:HHS394829 HRO394828:HRO394829 IBK394828:IBK394829 ILG394828:ILG394829 IVC394828:IVC394829 JEY394828:JEY394829 JOU394828:JOU394829 JYQ394828:JYQ394829 KIM394828:KIM394829 KSI394828:KSI394829 LCE394828:LCE394829 LMA394828:LMA394829 LVW394828:LVW394829 MFS394828:MFS394829 MPO394828:MPO394829 MZK394828:MZK394829 NJG394828:NJG394829 NTC394828:NTC394829 OCY394828:OCY394829 OMU394828:OMU394829 OWQ394828:OWQ394829 PGM394828:PGM394829 PQI394828:PQI394829 QAE394828:QAE394829 QKA394828:QKA394829 QTW394828:QTW394829 RDS394828:RDS394829 RNO394828:RNO394829 RXK394828:RXK394829 SHG394828:SHG394829 SRC394828:SRC394829 TAY394828:TAY394829 TKU394828:TKU394829 TUQ394828:TUQ394829 UEM394828:UEM394829 UOI394828:UOI394829 UYE394828:UYE394829 VIA394828:VIA394829 VRW394828:VRW394829 WBS394828:WBS394829 WLO394828:WLO394829 WVK394828:WVK394829 C460364:C460365 IY460364:IY460365 SU460364:SU460365 ACQ460364:ACQ460365 AMM460364:AMM460365 AWI460364:AWI460365 BGE460364:BGE460365 BQA460364:BQA460365 BZW460364:BZW460365 CJS460364:CJS460365 CTO460364:CTO460365 DDK460364:DDK460365 DNG460364:DNG460365 DXC460364:DXC460365 EGY460364:EGY460365 EQU460364:EQU460365 FAQ460364:FAQ460365 FKM460364:FKM460365 FUI460364:FUI460365 GEE460364:GEE460365 GOA460364:GOA460365 GXW460364:GXW460365 HHS460364:HHS460365 HRO460364:HRO460365 IBK460364:IBK460365 ILG460364:ILG460365 IVC460364:IVC460365 JEY460364:JEY460365 JOU460364:JOU460365 JYQ460364:JYQ460365 KIM460364:KIM460365 KSI460364:KSI460365 LCE460364:LCE460365 LMA460364:LMA460365 LVW460364:LVW460365 MFS460364:MFS460365 MPO460364:MPO460365 MZK460364:MZK460365 NJG460364:NJG460365 NTC460364:NTC460365 OCY460364:OCY460365 OMU460364:OMU460365 OWQ460364:OWQ460365 PGM460364:PGM460365 PQI460364:PQI460365 QAE460364:QAE460365 QKA460364:QKA460365 QTW460364:QTW460365 RDS460364:RDS460365 RNO460364:RNO460365 RXK460364:RXK460365 SHG460364:SHG460365 SRC460364:SRC460365 TAY460364:TAY460365 TKU460364:TKU460365 TUQ460364:TUQ460365 UEM460364:UEM460365 UOI460364:UOI460365 UYE460364:UYE460365 VIA460364:VIA460365 VRW460364:VRW460365 WBS460364:WBS460365 WLO460364:WLO460365 WVK460364:WVK460365 C525900:C525901 IY525900:IY525901 SU525900:SU525901 ACQ525900:ACQ525901 AMM525900:AMM525901 AWI525900:AWI525901 BGE525900:BGE525901 BQA525900:BQA525901 BZW525900:BZW525901 CJS525900:CJS525901 CTO525900:CTO525901 DDK525900:DDK525901 DNG525900:DNG525901 DXC525900:DXC525901 EGY525900:EGY525901 EQU525900:EQU525901 FAQ525900:FAQ525901 FKM525900:FKM525901 FUI525900:FUI525901 GEE525900:GEE525901 GOA525900:GOA525901 GXW525900:GXW525901 HHS525900:HHS525901 HRO525900:HRO525901 IBK525900:IBK525901 ILG525900:ILG525901 IVC525900:IVC525901 JEY525900:JEY525901 JOU525900:JOU525901 JYQ525900:JYQ525901 KIM525900:KIM525901 KSI525900:KSI525901 LCE525900:LCE525901 LMA525900:LMA525901 LVW525900:LVW525901 MFS525900:MFS525901 MPO525900:MPO525901 MZK525900:MZK525901 NJG525900:NJG525901 NTC525900:NTC525901 OCY525900:OCY525901 OMU525900:OMU525901 OWQ525900:OWQ525901 PGM525900:PGM525901 PQI525900:PQI525901 QAE525900:QAE525901 QKA525900:QKA525901 QTW525900:QTW525901 RDS525900:RDS525901 RNO525900:RNO525901 RXK525900:RXK525901 SHG525900:SHG525901 SRC525900:SRC525901 TAY525900:TAY525901 TKU525900:TKU525901 TUQ525900:TUQ525901 UEM525900:UEM525901 UOI525900:UOI525901 UYE525900:UYE525901 VIA525900:VIA525901 VRW525900:VRW525901 WBS525900:WBS525901 WLO525900:WLO525901 WVK525900:WVK525901 C591436:C591437 IY591436:IY591437 SU591436:SU591437 ACQ591436:ACQ591437 AMM591436:AMM591437 AWI591436:AWI591437 BGE591436:BGE591437 BQA591436:BQA591437 BZW591436:BZW591437 CJS591436:CJS591437 CTO591436:CTO591437 DDK591436:DDK591437 DNG591436:DNG591437 DXC591436:DXC591437 EGY591436:EGY591437 EQU591436:EQU591437 FAQ591436:FAQ591437 FKM591436:FKM591437 FUI591436:FUI591437 GEE591436:GEE591437 GOA591436:GOA591437 GXW591436:GXW591437 HHS591436:HHS591437 HRO591436:HRO591437 IBK591436:IBK591437 ILG591436:ILG591437 IVC591436:IVC591437 JEY591436:JEY591437 JOU591436:JOU591437 JYQ591436:JYQ591437 KIM591436:KIM591437 KSI591436:KSI591437 LCE591436:LCE591437 LMA591436:LMA591437 LVW591436:LVW591437 MFS591436:MFS591437 MPO591436:MPO591437 MZK591436:MZK591437 NJG591436:NJG591437 NTC591436:NTC591437 OCY591436:OCY591437 OMU591436:OMU591437 OWQ591436:OWQ591437 PGM591436:PGM591437 PQI591436:PQI591437 QAE591436:QAE591437 QKA591436:QKA591437 QTW591436:QTW591437 RDS591436:RDS591437 RNO591436:RNO591437 RXK591436:RXK591437 SHG591436:SHG591437 SRC591436:SRC591437 TAY591436:TAY591437 TKU591436:TKU591437 TUQ591436:TUQ591437 UEM591436:UEM591437 UOI591436:UOI591437 UYE591436:UYE591437 VIA591436:VIA591437 VRW591436:VRW591437 WBS591436:WBS591437 WLO591436:WLO591437 WVK591436:WVK591437 C656972:C656973 IY656972:IY656973 SU656972:SU656973 ACQ656972:ACQ656973 AMM656972:AMM656973 AWI656972:AWI656973 BGE656972:BGE656973 BQA656972:BQA656973 BZW656972:BZW656973 CJS656972:CJS656973 CTO656972:CTO656973 DDK656972:DDK656973 DNG656972:DNG656973 DXC656972:DXC656973 EGY656972:EGY656973 EQU656972:EQU656973 FAQ656972:FAQ656973 FKM656972:FKM656973 FUI656972:FUI656973 GEE656972:GEE656973 GOA656972:GOA656973 GXW656972:GXW656973 HHS656972:HHS656973 HRO656972:HRO656973 IBK656972:IBK656973 ILG656972:ILG656973 IVC656972:IVC656973 JEY656972:JEY656973 JOU656972:JOU656973 JYQ656972:JYQ656973 KIM656972:KIM656973 KSI656972:KSI656973 LCE656972:LCE656973 LMA656972:LMA656973 LVW656972:LVW656973 MFS656972:MFS656973 MPO656972:MPO656973 MZK656972:MZK656973 NJG656972:NJG656973 NTC656972:NTC656973 OCY656972:OCY656973 OMU656972:OMU656973 OWQ656972:OWQ656973 PGM656972:PGM656973 PQI656972:PQI656973 QAE656972:QAE656973 QKA656972:QKA656973 QTW656972:QTW656973 RDS656972:RDS656973 RNO656972:RNO656973 RXK656972:RXK656973 SHG656972:SHG656973 SRC656972:SRC656973 TAY656972:TAY656973 TKU656972:TKU656973 TUQ656972:TUQ656973 UEM656972:UEM656973 UOI656972:UOI656973 UYE656972:UYE656973 VIA656972:VIA656973 VRW656972:VRW656973 WBS656972:WBS656973 WLO656972:WLO656973 WVK656972:WVK656973 C722508:C722509 IY722508:IY722509 SU722508:SU722509 ACQ722508:ACQ722509 AMM722508:AMM722509 AWI722508:AWI722509 BGE722508:BGE722509 BQA722508:BQA722509 BZW722508:BZW722509 CJS722508:CJS722509 CTO722508:CTO722509 DDK722508:DDK722509 DNG722508:DNG722509 DXC722508:DXC722509 EGY722508:EGY722509 EQU722508:EQU722509 FAQ722508:FAQ722509 FKM722508:FKM722509 FUI722508:FUI722509 GEE722508:GEE722509 GOA722508:GOA722509 GXW722508:GXW722509 HHS722508:HHS722509 HRO722508:HRO722509 IBK722508:IBK722509 ILG722508:ILG722509 IVC722508:IVC722509 JEY722508:JEY722509 JOU722508:JOU722509 JYQ722508:JYQ722509 KIM722508:KIM722509 KSI722508:KSI722509 LCE722508:LCE722509 LMA722508:LMA722509 LVW722508:LVW722509 MFS722508:MFS722509 MPO722508:MPO722509 MZK722508:MZK722509 NJG722508:NJG722509 NTC722508:NTC722509 OCY722508:OCY722509 OMU722508:OMU722509 OWQ722508:OWQ722509 PGM722508:PGM722509 PQI722508:PQI722509 QAE722508:QAE722509 QKA722508:QKA722509 QTW722508:QTW722509 RDS722508:RDS722509 RNO722508:RNO722509 RXK722508:RXK722509 SHG722508:SHG722509 SRC722508:SRC722509 TAY722508:TAY722509 TKU722508:TKU722509 TUQ722508:TUQ722509 UEM722508:UEM722509 UOI722508:UOI722509 UYE722508:UYE722509 VIA722508:VIA722509 VRW722508:VRW722509 WBS722508:WBS722509 WLO722508:WLO722509 WVK722508:WVK722509 C788044:C788045 IY788044:IY788045 SU788044:SU788045 ACQ788044:ACQ788045 AMM788044:AMM788045 AWI788044:AWI788045 BGE788044:BGE788045 BQA788044:BQA788045 BZW788044:BZW788045 CJS788044:CJS788045 CTO788044:CTO788045 DDK788044:DDK788045 DNG788044:DNG788045 DXC788044:DXC788045 EGY788044:EGY788045 EQU788044:EQU788045 FAQ788044:FAQ788045 FKM788044:FKM788045 FUI788044:FUI788045 GEE788044:GEE788045 GOA788044:GOA788045 GXW788044:GXW788045 HHS788044:HHS788045 HRO788044:HRO788045 IBK788044:IBK788045 ILG788044:ILG788045 IVC788044:IVC788045 JEY788044:JEY788045 JOU788044:JOU788045 JYQ788044:JYQ788045 KIM788044:KIM788045 KSI788044:KSI788045 LCE788044:LCE788045 LMA788044:LMA788045 LVW788044:LVW788045 MFS788044:MFS788045 MPO788044:MPO788045 MZK788044:MZK788045 NJG788044:NJG788045 NTC788044:NTC788045 OCY788044:OCY788045 OMU788044:OMU788045 OWQ788044:OWQ788045 PGM788044:PGM788045 PQI788044:PQI788045 QAE788044:QAE788045 QKA788044:QKA788045 QTW788044:QTW788045 RDS788044:RDS788045 RNO788044:RNO788045 RXK788044:RXK788045 SHG788044:SHG788045 SRC788044:SRC788045 TAY788044:TAY788045 TKU788044:TKU788045 TUQ788044:TUQ788045 UEM788044:UEM788045 UOI788044:UOI788045 UYE788044:UYE788045 VIA788044:VIA788045 VRW788044:VRW788045 WBS788044:WBS788045 WLO788044:WLO788045 WVK788044:WVK788045 C853580:C853581 IY853580:IY853581 SU853580:SU853581 ACQ853580:ACQ853581 AMM853580:AMM853581 AWI853580:AWI853581 BGE853580:BGE853581 BQA853580:BQA853581 BZW853580:BZW853581 CJS853580:CJS853581 CTO853580:CTO853581 DDK853580:DDK853581 DNG853580:DNG853581 DXC853580:DXC853581 EGY853580:EGY853581 EQU853580:EQU853581 FAQ853580:FAQ853581 FKM853580:FKM853581 FUI853580:FUI853581 GEE853580:GEE853581 GOA853580:GOA853581 GXW853580:GXW853581 HHS853580:HHS853581 HRO853580:HRO853581 IBK853580:IBK853581 ILG853580:ILG853581 IVC853580:IVC853581 JEY853580:JEY853581 JOU853580:JOU853581 JYQ853580:JYQ853581 KIM853580:KIM853581 KSI853580:KSI853581 LCE853580:LCE853581 LMA853580:LMA853581 LVW853580:LVW853581 MFS853580:MFS853581 MPO853580:MPO853581 MZK853580:MZK853581 NJG853580:NJG853581 NTC853580:NTC853581 OCY853580:OCY853581 OMU853580:OMU853581 OWQ853580:OWQ853581 PGM853580:PGM853581 PQI853580:PQI853581 QAE853580:QAE853581 QKA853580:QKA853581 QTW853580:QTW853581 RDS853580:RDS853581 RNO853580:RNO853581 RXK853580:RXK853581 SHG853580:SHG853581 SRC853580:SRC853581 TAY853580:TAY853581 TKU853580:TKU853581 TUQ853580:TUQ853581 UEM853580:UEM853581 UOI853580:UOI853581 UYE853580:UYE853581 VIA853580:VIA853581 VRW853580:VRW853581 WBS853580:WBS853581 WLO853580:WLO853581 WVK853580:WVK853581 C919116:C919117 IY919116:IY919117 SU919116:SU919117 ACQ919116:ACQ919117 AMM919116:AMM919117 AWI919116:AWI919117 BGE919116:BGE919117 BQA919116:BQA919117 BZW919116:BZW919117 CJS919116:CJS919117 CTO919116:CTO919117 DDK919116:DDK919117 DNG919116:DNG919117 DXC919116:DXC919117 EGY919116:EGY919117 EQU919116:EQU919117 FAQ919116:FAQ919117 FKM919116:FKM919117 FUI919116:FUI919117 GEE919116:GEE919117 GOA919116:GOA919117 GXW919116:GXW919117 HHS919116:HHS919117 HRO919116:HRO919117 IBK919116:IBK919117 ILG919116:ILG919117 IVC919116:IVC919117 JEY919116:JEY919117 JOU919116:JOU919117 JYQ919116:JYQ919117 KIM919116:KIM919117 KSI919116:KSI919117 LCE919116:LCE919117 LMA919116:LMA919117 LVW919116:LVW919117 MFS919116:MFS919117 MPO919116:MPO919117 MZK919116:MZK919117 NJG919116:NJG919117 NTC919116:NTC919117 OCY919116:OCY919117 OMU919116:OMU919117 OWQ919116:OWQ919117 PGM919116:PGM919117 PQI919116:PQI919117 QAE919116:QAE919117 QKA919116:QKA919117 QTW919116:QTW919117 RDS919116:RDS919117 RNO919116:RNO919117 RXK919116:RXK919117 SHG919116:SHG919117 SRC919116:SRC919117 TAY919116:TAY919117 TKU919116:TKU919117 TUQ919116:TUQ919117 UEM919116:UEM919117 UOI919116:UOI919117 UYE919116:UYE919117 VIA919116:VIA919117 VRW919116:VRW919117 WBS919116:WBS919117 WLO919116:WLO919117 WVK919116:WVK919117 C984652:C984653 IY984652:IY984653 SU984652:SU984653 ACQ984652:ACQ984653 AMM984652:AMM984653 AWI984652:AWI984653 BGE984652:BGE984653 BQA984652:BQA984653 BZW984652:BZW984653 CJS984652:CJS984653 CTO984652:CTO984653 DDK984652:DDK984653 DNG984652:DNG984653 DXC984652:DXC984653 EGY984652:EGY984653 EQU984652:EQU984653 FAQ984652:FAQ984653 FKM984652:FKM984653 FUI984652:FUI984653 GEE984652:GEE984653 GOA984652:GOA984653 GXW984652:GXW984653 HHS984652:HHS984653 HRO984652:HRO984653 IBK984652:IBK984653 ILG984652:ILG984653 IVC984652:IVC984653 JEY984652:JEY984653 JOU984652:JOU984653 JYQ984652:JYQ984653 KIM984652:KIM984653 KSI984652:KSI984653 LCE984652:LCE984653 LMA984652:LMA984653 LVW984652:LVW984653 MFS984652:MFS984653 MPO984652:MPO984653 MZK984652:MZK984653 NJG984652:NJG984653 NTC984652:NTC984653 OCY984652:OCY984653 OMU984652:OMU984653 OWQ984652:OWQ984653 PGM984652:PGM984653 PQI984652:PQI984653 QAE984652:QAE984653 QKA984652:QKA984653 QTW984652:QTW984653 RDS984652:RDS984653 RNO984652:RNO984653 RXK984652:RXK984653 SHG984652:SHG984653 SRC984652:SRC984653 TAY984652:TAY984653 TKU984652:TKU984653 TUQ984652:TUQ984653 UEM984652:UEM984653 UOI984652:UOI984653 UYE984652:UYE984653 VIA984652:VIA984653 VRW984652:VRW984653 WBS984652:WBS984653 WLO984652:WLO984653 WVK984652:WVK984653">
      <formula1>$D$1615:$D$1620</formula1>
    </dataValidation>
    <dataValidation type="whole" allowBlank="1" showInputMessage="1" showErrorMessage="1" promptTitle="Number of Trays" prompt="DD890 (1 to 12)_x000a_DD670 ES15 (0 to 4)_x000a_DD670 ES30 (1 to 2)" sqref="B1598:B1611 IX1598:IX1611 ST1598:ST1611 ACP1598:ACP1611 AML1598:AML1611 AWH1598:AWH1611 BGD1598:BGD1611 BPZ1598:BPZ1611 BZV1598:BZV1611 CJR1598:CJR1611 CTN1598:CTN1611 DDJ1598:DDJ1611 DNF1598:DNF1611 DXB1598:DXB1611 EGX1598:EGX1611 EQT1598:EQT1611 FAP1598:FAP1611 FKL1598:FKL1611 FUH1598:FUH1611 GED1598:GED1611 GNZ1598:GNZ1611 GXV1598:GXV1611 HHR1598:HHR1611 HRN1598:HRN1611 IBJ1598:IBJ1611 ILF1598:ILF1611 IVB1598:IVB1611 JEX1598:JEX1611 JOT1598:JOT1611 JYP1598:JYP1611 KIL1598:KIL1611 KSH1598:KSH1611 LCD1598:LCD1611 LLZ1598:LLZ1611 LVV1598:LVV1611 MFR1598:MFR1611 MPN1598:MPN1611 MZJ1598:MZJ1611 NJF1598:NJF1611 NTB1598:NTB1611 OCX1598:OCX1611 OMT1598:OMT1611 OWP1598:OWP1611 PGL1598:PGL1611 PQH1598:PQH1611 QAD1598:QAD1611 QJZ1598:QJZ1611 QTV1598:QTV1611 RDR1598:RDR1611 RNN1598:RNN1611 RXJ1598:RXJ1611 SHF1598:SHF1611 SRB1598:SRB1611 TAX1598:TAX1611 TKT1598:TKT1611 TUP1598:TUP1611 UEL1598:UEL1611 UOH1598:UOH1611 UYD1598:UYD1611 VHZ1598:VHZ1611 VRV1598:VRV1611 WBR1598:WBR1611 WLN1598:WLN1611 WVJ1598:WVJ1611 B67134:B67147 IX67134:IX67147 ST67134:ST67147 ACP67134:ACP67147 AML67134:AML67147 AWH67134:AWH67147 BGD67134:BGD67147 BPZ67134:BPZ67147 BZV67134:BZV67147 CJR67134:CJR67147 CTN67134:CTN67147 DDJ67134:DDJ67147 DNF67134:DNF67147 DXB67134:DXB67147 EGX67134:EGX67147 EQT67134:EQT67147 FAP67134:FAP67147 FKL67134:FKL67147 FUH67134:FUH67147 GED67134:GED67147 GNZ67134:GNZ67147 GXV67134:GXV67147 HHR67134:HHR67147 HRN67134:HRN67147 IBJ67134:IBJ67147 ILF67134:ILF67147 IVB67134:IVB67147 JEX67134:JEX67147 JOT67134:JOT67147 JYP67134:JYP67147 KIL67134:KIL67147 KSH67134:KSH67147 LCD67134:LCD67147 LLZ67134:LLZ67147 LVV67134:LVV67147 MFR67134:MFR67147 MPN67134:MPN67147 MZJ67134:MZJ67147 NJF67134:NJF67147 NTB67134:NTB67147 OCX67134:OCX67147 OMT67134:OMT67147 OWP67134:OWP67147 PGL67134:PGL67147 PQH67134:PQH67147 QAD67134:QAD67147 QJZ67134:QJZ67147 QTV67134:QTV67147 RDR67134:RDR67147 RNN67134:RNN67147 RXJ67134:RXJ67147 SHF67134:SHF67147 SRB67134:SRB67147 TAX67134:TAX67147 TKT67134:TKT67147 TUP67134:TUP67147 UEL67134:UEL67147 UOH67134:UOH67147 UYD67134:UYD67147 VHZ67134:VHZ67147 VRV67134:VRV67147 WBR67134:WBR67147 WLN67134:WLN67147 WVJ67134:WVJ67147 B132670:B132683 IX132670:IX132683 ST132670:ST132683 ACP132670:ACP132683 AML132670:AML132683 AWH132670:AWH132683 BGD132670:BGD132683 BPZ132670:BPZ132683 BZV132670:BZV132683 CJR132670:CJR132683 CTN132670:CTN132683 DDJ132670:DDJ132683 DNF132670:DNF132683 DXB132670:DXB132683 EGX132670:EGX132683 EQT132670:EQT132683 FAP132670:FAP132683 FKL132670:FKL132683 FUH132670:FUH132683 GED132670:GED132683 GNZ132670:GNZ132683 GXV132670:GXV132683 HHR132670:HHR132683 HRN132670:HRN132683 IBJ132670:IBJ132683 ILF132670:ILF132683 IVB132670:IVB132683 JEX132670:JEX132683 JOT132670:JOT132683 JYP132670:JYP132683 KIL132670:KIL132683 KSH132670:KSH132683 LCD132670:LCD132683 LLZ132670:LLZ132683 LVV132670:LVV132683 MFR132670:MFR132683 MPN132670:MPN132683 MZJ132670:MZJ132683 NJF132670:NJF132683 NTB132670:NTB132683 OCX132670:OCX132683 OMT132670:OMT132683 OWP132670:OWP132683 PGL132670:PGL132683 PQH132670:PQH132683 QAD132670:QAD132683 QJZ132670:QJZ132683 QTV132670:QTV132683 RDR132670:RDR132683 RNN132670:RNN132683 RXJ132670:RXJ132683 SHF132670:SHF132683 SRB132670:SRB132683 TAX132670:TAX132683 TKT132670:TKT132683 TUP132670:TUP132683 UEL132670:UEL132683 UOH132670:UOH132683 UYD132670:UYD132683 VHZ132670:VHZ132683 VRV132670:VRV132683 WBR132670:WBR132683 WLN132670:WLN132683 WVJ132670:WVJ132683 B198206:B198219 IX198206:IX198219 ST198206:ST198219 ACP198206:ACP198219 AML198206:AML198219 AWH198206:AWH198219 BGD198206:BGD198219 BPZ198206:BPZ198219 BZV198206:BZV198219 CJR198206:CJR198219 CTN198206:CTN198219 DDJ198206:DDJ198219 DNF198206:DNF198219 DXB198206:DXB198219 EGX198206:EGX198219 EQT198206:EQT198219 FAP198206:FAP198219 FKL198206:FKL198219 FUH198206:FUH198219 GED198206:GED198219 GNZ198206:GNZ198219 GXV198206:GXV198219 HHR198206:HHR198219 HRN198206:HRN198219 IBJ198206:IBJ198219 ILF198206:ILF198219 IVB198206:IVB198219 JEX198206:JEX198219 JOT198206:JOT198219 JYP198206:JYP198219 KIL198206:KIL198219 KSH198206:KSH198219 LCD198206:LCD198219 LLZ198206:LLZ198219 LVV198206:LVV198219 MFR198206:MFR198219 MPN198206:MPN198219 MZJ198206:MZJ198219 NJF198206:NJF198219 NTB198206:NTB198219 OCX198206:OCX198219 OMT198206:OMT198219 OWP198206:OWP198219 PGL198206:PGL198219 PQH198206:PQH198219 QAD198206:QAD198219 QJZ198206:QJZ198219 QTV198206:QTV198219 RDR198206:RDR198219 RNN198206:RNN198219 RXJ198206:RXJ198219 SHF198206:SHF198219 SRB198206:SRB198219 TAX198206:TAX198219 TKT198206:TKT198219 TUP198206:TUP198219 UEL198206:UEL198219 UOH198206:UOH198219 UYD198206:UYD198219 VHZ198206:VHZ198219 VRV198206:VRV198219 WBR198206:WBR198219 WLN198206:WLN198219 WVJ198206:WVJ198219 B263742:B263755 IX263742:IX263755 ST263742:ST263755 ACP263742:ACP263755 AML263742:AML263755 AWH263742:AWH263755 BGD263742:BGD263755 BPZ263742:BPZ263755 BZV263742:BZV263755 CJR263742:CJR263755 CTN263742:CTN263755 DDJ263742:DDJ263755 DNF263742:DNF263755 DXB263742:DXB263755 EGX263742:EGX263755 EQT263742:EQT263755 FAP263742:FAP263755 FKL263742:FKL263755 FUH263742:FUH263755 GED263742:GED263755 GNZ263742:GNZ263755 GXV263742:GXV263755 HHR263742:HHR263755 HRN263742:HRN263755 IBJ263742:IBJ263755 ILF263742:ILF263755 IVB263742:IVB263755 JEX263742:JEX263755 JOT263742:JOT263755 JYP263742:JYP263755 KIL263742:KIL263755 KSH263742:KSH263755 LCD263742:LCD263755 LLZ263742:LLZ263755 LVV263742:LVV263755 MFR263742:MFR263755 MPN263742:MPN263755 MZJ263742:MZJ263755 NJF263742:NJF263755 NTB263742:NTB263755 OCX263742:OCX263755 OMT263742:OMT263755 OWP263742:OWP263755 PGL263742:PGL263755 PQH263742:PQH263755 QAD263742:QAD263755 QJZ263742:QJZ263755 QTV263742:QTV263755 RDR263742:RDR263755 RNN263742:RNN263755 RXJ263742:RXJ263755 SHF263742:SHF263755 SRB263742:SRB263755 TAX263742:TAX263755 TKT263742:TKT263755 TUP263742:TUP263755 UEL263742:UEL263755 UOH263742:UOH263755 UYD263742:UYD263755 VHZ263742:VHZ263755 VRV263742:VRV263755 WBR263742:WBR263755 WLN263742:WLN263755 WVJ263742:WVJ263755 B329278:B329291 IX329278:IX329291 ST329278:ST329291 ACP329278:ACP329291 AML329278:AML329291 AWH329278:AWH329291 BGD329278:BGD329291 BPZ329278:BPZ329291 BZV329278:BZV329291 CJR329278:CJR329291 CTN329278:CTN329291 DDJ329278:DDJ329291 DNF329278:DNF329291 DXB329278:DXB329291 EGX329278:EGX329291 EQT329278:EQT329291 FAP329278:FAP329291 FKL329278:FKL329291 FUH329278:FUH329291 GED329278:GED329291 GNZ329278:GNZ329291 GXV329278:GXV329291 HHR329278:HHR329291 HRN329278:HRN329291 IBJ329278:IBJ329291 ILF329278:ILF329291 IVB329278:IVB329291 JEX329278:JEX329291 JOT329278:JOT329291 JYP329278:JYP329291 KIL329278:KIL329291 KSH329278:KSH329291 LCD329278:LCD329291 LLZ329278:LLZ329291 LVV329278:LVV329291 MFR329278:MFR329291 MPN329278:MPN329291 MZJ329278:MZJ329291 NJF329278:NJF329291 NTB329278:NTB329291 OCX329278:OCX329291 OMT329278:OMT329291 OWP329278:OWP329291 PGL329278:PGL329291 PQH329278:PQH329291 QAD329278:QAD329291 QJZ329278:QJZ329291 QTV329278:QTV329291 RDR329278:RDR329291 RNN329278:RNN329291 RXJ329278:RXJ329291 SHF329278:SHF329291 SRB329278:SRB329291 TAX329278:TAX329291 TKT329278:TKT329291 TUP329278:TUP329291 UEL329278:UEL329291 UOH329278:UOH329291 UYD329278:UYD329291 VHZ329278:VHZ329291 VRV329278:VRV329291 WBR329278:WBR329291 WLN329278:WLN329291 WVJ329278:WVJ329291 B394814:B394827 IX394814:IX394827 ST394814:ST394827 ACP394814:ACP394827 AML394814:AML394827 AWH394814:AWH394827 BGD394814:BGD394827 BPZ394814:BPZ394827 BZV394814:BZV394827 CJR394814:CJR394827 CTN394814:CTN394827 DDJ394814:DDJ394827 DNF394814:DNF394827 DXB394814:DXB394827 EGX394814:EGX394827 EQT394814:EQT394827 FAP394814:FAP394827 FKL394814:FKL394827 FUH394814:FUH394827 GED394814:GED394827 GNZ394814:GNZ394827 GXV394814:GXV394827 HHR394814:HHR394827 HRN394814:HRN394827 IBJ394814:IBJ394827 ILF394814:ILF394827 IVB394814:IVB394827 JEX394814:JEX394827 JOT394814:JOT394827 JYP394814:JYP394827 KIL394814:KIL394827 KSH394814:KSH394827 LCD394814:LCD394827 LLZ394814:LLZ394827 LVV394814:LVV394827 MFR394814:MFR394827 MPN394814:MPN394827 MZJ394814:MZJ394827 NJF394814:NJF394827 NTB394814:NTB394827 OCX394814:OCX394827 OMT394814:OMT394827 OWP394814:OWP394827 PGL394814:PGL394827 PQH394814:PQH394827 QAD394814:QAD394827 QJZ394814:QJZ394827 QTV394814:QTV394827 RDR394814:RDR394827 RNN394814:RNN394827 RXJ394814:RXJ394827 SHF394814:SHF394827 SRB394814:SRB394827 TAX394814:TAX394827 TKT394814:TKT394827 TUP394814:TUP394827 UEL394814:UEL394827 UOH394814:UOH394827 UYD394814:UYD394827 VHZ394814:VHZ394827 VRV394814:VRV394827 WBR394814:WBR394827 WLN394814:WLN394827 WVJ394814:WVJ394827 B460350:B460363 IX460350:IX460363 ST460350:ST460363 ACP460350:ACP460363 AML460350:AML460363 AWH460350:AWH460363 BGD460350:BGD460363 BPZ460350:BPZ460363 BZV460350:BZV460363 CJR460350:CJR460363 CTN460350:CTN460363 DDJ460350:DDJ460363 DNF460350:DNF460363 DXB460350:DXB460363 EGX460350:EGX460363 EQT460350:EQT460363 FAP460350:FAP460363 FKL460350:FKL460363 FUH460350:FUH460363 GED460350:GED460363 GNZ460350:GNZ460363 GXV460350:GXV460363 HHR460350:HHR460363 HRN460350:HRN460363 IBJ460350:IBJ460363 ILF460350:ILF460363 IVB460350:IVB460363 JEX460350:JEX460363 JOT460350:JOT460363 JYP460350:JYP460363 KIL460350:KIL460363 KSH460350:KSH460363 LCD460350:LCD460363 LLZ460350:LLZ460363 LVV460350:LVV460363 MFR460350:MFR460363 MPN460350:MPN460363 MZJ460350:MZJ460363 NJF460350:NJF460363 NTB460350:NTB460363 OCX460350:OCX460363 OMT460350:OMT460363 OWP460350:OWP460363 PGL460350:PGL460363 PQH460350:PQH460363 QAD460350:QAD460363 QJZ460350:QJZ460363 QTV460350:QTV460363 RDR460350:RDR460363 RNN460350:RNN460363 RXJ460350:RXJ460363 SHF460350:SHF460363 SRB460350:SRB460363 TAX460350:TAX460363 TKT460350:TKT460363 TUP460350:TUP460363 UEL460350:UEL460363 UOH460350:UOH460363 UYD460350:UYD460363 VHZ460350:VHZ460363 VRV460350:VRV460363 WBR460350:WBR460363 WLN460350:WLN460363 WVJ460350:WVJ460363 B525886:B525899 IX525886:IX525899 ST525886:ST525899 ACP525886:ACP525899 AML525886:AML525899 AWH525886:AWH525899 BGD525886:BGD525899 BPZ525886:BPZ525899 BZV525886:BZV525899 CJR525886:CJR525899 CTN525886:CTN525899 DDJ525886:DDJ525899 DNF525886:DNF525899 DXB525886:DXB525899 EGX525886:EGX525899 EQT525886:EQT525899 FAP525886:FAP525899 FKL525886:FKL525899 FUH525886:FUH525899 GED525886:GED525899 GNZ525886:GNZ525899 GXV525886:GXV525899 HHR525886:HHR525899 HRN525886:HRN525899 IBJ525886:IBJ525899 ILF525886:ILF525899 IVB525886:IVB525899 JEX525886:JEX525899 JOT525886:JOT525899 JYP525886:JYP525899 KIL525886:KIL525899 KSH525886:KSH525899 LCD525886:LCD525899 LLZ525886:LLZ525899 LVV525886:LVV525899 MFR525886:MFR525899 MPN525886:MPN525899 MZJ525886:MZJ525899 NJF525886:NJF525899 NTB525886:NTB525899 OCX525886:OCX525899 OMT525886:OMT525899 OWP525886:OWP525899 PGL525886:PGL525899 PQH525886:PQH525899 QAD525886:QAD525899 QJZ525886:QJZ525899 QTV525886:QTV525899 RDR525886:RDR525899 RNN525886:RNN525899 RXJ525886:RXJ525899 SHF525886:SHF525899 SRB525886:SRB525899 TAX525886:TAX525899 TKT525886:TKT525899 TUP525886:TUP525899 UEL525886:UEL525899 UOH525886:UOH525899 UYD525886:UYD525899 VHZ525886:VHZ525899 VRV525886:VRV525899 WBR525886:WBR525899 WLN525886:WLN525899 WVJ525886:WVJ525899 B591422:B591435 IX591422:IX591435 ST591422:ST591435 ACP591422:ACP591435 AML591422:AML591435 AWH591422:AWH591435 BGD591422:BGD591435 BPZ591422:BPZ591435 BZV591422:BZV591435 CJR591422:CJR591435 CTN591422:CTN591435 DDJ591422:DDJ591435 DNF591422:DNF591435 DXB591422:DXB591435 EGX591422:EGX591435 EQT591422:EQT591435 FAP591422:FAP591435 FKL591422:FKL591435 FUH591422:FUH591435 GED591422:GED591435 GNZ591422:GNZ591435 GXV591422:GXV591435 HHR591422:HHR591435 HRN591422:HRN591435 IBJ591422:IBJ591435 ILF591422:ILF591435 IVB591422:IVB591435 JEX591422:JEX591435 JOT591422:JOT591435 JYP591422:JYP591435 KIL591422:KIL591435 KSH591422:KSH591435 LCD591422:LCD591435 LLZ591422:LLZ591435 LVV591422:LVV591435 MFR591422:MFR591435 MPN591422:MPN591435 MZJ591422:MZJ591435 NJF591422:NJF591435 NTB591422:NTB591435 OCX591422:OCX591435 OMT591422:OMT591435 OWP591422:OWP591435 PGL591422:PGL591435 PQH591422:PQH591435 QAD591422:QAD591435 QJZ591422:QJZ591435 QTV591422:QTV591435 RDR591422:RDR591435 RNN591422:RNN591435 RXJ591422:RXJ591435 SHF591422:SHF591435 SRB591422:SRB591435 TAX591422:TAX591435 TKT591422:TKT591435 TUP591422:TUP591435 UEL591422:UEL591435 UOH591422:UOH591435 UYD591422:UYD591435 VHZ591422:VHZ591435 VRV591422:VRV591435 WBR591422:WBR591435 WLN591422:WLN591435 WVJ591422:WVJ591435 B656958:B656971 IX656958:IX656971 ST656958:ST656971 ACP656958:ACP656971 AML656958:AML656971 AWH656958:AWH656971 BGD656958:BGD656971 BPZ656958:BPZ656971 BZV656958:BZV656971 CJR656958:CJR656971 CTN656958:CTN656971 DDJ656958:DDJ656971 DNF656958:DNF656971 DXB656958:DXB656971 EGX656958:EGX656971 EQT656958:EQT656971 FAP656958:FAP656971 FKL656958:FKL656971 FUH656958:FUH656971 GED656958:GED656971 GNZ656958:GNZ656971 GXV656958:GXV656971 HHR656958:HHR656971 HRN656958:HRN656971 IBJ656958:IBJ656971 ILF656958:ILF656971 IVB656958:IVB656971 JEX656958:JEX656971 JOT656958:JOT656971 JYP656958:JYP656971 KIL656958:KIL656971 KSH656958:KSH656971 LCD656958:LCD656971 LLZ656958:LLZ656971 LVV656958:LVV656971 MFR656958:MFR656971 MPN656958:MPN656971 MZJ656958:MZJ656971 NJF656958:NJF656971 NTB656958:NTB656971 OCX656958:OCX656971 OMT656958:OMT656971 OWP656958:OWP656971 PGL656958:PGL656971 PQH656958:PQH656971 QAD656958:QAD656971 QJZ656958:QJZ656971 QTV656958:QTV656971 RDR656958:RDR656971 RNN656958:RNN656971 RXJ656958:RXJ656971 SHF656958:SHF656971 SRB656958:SRB656971 TAX656958:TAX656971 TKT656958:TKT656971 TUP656958:TUP656971 UEL656958:UEL656971 UOH656958:UOH656971 UYD656958:UYD656971 VHZ656958:VHZ656971 VRV656958:VRV656971 WBR656958:WBR656971 WLN656958:WLN656971 WVJ656958:WVJ656971 B722494:B722507 IX722494:IX722507 ST722494:ST722507 ACP722494:ACP722507 AML722494:AML722507 AWH722494:AWH722507 BGD722494:BGD722507 BPZ722494:BPZ722507 BZV722494:BZV722507 CJR722494:CJR722507 CTN722494:CTN722507 DDJ722494:DDJ722507 DNF722494:DNF722507 DXB722494:DXB722507 EGX722494:EGX722507 EQT722494:EQT722507 FAP722494:FAP722507 FKL722494:FKL722507 FUH722494:FUH722507 GED722494:GED722507 GNZ722494:GNZ722507 GXV722494:GXV722507 HHR722494:HHR722507 HRN722494:HRN722507 IBJ722494:IBJ722507 ILF722494:ILF722507 IVB722494:IVB722507 JEX722494:JEX722507 JOT722494:JOT722507 JYP722494:JYP722507 KIL722494:KIL722507 KSH722494:KSH722507 LCD722494:LCD722507 LLZ722494:LLZ722507 LVV722494:LVV722507 MFR722494:MFR722507 MPN722494:MPN722507 MZJ722494:MZJ722507 NJF722494:NJF722507 NTB722494:NTB722507 OCX722494:OCX722507 OMT722494:OMT722507 OWP722494:OWP722507 PGL722494:PGL722507 PQH722494:PQH722507 QAD722494:QAD722507 QJZ722494:QJZ722507 QTV722494:QTV722507 RDR722494:RDR722507 RNN722494:RNN722507 RXJ722494:RXJ722507 SHF722494:SHF722507 SRB722494:SRB722507 TAX722494:TAX722507 TKT722494:TKT722507 TUP722494:TUP722507 UEL722494:UEL722507 UOH722494:UOH722507 UYD722494:UYD722507 VHZ722494:VHZ722507 VRV722494:VRV722507 WBR722494:WBR722507 WLN722494:WLN722507 WVJ722494:WVJ722507 B788030:B788043 IX788030:IX788043 ST788030:ST788043 ACP788030:ACP788043 AML788030:AML788043 AWH788030:AWH788043 BGD788030:BGD788043 BPZ788030:BPZ788043 BZV788030:BZV788043 CJR788030:CJR788043 CTN788030:CTN788043 DDJ788030:DDJ788043 DNF788030:DNF788043 DXB788030:DXB788043 EGX788030:EGX788043 EQT788030:EQT788043 FAP788030:FAP788043 FKL788030:FKL788043 FUH788030:FUH788043 GED788030:GED788043 GNZ788030:GNZ788043 GXV788030:GXV788043 HHR788030:HHR788043 HRN788030:HRN788043 IBJ788030:IBJ788043 ILF788030:ILF788043 IVB788030:IVB788043 JEX788030:JEX788043 JOT788030:JOT788043 JYP788030:JYP788043 KIL788030:KIL788043 KSH788030:KSH788043 LCD788030:LCD788043 LLZ788030:LLZ788043 LVV788030:LVV788043 MFR788030:MFR788043 MPN788030:MPN788043 MZJ788030:MZJ788043 NJF788030:NJF788043 NTB788030:NTB788043 OCX788030:OCX788043 OMT788030:OMT788043 OWP788030:OWP788043 PGL788030:PGL788043 PQH788030:PQH788043 QAD788030:QAD788043 QJZ788030:QJZ788043 QTV788030:QTV788043 RDR788030:RDR788043 RNN788030:RNN788043 RXJ788030:RXJ788043 SHF788030:SHF788043 SRB788030:SRB788043 TAX788030:TAX788043 TKT788030:TKT788043 TUP788030:TUP788043 UEL788030:UEL788043 UOH788030:UOH788043 UYD788030:UYD788043 VHZ788030:VHZ788043 VRV788030:VRV788043 WBR788030:WBR788043 WLN788030:WLN788043 WVJ788030:WVJ788043 B853566:B853579 IX853566:IX853579 ST853566:ST853579 ACP853566:ACP853579 AML853566:AML853579 AWH853566:AWH853579 BGD853566:BGD853579 BPZ853566:BPZ853579 BZV853566:BZV853579 CJR853566:CJR853579 CTN853566:CTN853579 DDJ853566:DDJ853579 DNF853566:DNF853579 DXB853566:DXB853579 EGX853566:EGX853579 EQT853566:EQT853579 FAP853566:FAP853579 FKL853566:FKL853579 FUH853566:FUH853579 GED853566:GED853579 GNZ853566:GNZ853579 GXV853566:GXV853579 HHR853566:HHR853579 HRN853566:HRN853579 IBJ853566:IBJ853579 ILF853566:ILF853579 IVB853566:IVB853579 JEX853566:JEX853579 JOT853566:JOT853579 JYP853566:JYP853579 KIL853566:KIL853579 KSH853566:KSH853579 LCD853566:LCD853579 LLZ853566:LLZ853579 LVV853566:LVV853579 MFR853566:MFR853579 MPN853566:MPN853579 MZJ853566:MZJ853579 NJF853566:NJF853579 NTB853566:NTB853579 OCX853566:OCX853579 OMT853566:OMT853579 OWP853566:OWP853579 PGL853566:PGL853579 PQH853566:PQH853579 QAD853566:QAD853579 QJZ853566:QJZ853579 QTV853566:QTV853579 RDR853566:RDR853579 RNN853566:RNN853579 RXJ853566:RXJ853579 SHF853566:SHF853579 SRB853566:SRB853579 TAX853566:TAX853579 TKT853566:TKT853579 TUP853566:TUP853579 UEL853566:UEL853579 UOH853566:UOH853579 UYD853566:UYD853579 VHZ853566:VHZ853579 VRV853566:VRV853579 WBR853566:WBR853579 WLN853566:WLN853579 WVJ853566:WVJ853579 B919102:B919115 IX919102:IX919115 ST919102:ST919115 ACP919102:ACP919115 AML919102:AML919115 AWH919102:AWH919115 BGD919102:BGD919115 BPZ919102:BPZ919115 BZV919102:BZV919115 CJR919102:CJR919115 CTN919102:CTN919115 DDJ919102:DDJ919115 DNF919102:DNF919115 DXB919102:DXB919115 EGX919102:EGX919115 EQT919102:EQT919115 FAP919102:FAP919115 FKL919102:FKL919115 FUH919102:FUH919115 GED919102:GED919115 GNZ919102:GNZ919115 GXV919102:GXV919115 HHR919102:HHR919115 HRN919102:HRN919115 IBJ919102:IBJ919115 ILF919102:ILF919115 IVB919102:IVB919115 JEX919102:JEX919115 JOT919102:JOT919115 JYP919102:JYP919115 KIL919102:KIL919115 KSH919102:KSH919115 LCD919102:LCD919115 LLZ919102:LLZ919115 LVV919102:LVV919115 MFR919102:MFR919115 MPN919102:MPN919115 MZJ919102:MZJ919115 NJF919102:NJF919115 NTB919102:NTB919115 OCX919102:OCX919115 OMT919102:OMT919115 OWP919102:OWP919115 PGL919102:PGL919115 PQH919102:PQH919115 QAD919102:QAD919115 QJZ919102:QJZ919115 QTV919102:QTV919115 RDR919102:RDR919115 RNN919102:RNN919115 RXJ919102:RXJ919115 SHF919102:SHF919115 SRB919102:SRB919115 TAX919102:TAX919115 TKT919102:TKT919115 TUP919102:TUP919115 UEL919102:UEL919115 UOH919102:UOH919115 UYD919102:UYD919115 VHZ919102:VHZ919115 VRV919102:VRV919115 WBR919102:WBR919115 WLN919102:WLN919115 WVJ919102:WVJ919115 B984638:B984651 IX984638:IX984651 ST984638:ST984651 ACP984638:ACP984651 AML984638:AML984651 AWH984638:AWH984651 BGD984638:BGD984651 BPZ984638:BPZ984651 BZV984638:BZV984651 CJR984638:CJR984651 CTN984638:CTN984651 DDJ984638:DDJ984651 DNF984638:DNF984651 DXB984638:DXB984651 EGX984638:EGX984651 EQT984638:EQT984651 FAP984638:FAP984651 FKL984638:FKL984651 FUH984638:FUH984651 GED984638:GED984651 GNZ984638:GNZ984651 GXV984638:GXV984651 HHR984638:HHR984651 HRN984638:HRN984651 IBJ984638:IBJ984651 ILF984638:ILF984651 IVB984638:IVB984651 JEX984638:JEX984651 JOT984638:JOT984651 JYP984638:JYP984651 KIL984638:KIL984651 KSH984638:KSH984651 LCD984638:LCD984651 LLZ984638:LLZ984651 LVV984638:LVV984651 MFR984638:MFR984651 MPN984638:MPN984651 MZJ984638:MZJ984651 NJF984638:NJF984651 NTB984638:NTB984651 OCX984638:OCX984651 OMT984638:OMT984651 OWP984638:OWP984651 PGL984638:PGL984651 PQH984638:PQH984651 QAD984638:QAD984651 QJZ984638:QJZ984651 QTV984638:QTV984651 RDR984638:RDR984651 RNN984638:RNN984651 RXJ984638:RXJ984651 SHF984638:SHF984651 SRB984638:SRB984651 TAX984638:TAX984651 TKT984638:TKT984651 TUP984638:TUP984651 UEL984638:UEL984651 UOH984638:UOH984651 UYD984638:UYD984651 VHZ984638:VHZ984651 VRV984638:VRV984651 WBR984638:WBR984651 WLN984638:WLN984651 WVJ984638:WVJ984651">
      <formula1>0</formula1>
      <formula2>12</formula2>
    </dataValidation>
  </dataValidations>
  <pageMargins left="0.75" right="0.75" top="1" bottom="1" header="0.5" footer="0.5"/>
  <pageSetup scale="39" orientation="landscape" verticalDpi="300" r:id="rId1"/>
  <headerFooter alignWithMargins="0"/>
  <extLst>
    <ext xmlns:x14="http://schemas.microsoft.com/office/spreadsheetml/2009/9/main" uri="{CCE6A557-97BC-4b89-ADB6-D9C93CAAB3DF}">
      <x14:dataValidations xmlns:xm="http://schemas.microsoft.com/office/excel/2006/main" count="1">
        <x14:dataValidation type="whole" allowBlank="1" showErrorMessage="1" promptTitle="Number of Trays" prompt="DD890 (1 to 12)_x000a_DD670 ES15 (0 to 4)_x000a_DD670 ES30 (1 to 2)">
          <x14:formula1>
            <xm:f>0</xm:f>
          </x14:formula1>
          <x14:formula2>
            <xm:f>12</xm:f>
          </x14:formula2>
          <xm:sqref>B1597 IX1597 ST1597 ACP1597 AML1597 AWH1597 BGD1597 BPZ1597 BZV1597 CJR1597 CTN1597 DDJ1597 DNF1597 DXB1597 EGX1597 EQT1597 FAP1597 FKL1597 FUH1597 GED1597 GNZ1597 GXV1597 HHR1597 HRN1597 IBJ1597 ILF1597 IVB1597 JEX1597 JOT1597 JYP1597 KIL1597 KSH1597 LCD1597 LLZ1597 LVV1597 MFR1597 MPN1597 MZJ1597 NJF1597 NTB1597 OCX1597 OMT1597 OWP1597 PGL1597 PQH1597 QAD1597 QJZ1597 QTV1597 RDR1597 RNN1597 RXJ1597 SHF1597 SRB1597 TAX1597 TKT1597 TUP1597 UEL1597 UOH1597 UYD1597 VHZ1597 VRV1597 WBR1597 WLN1597 WVJ1597 B67133 IX67133 ST67133 ACP67133 AML67133 AWH67133 BGD67133 BPZ67133 BZV67133 CJR67133 CTN67133 DDJ67133 DNF67133 DXB67133 EGX67133 EQT67133 FAP67133 FKL67133 FUH67133 GED67133 GNZ67133 GXV67133 HHR67133 HRN67133 IBJ67133 ILF67133 IVB67133 JEX67133 JOT67133 JYP67133 KIL67133 KSH67133 LCD67133 LLZ67133 LVV67133 MFR67133 MPN67133 MZJ67133 NJF67133 NTB67133 OCX67133 OMT67133 OWP67133 PGL67133 PQH67133 QAD67133 QJZ67133 QTV67133 RDR67133 RNN67133 RXJ67133 SHF67133 SRB67133 TAX67133 TKT67133 TUP67133 UEL67133 UOH67133 UYD67133 VHZ67133 VRV67133 WBR67133 WLN67133 WVJ67133 B132669 IX132669 ST132669 ACP132669 AML132669 AWH132669 BGD132669 BPZ132669 BZV132669 CJR132669 CTN132669 DDJ132669 DNF132669 DXB132669 EGX132669 EQT132669 FAP132669 FKL132669 FUH132669 GED132669 GNZ132669 GXV132669 HHR132669 HRN132669 IBJ132669 ILF132669 IVB132669 JEX132669 JOT132669 JYP132669 KIL132669 KSH132669 LCD132669 LLZ132669 LVV132669 MFR132669 MPN132669 MZJ132669 NJF132669 NTB132669 OCX132669 OMT132669 OWP132669 PGL132669 PQH132669 QAD132669 QJZ132669 QTV132669 RDR132669 RNN132669 RXJ132669 SHF132669 SRB132669 TAX132669 TKT132669 TUP132669 UEL132669 UOH132669 UYD132669 VHZ132669 VRV132669 WBR132669 WLN132669 WVJ132669 B198205 IX198205 ST198205 ACP198205 AML198205 AWH198205 BGD198205 BPZ198205 BZV198205 CJR198205 CTN198205 DDJ198205 DNF198205 DXB198205 EGX198205 EQT198205 FAP198205 FKL198205 FUH198205 GED198205 GNZ198205 GXV198205 HHR198205 HRN198205 IBJ198205 ILF198205 IVB198205 JEX198205 JOT198205 JYP198205 KIL198205 KSH198205 LCD198205 LLZ198205 LVV198205 MFR198205 MPN198205 MZJ198205 NJF198205 NTB198205 OCX198205 OMT198205 OWP198205 PGL198205 PQH198205 QAD198205 QJZ198205 QTV198205 RDR198205 RNN198205 RXJ198205 SHF198205 SRB198205 TAX198205 TKT198205 TUP198205 UEL198205 UOH198205 UYD198205 VHZ198205 VRV198205 WBR198205 WLN198205 WVJ198205 B263741 IX263741 ST263741 ACP263741 AML263741 AWH263741 BGD263741 BPZ263741 BZV263741 CJR263741 CTN263741 DDJ263741 DNF263741 DXB263741 EGX263741 EQT263741 FAP263741 FKL263741 FUH263741 GED263741 GNZ263741 GXV263741 HHR263741 HRN263741 IBJ263741 ILF263741 IVB263741 JEX263741 JOT263741 JYP263741 KIL263741 KSH263741 LCD263741 LLZ263741 LVV263741 MFR263741 MPN263741 MZJ263741 NJF263741 NTB263741 OCX263741 OMT263741 OWP263741 PGL263741 PQH263741 QAD263741 QJZ263741 QTV263741 RDR263741 RNN263741 RXJ263741 SHF263741 SRB263741 TAX263741 TKT263741 TUP263741 UEL263741 UOH263741 UYD263741 VHZ263741 VRV263741 WBR263741 WLN263741 WVJ263741 B329277 IX329277 ST329277 ACP329277 AML329277 AWH329277 BGD329277 BPZ329277 BZV329277 CJR329277 CTN329277 DDJ329277 DNF329277 DXB329277 EGX329277 EQT329277 FAP329277 FKL329277 FUH329277 GED329277 GNZ329277 GXV329277 HHR329277 HRN329277 IBJ329277 ILF329277 IVB329277 JEX329277 JOT329277 JYP329277 KIL329277 KSH329277 LCD329277 LLZ329277 LVV329277 MFR329277 MPN329277 MZJ329277 NJF329277 NTB329277 OCX329277 OMT329277 OWP329277 PGL329277 PQH329277 QAD329277 QJZ329277 QTV329277 RDR329277 RNN329277 RXJ329277 SHF329277 SRB329277 TAX329277 TKT329277 TUP329277 UEL329277 UOH329277 UYD329277 VHZ329277 VRV329277 WBR329277 WLN329277 WVJ329277 B394813 IX394813 ST394813 ACP394813 AML394813 AWH394813 BGD394813 BPZ394813 BZV394813 CJR394813 CTN394813 DDJ394813 DNF394813 DXB394813 EGX394813 EQT394813 FAP394813 FKL394813 FUH394813 GED394813 GNZ394813 GXV394813 HHR394813 HRN394813 IBJ394813 ILF394813 IVB394813 JEX394813 JOT394813 JYP394813 KIL394813 KSH394813 LCD394813 LLZ394813 LVV394813 MFR394813 MPN394813 MZJ394813 NJF394813 NTB394813 OCX394813 OMT394813 OWP394813 PGL394813 PQH394813 QAD394813 QJZ394813 QTV394813 RDR394813 RNN394813 RXJ394813 SHF394813 SRB394813 TAX394813 TKT394813 TUP394813 UEL394813 UOH394813 UYD394813 VHZ394813 VRV394813 WBR394813 WLN394813 WVJ394813 B460349 IX460349 ST460349 ACP460349 AML460349 AWH460349 BGD460349 BPZ460349 BZV460349 CJR460349 CTN460349 DDJ460349 DNF460349 DXB460349 EGX460349 EQT460349 FAP460349 FKL460349 FUH460349 GED460349 GNZ460349 GXV460349 HHR460349 HRN460349 IBJ460349 ILF460349 IVB460349 JEX460349 JOT460349 JYP460349 KIL460349 KSH460349 LCD460349 LLZ460349 LVV460349 MFR460349 MPN460349 MZJ460349 NJF460349 NTB460349 OCX460349 OMT460349 OWP460349 PGL460349 PQH460349 QAD460349 QJZ460349 QTV460349 RDR460349 RNN460349 RXJ460349 SHF460349 SRB460349 TAX460349 TKT460349 TUP460349 UEL460349 UOH460349 UYD460349 VHZ460349 VRV460349 WBR460349 WLN460349 WVJ460349 B525885 IX525885 ST525885 ACP525885 AML525885 AWH525885 BGD525885 BPZ525885 BZV525885 CJR525885 CTN525885 DDJ525885 DNF525885 DXB525885 EGX525885 EQT525885 FAP525885 FKL525885 FUH525885 GED525885 GNZ525885 GXV525885 HHR525885 HRN525885 IBJ525885 ILF525885 IVB525885 JEX525885 JOT525885 JYP525885 KIL525885 KSH525885 LCD525885 LLZ525885 LVV525885 MFR525885 MPN525885 MZJ525885 NJF525885 NTB525885 OCX525885 OMT525885 OWP525885 PGL525885 PQH525885 QAD525885 QJZ525885 QTV525885 RDR525885 RNN525885 RXJ525885 SHF525885 SRB525885 TAX525885 TKT525885 TUP525885 UEL525885 UOH525885 UYD525885 VHZ525885 VRV525885 WBR525885 WLN525885 WVJ525885 B591421 IX591421 ST591421 ACP591421 AML591421 AWH591421 BGD591421 BPZ591421 BZV591421 CJR591421 CTN591421 DDJ591421 DNF591421 DXB591421 EGX591421 EQT591421 FAP591421 FKL591421 FUH591421 GED591421 GNZ591421 GXV591421 HHR591421 HRN591421 IBJ591421 ILF591421 IVB591421 JEX591421 JOT591421 JYP591421 KIL591421 KSH591421 LCD591421 LLZ591421 LVV591421 MFR591421 MPN591421 MZJ591421 NJF591421 NTB591421 OCX591421 OMT591421 OWP591421 PGL591421 PQH591421 QAD591421 QJZ591421 QTV591421 RDR591421 RNN591421 RXJ591421 SHF591421 SRB591421 TAX591421 TKT591421 TUP591421 UEL591421 UOH591421 UYD591421 VHZ591421 VRV591421 WBR591421 WLN591421 WVJ591421 B656957 IX656957 ST656957 ACP656957 AML656957 AWH656957 BGD656957 BPZ656957 BZV656957 CJR656957 CTN656957 DDJ656957 DNF656957 DXB656957 EGX656957 EQT656957 FAP656957 FKL656957 FUH656957 GED656957 GNZ656957 GXV656957 HHR656957 HRN656957 IBJ656957 ILF656957 IVB656957 JEX656957 JOT656957 JYP656957 KIL656957 KSH656957 LCD656957 LLZ656957 LVV656957 MFR656957 MPN656957 MZJ656957 NJF656957 NTB656957 OCX656957 OMT656957 OWP656957 PGL656957 PQH656957 QAD656957 QJZ656957 QTV656957 RDR656957 RNN656957 RXJ656957 SHF656957 SRB656957 TAX656957 TKT656957 TUP656957 UEL656957 UOH656957 UYD656957 VHZ656957 VRV656957 WBR656957 WLN656957 WVJ656957 B722493 IX722493 ST722493 ACP722493 AML722493 AWH722493 BGD722493 BPZ722493 BZV722493 CJR722493 CTN722493 DDJ722493 DNF722493 DXB722493 EGX722493 EQT722493 FAP722493 FKL722493 FUH722493 GED722493 GNZ722493 GXV722493 HHR722493 HRN722493 IBJ722493 ILF722493 IVB722493 JEX722493 JOT722493 JYP722493 KIL722493 KSH722493 LCD722493 LLZ722493 LVV722493 MFR722493 MPN722493 MZJ722493 NJF722493 NTB722493 OCX722493 OMT722493 OWP722493 PGL722493 PQH722493 QAD722493 QJZ722493 QTV722493 RDR722493 RNN722493 RXJ722493 SHF722493 SRB722493 TAX722493 TKT722493 TUP722493 UEL722493 UOH722493 UYD722493 VHZ722493 VRV722493 WBR722493 WLN722493 WVJ722493 B788029 IX788029 ST788029 ACP788029 AML788029 AWH788029 BGD788029 BPZ788029 BZV788029 CJR788029 CTN788029 DDJ788029 DNF788029 DXB788029 EGX788029 EQT788029 FAP788029 FKL788029 FUH788029 GED788029 GNZ788029 GXV788029 HHR788029 HRN788029 IBJ788029 ILF788029 IVB788029 JEX788029 JOT788029 JYP788029 KIL788029 KSH788029 LCD788029 LLZ788029 LVV788029 MFR788029 MPN788029 MZJ788029 NJF788029 NTB788029 OCX788029 OMT788029 OWP788029 PGL788029 PQH788029 QAD788029 QJZ788029 QTV788029 RDR788029 RNN788029 RXJ788029 SHF788029 SRB788029 TAX788029 TKT788029 TUP788029 UEL788029 UOH788029 UYD788029 VHZ788029 VRV788029 WBR788029 WLN788029 WVJ788029 B853565 IX853565 ST853565 ACP853565 AML853565 AWH853565 BGD853565 BPZ853565 BZV853565 CJR853565 CTN853565 DDJ853565 DNF853565 DXB853565 EGX853565 EQT853565 FAP853565 FKL853565 FUH853565 GED853565 GNZ853565 GXV853565 HHR853565 HRN853565 IBJ853565 ILF853565 IVB853565 JEX853565 JOT853565 JYP853565 KIL853565 KSH853565 LCD853565 LLZ853565 LVV853565 MFR853565 MPN853565 MZJ853565 NJF853565 NTB853565 OCX853565 OMT853565 OWP853565 PGL853565 PQH853565 QAD853565 QJZ853565 QTV853565 RDR853565 RNN853565 RXJ853565 SHF853565 SRB853565 TAX853565 TKT853565 TUP853565 UEL853565 UOH853565 UYD853565 VHZ853565 VRV853565 WBR853565 WLN853565 WVJ853565 B919101 IX919101 ST919101 ACP919101 AML919101 AWH919101 BGD919101 BPZ919101 BZV919101 CJR919101 CTN919101 DDJ919101 DNF919101 DXB919101 EGX919101 EQT919101 FAP919101 FKL919101 FUH919101 GED919101 GNZ919101 GXV919101 HHR919101 HRN919101 IBJ919101 ILF919101 IVB919101 JEX919101 JOT919101 JYP919101 KIL919101 KSH919101 LCD919101 LLZ919101 LVV919101 MFR919101 MPN919101 MZJ919101 NJF919101 NTB919101 OCX919101 OMT919101 OWP919101 PGL919101 PQH919101 QAD919101 QJZ919101 QTV919101 RDR919101 RNN919101 RXJ919101 SHF919101 SRB919101 TAX919101 TKT919101 TUP919101 UEL919101 UOH919101 UYD919101 VHZ919101 VRV919101 WBR919101 WLN919101 WVJ919101 B984637 IX984637 ST984637 ACP984637 AML984637 AWH984637 BGD984637 BPZ984637 BZV984637 CJR984637 CTN984637 DDJ984637 DNF984637 DXB984637 EGX984637 EQT984637 FAP984637 FKL984637 FUH984637 GED984637 GNZ984637 GXV984637 HHR984637 HRN984637 IBJ984637 ILF984637 IVB984637 JEX984637 JOT984637 JYP984637 KIL984637 KSH984637 LCD984637 LLZ984637 LVV984637 MFR984637 MPN984637 MZJ984637 NJF984637 NTB984637 OCX984637 OMT984637 OWP984637 PGL984637 PQH984637 QAD984637 QJZ984637 QTV984637 RDR984637 RNN984637 RXJ984637 SHF984637 SRB984637 TAX984637 TKT984637 TUP984637 UEL984637 UOH984637 UYD984637 VHZ984637 VRV984637 WBR984637 WLN984637 WVJ984637 B1612:B1614 IX1612:IX1614 ST1612:ST1614 ACP1612:ACP1614 AML1612:AML1614 AWH1612:AWH1614 BGD1612:BGD1614 BPZ1612:BPZ1614 BZV1612:BZV1614 CJR1612:CJR1614 CTN1612:CTN1614 DDJ1612:DDJ1614 DNF1612:DNF1614 DXB1612:DXB1614 EGX1612:EGX1614 EQT1612:EQT1614 FAP1612:FAP1614 FKL1612:FKL1614 FUH1612:FUH1614 GED1612:GED1614 GNZ1612:GNZ1614 GXV1612:GXV1614 HHR1612:HHR1614 HRN1612:HRN1614 IBJ1612:IBJ1614 ILF1612:ILF1614 IVB1612:IVB1614 JEX1612:JEX1614 JOT1612:JOT1614 JYP1612:JYP1614 KIL1612:KIL1614 KSH1612:KSH1614 LCD1612:LCD1614 LLZ1612:LLZ1614 LVV1612:LVV1614 MFR1612:MFR1614 MPN1612:MPN1614 MZJ1612:MZJ1614 NJF1612:NJF1614 NTB1612:NTB1614 OCX1612:OCX1614 OMT1612:OMT1614 OWP1612:OWP1614 PGL1612:PGL1614 PQH1612:PQH1614 QAD1612:QAD1614 QJZ1612:QJZ1614 QTV1612:QTV1614 RDR1612:RDR1614 RNN1612:RNN1614 RXJ1612:RXJ1614 SHF1612:SHF1614 SRB1612:SRB1614 TAX1612:TAX1614 TKT1612:TKT1614 TUP1612:TUP1614 UEL1612:UEL1614 UOH1612:UOH1614 UYD1612:UYD1614 VHZ1612:VHZ1614 VRV1612:VRV1614 WBR1612:WBR1614 WLN1612:WLN1614 WVJ1612:WVJ1614 B67148:B67150 IX67148:IX67150 ST67148:ST67150 ACP67148:ACP67150 AML67148:AML67150 AWH67148:AWH67150 BGD67148:BGD67150 BPZ67148:BPZ67150 BZV67148:BZV67150 CJR67148:CJR67150 CTN67148:CTN67150 DDJ67148:DDJ67150 DNF67148:DNF67150 DXB67148:DXB67150 EGX67148:EGX67150 EQT67148:EQT67150 FAP67148:FAP67150 FKL67148:FKL67150 FUH67148:FUH67150 GED67148:GED67150 GNZ67148:GNZ67150 GXV67148:GXV67150 HHR67148:HHR67150 HRN67148:HRN67150 IBJ67148:IBJ67150 ILF67148:ILF67150 IVB67148:IVB67150 JEX67148:JEX67150 JOT67148:JOT67150 JYP67148:JYP67150 KIL67148:KIL67150 KSH67148:KSH67150 LCD67148:LCD67150 LLZ67148:LLZ67150 LVV67148:LVV67150 MFR67148:MFR67150 MPN67148:MPN67150 MZJ67148:MZJ67150 NJF67148:NJF67150 NTB67148:NTB67150 OCX67148:OCX67150 OMT67148:OMT67150 OWP67148:OWP67150 PGL67148:PGL67150 PQH67148:PQH67150 QAD67148:QAD67150 QJZ67148:QJZ67150 QTV67148:QTV67150 RDR67148:RDR67150 RNN67148:RNN67150 RXJ67148:RXJ67150 SHF67148:SHF67150 SRB67148:SRB67150 TAX67148:TAX67150 TKT67148:TKT67150 TUP67148:TUP67150 UEL67148:UEL67150 UOH67148:UOH67150 UYD67148:UYD67150 VHZ67148:VHZ67150 VRV67148:VRV67150 WBR67148:WBR67150 WLN67148:WLN67150 WVJ67148:WVJ67150 B132684:B132686 IX132684:IX132686 ST132684:ST132686 ACP132684:ACP132686 AML132684:AML132686 AWH132684:AWH132686 BGD132684:BGD132686 BPZ132684:BPZ132686 BZV132684:BZV132686 CJR132684:CJR132686 CTN132684:CTN132686 DDJ132684:DDJ132686 DNF132684:DNF132686 DXB132684:DXB132686 EGX132684:EGX132686 EQT132684:EQT132686 FAP132684:FAP132686 FKL132684:FKL132686 FUH132684:FUH132686 GED132684:GED132686 GNZ132684:GNZ132686 GXV132684:GXV132686 HHR132684:HHR132686 HRN132684:HRN132686 IBJ132684:IBJ132686 ILF132684:ILF132686 IVB132684:IVB132686 JEX132684:JEX132686 JOT132684:JOT132686 JYP132684:JYP132686 KIL132684:KIL132686 KSH132684:KSH132686 LCD132684:LCD132686 LLZ132684:LLZ132686 LVV132684:LVV132686 MFR132684:MFR132686 MPN132684:MPN132686 MZJ132684:MZJ132686 NJF132684:NJF132686 NTB132684:NTB132686 OCX132684:OCX132686 OMT132684:OMT132686 OWP132684:OWP132686 PGL132684:PGL132686 PQH132684:PQH132686 QAD132684:QAD132686 QJZ132684:QJZ132686 QTV132684:QTV132686 RDR132684:RDR132686 RNN132684:RNN132686 RXJ132684:RXJ132686 SHF132684:SHF132686 SRB132684:SRB132686 TAX132684:TAX132686 TKT132684:TKT132686 TUP132684:TUP132686 UEL132684:UEL132686 UOH132684:UOH132686 UYD132684:UYD132686 VHZ132684:VHZ132686 VRV132684:VRV132686 WBR132684:WBR132686 WLN132684:WLN132686 WVJ132684:WVJ132686 B198220:B198222 IX198220:IX198222 ST198220:ST198222 ACP198220:ACP198222 AML198220:AML198222 AWH198220:AWH198222 BGD198220:BGD198222 BPZ198220:BPZ198222 BZV198220:BZV198222 CJR198220:CJR198222 CTN198220:CTN198222 DDJ198220:DDJ198222 DNF198220:DNF198222 DXB198220:DXB198222 EGX198220:EGX198222 EQT198220:EQT198222 FAP198220:FAP198222 FKL198220:FKL198222 FUH198220:FUH198222 GED198220:GED198222 GNZ198220:GNZ198222 GXV198220:GXV198222 HHR198220:HHR198222 HRN198220:HRN198222 IBJ198220:IBJ198222 ILF198220:ILF198222 IVB198220:IVB198222 JEX198220:JEX198222 JOT198220:JOT198222 JYP198220:JYP198222 KIL198220:KIL198222 KSH198220:KSH198222 LCD198220:LCD198222 LLZ198220:LLZ198222 LVV198220:LVV198222 MFR198220:MFR198222 MPN198220:MPN198222 MZJ198220:MZJ198222 NJF198220:NJF198222 NTB198220:NTB198222 OCX198220:OCX198222 OMT198220:OMT198222 OWP198220:OWP198222 PGL198220:PGL198222 PQH198220:PQH198222 QAD198220:QAD198222 QJZ198220:QJZ198222 QTV198220:QTV198222 RDR198220:RDR198222 RNN198220:RNN198222 RXJ198220:RXJ198222 SHF198220:SHF198222 SRB198220:SRB198222 TAX198220:TAX198222 TKT198220:TKT198222 TUP198220:TUP198222 UEL198220:UEL198222 UOH198220:UOH198222 UYD198220:UYD198222 VHZ198220:VHZ198222 VRV198220:VRV198222 WBR198220:WBR198222 WLN198220:WLN198222 WVJ198220:WVJ198222 B263756:B263758 IX263756:IX263758 ST263756:ST263758 ACP263756:ACP263758 AML263756:AML263758 AWH263756:AWH263758 BGD263756:BGD263758 BPZ263756:BPZ263758 BZV263756:BZV263758 CJR263756:CJR263758 CTN263756:CTN263758 DDJ263756:DDJ263758 DNF263756:DNF263758 DXB263756:DXB263758 EGX263756:EGX263758 EQT263756:EQT263758 FAP263756:FAP263758 FKL263756:FKL263758 FUH263756:FUH263758 GED263756:GED263758 GNZ263756:GNZ263758 GXV263756:GXV263758 HHR263756:HHR263758 HRN263756:HRN263758 IBJ263756:IBJ263758 ILF263756:ILF263758 IVB263756:IVB263758 JEX263756:JEX263758 JOT263756:JOT263758 JYP263756:JYP263758 KIL263756:KIL263758 KSH263756:KSH263758 LCD263756:LCD263758 LLZ263756:LLZ263758 LVV263756:LVV263758 MFR263756:MFR263758 MPN263756:MPN263758 MZJ263756:MZJ263758 NJF263756:NJF263758 NTB263756:NTB263758 OCX263756:OCX263758 OMT263756:OMT263758 OWP263756:OWP263758 PGL263756:PGL263758 PQH263756:PQH263758 QAD263756:QAD263758 QJZ263756:QJZ263758 QTV263756:QTV263758 RDR263756:RDR263758 RNN263756:RNN263758 RXJ263756:RXJ263758 SHF263756:SHF263758 SRB263756:SRB263758 TAX263756:TAX263758 TKT263756:TKT263758 TUP263756:TUP263758 UEL263756:UEL263758 UOH263756:UOH263758 UYD263756:UYD263758 VHZ263756:VHZ263758 VRV263756:VRV263758 WBR263756:WBR263758 WLN263756:WLN263758 WVJ263756:WVJ263758 B329292:B329294 IX329292:IX329294 ST329292:ST329294 ACP329292:ACP329294 AML329292:AML329294 AWH329292:AWH329294 BGD329292:BGD329294 BPZ329292:BPZ329294 BZV329292:BZV329294 CJR329292:CJR329294 CTN329292:CTN329294 DDJ329292:DDJ329294 DNF329292:DNF329294 DXB329292:DXB329294 EGX329292:EGX329294 EQT329292:EQT329294 FAP329292:FAP329294 FKL329292:FKL329294 FUH329292:FUH329294 GED329292:GED329294 GNZ329292:GNZ329294 GXV329292:GXV329294 HHR329292:HHR329294 HRN329292:HRN329294 IBJ329292:IBJ329294 ILF329292:ILF329294 IVB329292:IVB329294 JEX329292:JEX329294 JOT329292:JOT329294 JYP329292:JYP329294 KIL329292:KIL329294 KSH329292:KSH329294 LCD329292:LCD329294 LLZ329292:LLZ329294 LVV329292:LVV329294 MFR329292:MFR329294 MPN329292:MPN329294 MZJ329292:MZJ329294 NJF329292:NJF329294 NTB329292:NTB329294 OCX329292:OCX329294 OMT329292:OMT329294 OWP329292:OWP329294 PGL329292:PGL329294 PQH329292:PQH329294 QAD329292:QAD329294 QJZ329292:QJZ329294 QTV329292:QTV329294 RDR329292:RDR329294 RNN329292:RNN329294 RXJ329292:RXJ329294 SHF329292:SHF329294 SRB329292:SRB329294 TAX329292:TAX329294 TKT329292:TKT329294 TUP329292:TUP329294 UEL329292:UEL329294 UOH329292:UOH329294 UYD329292:UYD329294 VHZ329292:VHZ329294 VRV329292:VRV329294 WBR329292:WBR329294 WLN329292:WLN329294 WVJ329292:WVJ329294 B394828:B394830 IX394828:IX394830 ST394828:ST394830 ACP394828:ACP394830 AML394828:AML394830 AWH394828:AWH394830 BGD394828:BGD394830 BPZ394828:BPZ394830 BZV394828:BZV394830 CJR394828:CJR394830 CTN394828:CTN394830 DDJ394828:DDJ394830 DNF394828:DNF394830 DXB394828:DXB394830 EGX394828:EGX394830 EQT394828:EQT394830 FAP394828:FAP394830 FKL394828:FKL394830 FUH394828:FUH394830 GED394828:GED394830 GNZ394828:GNZ394830 GXV394828:GXV394830 HHR394828:HHR394830 HRN394828:HRN394830 IBJ394828:IBJ394830 ILF394828:ILF394830 IVB394828:IVB394830 JEX394828:JEX394830 JOT394828:JOT394830 JYP394828:JYP394830 KIL394828:KIL394830 KSH394828:KSH394830 LCD394828:LCD394830 LLZ394828:LLZ394830 LVV394828:LVV394830 MFR394828:MFR394830 MPN394828:MPN394830 MZJ394828:MZJ394830 NJF394828:NJF394830 NTB394828:NTB394830 OCX394828:OCX394830 OMT394828:OMT394830 OWP394828:OWP394830 PGL394828:PGL394830 PQH394828:PQH394830 QAD394828:QAD394830 QJZ394828:QJZ394830 QTV394828:QTV394830 RDR394828:RDR394830 RNN394828:RNN394830 RXJ394828:RXJ394830 SHF394828:SHF394830 SRB394828:SRB394830 TAX394828:TAX394830 TKT394828:TKT394830 TUP394828:TUP394830 UEL394828:UEL394830 UOH394828:UOH394830 UYD394828:UYD394830 VHZ394828:VHZ394830 VRV394828:VRV394830 WBR394828:WBR394830 WLN394828:WLN394830 WVJ394828:WVJ394830 B460364:B460366 IX460364:IX460366 ST460364:ST460366 ACP460364:ACP460366 AML460364:AML460366 AWH460364:AWH460366 BGD460364:BGD460366 BPZ460364:BPZ460366 BZV460364:BZV460366 CJR460364:CJR460366 CTN460364:CTN460366 DDJ460364:DDJ460366 DNF460364:DNF460366 DXB460364:DXB460366 EGX460364:EGX460366 EQT460364:EQT460366 FAP460364:FAP460366 FKL460364:FKL460366 FUH460364:FUH460366 GED460364:GED460366 GNZ460364:GNZ460366 GXV460364:GXV460366 HHR460364:HHR460366 HRN460364:HRN460366 IBJ460364:IBJ460366 ILF460364:ILF460366 IVB460364:IVB460366 JEX460364:JEX460366 JOT460364:JOT460366 JYP460364:JYP460366 KIL460364:KIL460366 KSH460364:KSH460366 LCD460364:LCD460366 LLZ460364:LLZ460366 LVV460364:LVV460366 MFR460364:MFR460366 MPN460364:MPN460366 MZJ460364:MZJ460366 NJF460364:NJF460366 NTB460364:NTB460366 OCX460364:OCX460366 OMT460364:OMT460366 OWP460364:OWP460366 PGL460364:PGL460366 PQH460364:PQH460366 QAD460364:QAD460366 QJZ460364:QJZ460366 QTV460364:QTV460366 RDR460364:RDR460366 RNN460364:RNN460366 RXJ460364:RXJ460366 SHF460364:SHF460366 SRB460364:SRB460366 TAX460364:TAX460366 TKT460364:TKT460366 TUP460364:TUP460366 UEL460364:UEL460366 UOH460364:UOH460366 UYD460364:UYD460366 VHZ460364:VHZ460366 VRV460364:VRV460366 WBR460364:WBR460366 WLN460364:WLN460366 WVJ460364:WVJ460366 B525900:B525902 IX525900:IX525902 ST525900:ST525902 ACP525900:ACP525902 AML525900:AML525902 AWH525900:AWH525902 BGD525900:BGD525902 BPZ525900:BPZ525902 BZV525900:BZV525902 CJR525900:CJR525902 CTN525900:CTN525902 DDJ525900:DDJ525902 DNF525900:DNF525902 DXB525900:DXB525902 EGX525900:EGX525902 EQT525900:EQT525902 FAP525900:FAP525902 FKL525900:FKL525902 FUH525900:FUH525902 GED525900:GED525902 GNZ525900:GNZ525902 GXV525900:GXV525902 HHR525900:HHR525902 HRN525900:HRN525902 IBJ525900:IBJ525902 ILF525900:ILF525902 IVB525900:IVB525902 JEX525900:JEX525902 JOT525900:JOT525902 JYP525900:JYP525902 KIL525900:KIL525902 KSH525900:KSH525902 LCD525900:LCD525902 LLZ525900:LLZ525902 LVV525900:LVV525902 MFR525900:MFR525902 MPN525900:MPN525902 MZJ525900:MZJ525902 NJF525900:NJF525902 NTB525900:NTB525902 OCX525900:OCX525902 OMT525900:OMT525902 OWP525900:OWP525902 PGL525900:PGL525902 PQH525900:PQH525902 QAD525900:QAD525902 QJZ525900:QJZ525902 QTV525900:QTV525902 RDR525900:RDR525902 RNN525900:RNN525902 RXJ525900:RXJ525902 SHF525900:SHF525902 SRB525900:SRB525902 TAX525900:TAX525902 TKT525900:TKT525902 TUP525900:TUP525902 UEL525900:UEL525902 UOH525900:UOH525902 UYD525900:UYD525902 VHZ525900:VHZ525902 VRV525900:VRV525902 WBR525900:WBR525902 WLN525900:WLN525902 WVJ525900:WVJ525902 B591436:B591438 IX591436:IX591438 ST591436:ST591438 ACP591436:ACP591438 AML591436:AML591438 AWH591436:AWH591438 BGD591436:BGD591438 BPZ591436:BPZ591438 BZV591436:BZV591438 CJR591436:CJR591438 CTN591436:CTN591438 DDJ591436:DDJ591438 DNF591436:DNF591438 DXB591436:DXB591438 EGX591436:EGX591438 EQT591436:EQT591438 FAP591436:FAP591438 FKL591436:FKL591438 FUH591436:FUH591438 GED591436:GED591438 GNZ591436:GNZ591438 GXV591436:GXV591438 HHR591436:HHR591438 HRN591436:HRN591438 IBJ591436:IBJ591438 ILF591436:ILF591438 IVB591436:IVB591438 JEX591436:JEX591438 JOT591436:JOT591438 JYP591436:JYP591438 KIL591436:KIL591438 KSH591436:KSH591438 LCD591436:LCD591438 LLZ591436:LLZ591438 LVV591436:LVV591438 MFR591436:MFR591438 MPN591436:MPN591438 MZJ591436:MZJ591438 NJF591436:NJF591438 NTB591436:NTB591438 OCX591436:OCX591438 OMT591436:OMT591438 OWP591436:OWP591438 PGL591436:PGL591438 PQH591436:PQH591438 QAD591436:QAD591438 QJZ591436:QJZ591438 QTV591436:QTV591438 RDR591436:RDR591438 RNN591436:RNN591438 RXJ591436:RXJ591438 SHF591436:SHF591438 SRB591436:SRB591438 TAX591436:TAX591438 TKT591436:TKT591438 TUP591436:TUP591438 UEL591436:UEL591438 UOH591436:UOH591438 UYD591436:UYD591438 VHZ591436:VHZ591438 VRV591436:VRV591438 WBR591436:WBR591438 WLN591436:WLN591438 WVJ591436:WVJ591438 B656972:B656974 IX656972:IX656974 ST656972:ST656974 ACP656972:ACP656974 AML656972:AML656974 AWH656972:AWH656974 BGD656972:BGD656974 BPZ656972:BPZ656974 BZV656972:BZV656974 CJR656972:CJR656974 CTN656972:CTN656974 DDJ656972:DDJ656974 DNF656972:DNF656974 DXB656972:DXB656974 EGX656972:EGX656974 EQT656972:EQT656974 FAP656972:FAP656974 FKL656972:FKL656974 FUH656972:FUH656974 GED656972:GED656974 GNZ656972:GNZ656974 GXV656972:GXV656974 HHR656972:HHR656974 HRN656972:HRN656974 IBJ656972:IBJ656974 ILF656972:ILF656974 IVB656972:IVB656974 JEX656972:JEX656974 JOT656972:JOT656974 JYP656972:JYP656974 KIL656972:KIL656974 KSH656972:KSH656974 LCD656972:LCD656974 LLZ656972:LLZ656974 LVV656972:LVV656974 MFR656972:MFR656974 MPN656972:MPN656974 MZJ656972:MZJ656974 NJF656972:NJF656974 NTB656972:NTB656974 OCX656972:OCX656974 OMT656972:OMT656974 OWP656972:OWP656974 PGL656972:PGL656974 PQH656972:PQH656974 QAD656972:QAD656974 QJZ656972:QJZ656974 QTV656972:QTV656974 RDR656972:RDR656974 RNN656972:RNN656974 RXJ656972:RXJ656974 SHF656972:SHF656974 SRB656972:SRB656974 TAX656972:TAX656974 TKT656972:TKT656974 TUP656972:TUP656974 UEL656972:UEL656974 UOH656972:UOH656974 UYD656972:UYD656974 VHZ656972:VHZ656974 VRV656972:VRV656974 WBR656972:WBR656974 WLN656972:WLN656974 WVJ656972:WVJ656974 B722508:B722510 IX722508:IX722510 ST722508:ST722510 ACP722508:ACP722510 AML722508:AML722510 AWH722508:AWH722510 BGD722508:BGD722510 BPZ722508:BPZ722510 BZV722508:BZV722510 CJR722508:CJR722510 CTN722508:CTN722510 DDJ722508:DDJ722510 DNF722508:DNF722510 DXB722508:DXB722510 EGX722508:EGX722510 EQT722508:EQT722510 FAP722508:FAP722510 FKL722508:FKL722510 FUH722508:FUH722510 GED722508:GED722510 GNZ722508:GNZ722510 GXV722508:GXV722510 HHR722508:HHR722510 HRN722508:HRN722510 IBJ722508:IBJ722510 ILF722508:ILF722510 IVB722508:IVB722510 JEX722508:JEX722510 JOT722508:JOT722510 JYP722508:JYP722510 KIL722508:KIL722510 KSH722508:KSH722510 LCD722508:LCD722510 LLZ722508:LLZ722510 LVV722508:LVV722510 MFR722508:MFR722510 MPN722508:MPN722510 MZJ722508:MZJ722510 NJF722508:NJF722510 NTB722508:NTB722510 OCX722508:OCX722510 OMT722508:OMT722510 OWP722508:OWP722510 PGL722508:PGL722510 PQH722508:PQH722510 QAD722508:QAD722510 QJZ722508:QJZ722510 QTV722508:QTV722510 RDR722508:RDR722510 RNN722508:RNN722510 RXJ722508:RXJ722510 SHF722508:SHF722510 SRB722508:SRB722510 TAX722508:TAX722510 TKT722508:TKT722510 TUP722508:TUP722510 UEL722508:UEL722510 UOH722508:UOH722510 UYD722508:UYD722510 VHZ722508:VHZ722510 VRV722508:VRV722510 WBR722508:WBR722510 WLN722508:WLN722510 WVJ722508:WVJ722510 B788044:B788046 IX788044:IX788046 ST788044:ST788046 ACP788044:ACP788046 AML788044:AML788046 AWH788044:AWH788046 BGD788044:BGD788046 BPZ788044:BPZ788046 BZV788044:BZV788046 CJR788044:CJR788046 CTN788044:CTN788046 DDJ788044:DDJ788046 DNF788044:DNF788046 DXB788044:DXB788046 EGX788044:EGX788046 EQT788044:EQT788046 FAP788044:FAP788046 FKL788044:FKL788046 FUH788044:FUH788046 GED788044:GED788046 GNZ788044:GNZ788046 GXV788044:GXV788046 HHR788044:HHR788046 HRN788044:HRN788046 IBJ788044:IBJ788046 ILF788044:ILF788046 IVB788044:IVB788046 JEX788044:JEX788046 JOT788044:JOT788046 JYP788044:JYP788046 KIL788044:KIL788046 KSH788044:KSH788046 LCD788044:LCD788046 LLZ788044:LLZ788046 LVV788044:LVV788046 MFR788044:MFR788046 MPN788044:MPN788046 MZJ788044:MZJ788046 NJF788044:NJF788046 NTB788044:NTB788046 OCX788044:OCX788046 OMT788044:OMT788046 OWP788044:OWP788046 PGL788044:PGL788046 PQH788044:PQH788046 QAD788044:QAD788046 QJZ788044:QJZ788046 QTV788044:QTV788046 RDR788044:RDR788046 RNN788044:RNN788046 RXJ788044:RXJ788046 SHF788044:SHF788046 SRB788044:SRB788046 TAX788044:TAX788046 TKT788044:TKT788046 TUP788044:TUP788046 UEL788044:UEL788046 UOH788044:UOH788046 UYD788044:UYD788046 VHZ788044:VHZ788046 VRV788044:VRV788046 WBR788044:WBR788046 WLN788044:WLN788046 WVJ788044:WVJ788046 B853580:B853582 IX853580:IX853582 ST853580:ST853582 ACP853580:ACP853582 AML853580:AML853582 AWH853580:AWH853582 BGD853580:BGD853582 BPZ853580:BPZ853582 BZV853580:BZV853582 CJR853580:CJR853582 CTN853580:CTN853582 DDJ853580:DDJ853582 DNF853580:DNF853582 DXB853580:DXB853582 EGX853580:EGX853582 EQT853580:EQT853582 FAP853580:FAP853582 FKL853580:FKL853582 FUH853580:FUH853582 GED853580:GED853582 GNZ853580:GNZ853582 GXV853580:GXV853582 HHR853580:HHR853582 HRN853580:HRN853582 IBJ853580:IBJ853582 ILF853580:ILF853582 IVB853580:IVB853582 JEX853580:JEX853582 JOT853580:JOT853582 JYP853580:JYP853582 KIL853580:KIL853582 KSH853580:KSH853582 LCD853580:LCD853582 LLZ853580:LLZ853582 LVV853580:LVV853582 MFR853580:MFR853582 MPN853580:MPN853582 MZJ853580:MZJ853582 NJF853580:NJF853582 NTB853580:NTB853582 OCX853580:OCX853582 OMT853580:OMT853582 OWP853580:OWP853582 PGL853580:PGL853582 PQH853580:PQH853582 QAD853580:QAD853582 QJZ853580:QJZ853582 QTV853580:QTV853582 RDR853580:RDR853582 RNN853580:RNN853582 RXJ853580:RXJ853582 SHF853580:SHF853582 SRB853580:SRB853582 TAX853580:TAX853582 TKT853580:TKT853582 TUP853580:TUP853582 UEL853580:UEL853582 UOH853580:UOH853582 UYD853580:UYD853582 VHZ853580:VHZ853582 VRV853580:VRV853582 WBR853580:WBR853582 WLN853580:WLN853582 WVJ853580:WVJ853582 B919116:B919118 IX919116:IX919118 ST919116:ST919118 ACP919116:ACP919118 AML919116:AML919118 AWH919116:AWH919118 BGD919116:BGD919118 BPZ919116:BPZ919118 BZV919116:BZV919118 CJR919116:CJR919118 CTN919116:CTN919118 DDJ919116:DDJ919118 DNF919116:DNF919118 DXB919116:DXB919118 EGX919116:EGX919118 EQT919116:EQT919118 FAP919116:FAP919118 FKL919116:FKL919118 FUH919116:FUH919118 GED919116:GED919118 GNZ919116:GNZ919118 GXV919116:GXV919118 HHR919116:HHR919118 HRN919116:HRN919118 IBJ919116:IBJ919118 ILF919116:ILF919118 IVB919116:IVB919118 JEX919116:JEX919118 JOT919116:JOT919118 JYP919116:JYP919118 KIL919116:KIL919118 KSH919116:KSH919118 LCD919116:LCD919118 LLZ919116:LLZ919118 LVV919116:LVV919118 MFR919116:MFR919118 MPN919116:MPN919118 MZJ919116:MZJ919118 NJF919116:NJF919118 NTB919116:NTB919118 OCX919116:OCX919118 OMT919116:OMT919118 OWP919116:OWP919118 PGL919116:PGL919118 PQH919116:PQH919118 QAD919116:QAD919118 QJZ919116:QJZ919118 QTV919116:QTV919118 RDR919116:RDR919118 RNN919116:RNN919118 RXJ919116:RXJ919118 SHF919116:SHF919118 SRB919116:SRB919118 TAX919116:TAX919118 TKT919116:TKT919118 TUP919116:TUP919118 UEL919116:UEL919118 UOH919116:UOH919118 UYD919116:UYD919118 VHZ919116:VHZ919118 VRV919116:VRV919118 WBR919116:WBR919118 WLN919116:WLN919118 WVJ919116:WVJ919118 B984652:B984654 IX984652:IX984654 ST984652:ST984654 ACP984652:ACP984654 AML984652:AML984654 AWH984652:AWH984654 BGD984652:BGD984654 BPZ984652:BPZ984654 BZV984652:BZV984654 CJR984652:CJR984654 CTN984652:CTN984654 DDJ984652:DDJ984654 DNF984652:DNF984654 DXB984652:DXB984654 EGX984652:EGX984654 EQT984652:EQT984654 FAP984652:FAP984654 FKL984652:FKL984654 FUH984652:FUH984654 GED984652:GED984654 GNZ984652:GNZ984654 GXV984652:GXV984654 HHR984652:HHR984654 HRN984652:HRN984654 IBJ984652:IBJ984654 ILF984652:ILF984654 IVB984652:IVB984654 JEX984652:JEX984654 JOT984652:JOT984654 JYP984652:JYP984654 KIL984652:KIL984654 KSH984652:KSH984654 LCD984652:LCD984654 LLZ984652:LLZ984654 LVV984652:LVV984654 MFR984652:MFR984654 MPN984652:MPN984654 MZJ984652:MZJ984654 NJF984652:NJF984654 NTB984652:NTB984654 OCX984652:OCX984654 OMT984652:OMT984654 OWP984652:OWP984654 PGL984652:PGL984654 PQH984652:PQH984654 QAD984652:QAD984654 QJZ984652:QJZ984654 QTV984652:QTV984654 RDR984652:RDR984654 RNN984652:RNN984654 RXJ984652:RXJ984654 SHF984652:SHF984654 SRB984652:SRB984654 TAX984652:TAX984654 TKT984652:TKT984654 TUP984652:TUP984654 UEL984652:UEL984654 UOH984652:UOH984654 UYD984652:UYD984654 VHZ984652:VHZ984654 VRV984652:VRV984654 WBR984652:WBR984654 WLN984652:WLN984654 WVJ984652:WVJ984654 B1621 IX1621 ST1621 ACP1621 AML1621 AWH1621 BGD1621 BPZ1621 BZV1621 CJR1621 CTN1621 DDJ1621 DNF1621 DXB1621 EGX1621 EQT1621 FAP1621 FKL1621 FUH1621 GED1621 GNZ1621 GXV1621 HHR1621 HRN1621 IBJ1621 ILF1621 IVB1621 JEX1621 JOT1621 JYP1621 KIL1621 KSH1621 LCD1621 LLZ1621 LVV1621 MFR1621 MPN1621 MZJ1621 NJF1621 NTB1621 OCX1621 OMT1621 OWP1621 PGL1621 PQH1621 QAD1621 QJZ1621 QTV1621 RDR1621 RNN1621 RXJ1621 SHF1621 SRB1621 TAX1621 TKT1621 TUP1621 UEL1621 UOH1621 UYD1621 VHZ1621 VRV1621 WBR1621 WLN1621 WVJ1621 B67157 IX67157 ST67157 ACP67157 AML67157 AWH67157 BGD67157 BPZ67157 BZV67157 CJR67157 CTN67157 DDJ67157 DNF67157 DXB67157 EGX67157 EQT67157 FAP67157 FKL67157 FUH67157 GED67157 GNZ67157 GXV67157 HHR67157 HRN67157 IBJ67157 ILF67157 IVB67157 JEX67157 JOT67157 JYP67157 KIL67157 KSH67157 LCD67157 LLZ67157 LVV67157 MFR67157 MPN67157 MZJ67157 NJF67157 NTB67157 OCX67157 OMT67157 OWP67157 PGL67157 PQH67157 QAD67157 QJZ67157 QTV67157 RDR67157 RNN67157 RXJ67157 SHF67157 SRB67157 TAX67157 TKT67157 TUP67157 UEL67157 UOH67157 UYD67157 VHZ67157 VRV67157 WBR67157 WLN67157 WVJ67157 B132693 IX132693 ST132693 ACP132693 AML132693 AWH132693 BGD132693 BPZ132693 BZV132693 CJR132693 CTN132693 DDJ132693 DNF132693 DXB132693 EGX132693 EQT132693 FAP132693 FKL132693 FUH132693 GED132693 GNZ132693 GXV132693 HHR132693 HRN132693 IBJ132693 ILF132693 IVB132693 JEX132693 JOT132693 JYP132693 KIL132693 KSH132693 LCD132693 LLZ132693 LVV132693 MFR132693 MPN132693 MZJ132693 NJF132693 NTB132693 OCX132693 OMT132693 OWP132693 PGL132693 PQH132693 QAD132693 QJZ132693 QTV132693 RDR132693 RNN132693 RXJ132693 SHF132693 SRB132693 TAX132693 TKT132693 TUP132693 UEL132693 UOH132693 UYD132693 VHZ132693 VRV132693 WBR132693 WLN132693 WVJ132693 B198229 IX198229 ST198229 ACP198229 AML198229 AWH198229 BGD198229 BPZ198229 BZV198229 CJR198229 CTN198229 DDJ198229 DNF198229 DXB198229 EGX198229 EQT198229 FAP198229 FKL198229 FUH198229 GED198229 GNZ198229 GXV198229 HHR198229 HRN198229 IBJ198229 ILF198229 IVB198229 JEX198229 JOT198229 JYP198229 KIL198229 KSH198229 LCD198229 LLZ198229 LVV198229 MFR198229 MPN198229 MZJ198229 NJF198229 NTB198229 OCX198229 OMT198229 OWP198229 PGL198229 PQH198229 QAD198229 QJZ198229 QTV198229 RDR198229 RNN198229 RXJ198229 SHF198229 SRB198229 TAX198229 TKT198229 TUP198229 UEL198229 UOH198229 UYD198229 VHZ198229 VRV198229 WBR198229 WLN198229 WVJ198229 B263765 IX263765 ST263765 ACP263765 AML263765 AWH263765 BGD263765 BPZ263765 BZV263765 CJR263765 CTN263765 DDJ263765 DNF263765 DXB263765 EGX263765 EQT263765 FAP263765 FKL263765 FUH263765 GED263765 GNZ263765 GXV263765 HHR263765 HRN263765 IBJ263765 ILF263765 IVB263765 JEX263765 JOT263765 JYP263765 KIL263765 KSH263765 LCD263765 LLZ263765 LVV263765 MFR263765 MPN263765 MZJ263765 NJF263765 NTB263765 OCX263765 OMT263765 OWP263765 PGL263765 PQH263765 QAD263765 QJZ263765 QTV263765 RDR263765 RNN263765 RXJ263765 SHF263765 SRB263765 TAX263765 TKT263765 TUP263765 UEL263765 UOH263765 UYD263765 VHZ263765 VRV263765 WBR263765 WLN263765 WVJ263765 B329301 IX329301 ST329301 ACP329301 AML329301 AWH329301 BGD329301 BPZ329301 BZV329301 CJR329301 CTN329301 DDJ329301 DNF329301 DXB329301 EGX329301 EQT329301 FAP329301 FKL329301 FUH329301 GED329301 GNZ329301 GXV329301 HHR329301 HRN329301 IBJ329301 ILF329301 IVB329301 JEX329301 JOT329301 JYP329301 KIL329301 KSH329301 LCD329301 LLZ329301 LVV329301 MFR329301 MPN329301 MZJ329301 NJF329301 NTB329301 OCX329301 OMT329301 OWP329301 PGL329301 PQH329301 QAD329301 QJZ329301 QTV329301 RDR329301 RNN329301 RXJ329301 SHF329301 SRB329301 TAX329301 TKT329301 TUP329301 UEL329301 UOH329301 UYD329301 VHZ329301 VRV329301 WBR329301 WLN329301 WVJ329301 B394837 IX394837 ST394837 ACP394837 AML394837 AWH394837 BGD394837 BPZ394837 BZV394837 CJR394837 CTN394837 DDJ394837 DNF394837 DXB394837 EGX394837 EQT394837 FAP394837 FKL394837 FUH394837 GED394837 GNZ394837 GXV394837 HHR394837 HRN394837 IBJ394837 ILF394837 IVB394837 JEX394837 JOT394837 JYP394837 KIL394837 KSH394837 LCD394837 LLZ394837 LVV394837 MFR394837 MPN394837 MZJ394837 NJF394837 NTB394837 OCX394837 OMT394837 OWP394837 PGL394837 PQH394837 QAD394837 QJZ394837 QTV394837 RDR394837 RNN394837 RXJ394837 SHF394837 SRB394837 TAX394837 TKT394837 TUP394837 UEL394837 UOH394837 UYD394837 VHZ394837 VRV394837 WBR394837 WLN394837 WVJ394837 B460373 IX460373 ST460373 ACP460373 AML460373 AWH460373 BGD460373 BPZ460373 BZV460373 CJR460373 CTN460373 DDJ460373 DNF460373 DXB460373 EGX460373 EQT460373 FAP460373 FKL460373 FUH460373 GED460373 GNZ460373 GXV460373 HHR460373 HRN460373 IBJ460373 ILF460373 IVB460373 JEX460373 JOT460373 JYP460373 KIL460373 KSH460373 LCD460373 LLZ460373 LVV460373 MFR460373 MPN460373 MZJ460373 NJF460373 NTB460373 OCX460373 OMT460373 OWP460373 PGL460373 PQH460373 QAD460373 QJZ460373 QTV460373 RDR460373 RNN460373 RXJ460373 SHF460373 SRB460373 TAX460373 TKT460373 TUP460373 UEL460373 UOH460373 UYD460373 VHZ460373 VRV460373 WBR460373 WLN460373 WVJ460373 B525909 IX525909 ST525909 ACP525909 AML525909 AWH525909 BGD525909 BPZ525909 BZV525909 CJR525909 CTN525909 DDJ525909 DNF525909 DXB525909 EGX525909 EQT525909 FAP525909 FKL525909 FUH525909 GED525909 GNZ525909 GXV525909 HHR525909 HRN525909 IBJ525909 ILF525909 IVB525909 JEX525909 JOT525909 JYP525909 KIL525909 KSH525909 LCD525909 LLZ525909 LVV525909 MFR525909 MPN525909 MZJ525909 NJF525909 NTB525909 OCX525909 OMT525909 OWP525909 PGL525909 PQH525909 QAD525909 QJZ525909 QTV525909 RDR525909 RNN525909 RXJ525909 SHF525909 SRB525909 TAX525909 TKT525909 TUP525909 UEL525909 UOH525909 UYD525909 VHZ525909 VRV525909 WBR525909 WLN525909 WVJ525909 B591445 IX591445 ST591445 ACP591445 AML591445 AWH591445 BGD591445 BPZ591445 BZV591445 CJR591445 CTN591445 DDJ591445 DNF591445 DXB591445 EGX591445 EQT591445 FAP591445 FKL591445 FUH591445 GED591445 GNZ591445 GXV591445 HHR591445 HRN591445 IBJ591445 ILF591445 IVB591445 JEX591445 JOT591445 JYP591445 KIL591445 KSH591445 LCD591445 LLZ591445 LVV591445 MFR591445 MPN591445 MZJ591445 NJF591445 NTB591445 OCX591445 OMT591445 OWP591445 PGL591445 PQH591445 QAD591445 QJZ591445 QTV591445 RDR591445 RNN591445 RXJ591445 SHF591445 SRB591445 TAX591445 TKT591445 TUP591445 UEL591445 UOH591445 UYD591445 VHZ591445 VRV591445 WBR591445 WLN591445 WVJ591445 B656981 IX656981 ST656981 ACP656981 AML656981 AWH656981 BGD656981 BPZ656981 BZV656981 CJR656981 CTN656981 DDJ656981 DNF656981 DXB656981 EGX656981 EQT656981 FAP656981 FKL656981 FUH656981 GED656981 GNZ656981 GXV656981 HHR656981 HRN656981 IBJ656981 ILF656981 IVB656981 JEX656981 JOT656981 JYP656981 KIL656981 KSH656981 LCD656981 LLZ656981 LVV656981 MFR656981 MPN656981 MZJ656981 NJF656981 NTB656981 OCX656981 OMT656981 OWP656981 PGL656981 PQH656981 QAD656981 QJZ656981 QTV656981 RDR656981 RNN656981 RXJ656981 SHF656981 SRB656981 TAX656981 TKT656981 TUP656981 UEL656981 UOH656981 UYD656981 VHZ656981 VRV656981 WBR656981 WLN656981 WVJ656981 B722517 IX722517 ST722517 ACP722517 AML722517 AWH722517 BGD722517 BPZ722517 BZV722517 CJR722517 CTN722517 DDJ722517 DNF722517 DXB722517 EGX722517 EQT722517 FAP722517 FKL722517 FUH722517 GED722517 GNZ722517 GXV722517 HHR722517 HRN722517 IBJ722517 ILF722517 IVB722517 JEX722517 JOT722517 JYP722517 KIL722517 KSH722517 LCD722517 LLZ722517 LVV722517 MFR722517 MPN722517 MZJ722517 NJF722517 NTB722517 OCX722517 OMT722517 OWP722517 PGL722517 PQH722517 QAD722517 QJZ722517 QTV722517 RDR722517 RNN722517 RXJ722517 SHF722517 SRB722517 TAX722517 TKT722517 TUP722517 UEL722517 UOH722517 UYD722517 VHZ722517 VRV722517 WBR722517 WLN722517 WVJ722517 B788053 IX788053 ST788053 ACP788053 AML788053 AWH788053 BGD788053 BPZ788053 BZV788053 CJR788053 CTN788053 DDJ788053 DNF788053 DXB788053 EGX788053 EQT788053 FAP788053 FKL788053 FUH788053 GED788053 GNZ788053 GXV788053 HHR788053 HRN788053 IBJ788053 ILF788053 IVB788053 JEX788053 JOT788053 JYP788053 KIL788053 KSH788053 LCD788053 LLZ788053 LVV788053 MFR788053 MPN788053 MZJ788053 NJF788053 NTB788053 OCX788053 OMT788053 OWP788053 PGL788053 PQH788053 QAD788053 QJZ788053 QTV788053 RDR788053 RNN788053 RXJ788053 SHF788053 SRB788053 TAX788053 TKT788053 TUP788053 UEL788053 UOH788053 UYD788053 VHZ788053 VRV788053 WBR788053 WLN788053 WVJ788053 B853589 IX853589 ST853589 ACP853589 AML853589 AWH853589 BGD853589 BPZ853589 BZV853589 CJR853589 CTN853589 DDJ853589 DNF853589 DXB853589 EGX853589 EQT853589 FAP853589 FKL853589 FUH853589 GED853589 GNZ853589 GXV853589 HHR853589 HRN853589 IBJ853589 ILF853589 IVB853589 JEX853589 JOT853589 JYP853589 KIL853589 KSH853589 LCD853589 LLZ853589 LVV853589 MFR853589 MPN853589 MZJ853589 NJF853589 NTB853589 OCX853589 OMT853589 OWP853589 PGL853589 PQH853589 QAD853589 QJZ853589 QTV853589 RDR853589 RNN853589 RXJ853589 SHF853589 SRB853589 TAX853589 TKT853589 TUP853589 UEL853589 UOH853589 UYD853589 VHZ853589 VRV853589 WBR853589 WLN853589 WVJ853589 B919125 IX919125 ST919125 ACP919125 AML919125 AWH919125 BGD919125 BPZ919125 BZV919125 CJR919125 CTN919125 DDJ919125 DNF919125 DXB919125 EGX919125 EQT919125 FAP919125 FKL919125 FUH919125 GED919125 GNZ919125 GXV919125 HHR919125 HRN919125 IBJ919125 ILF919125 IVB919125 JEX919125 JOT919125 JYP919125 KIL919125 KSH919125 LCD919125 LLZ919125 LVV919125 MFR919125 MPN919125 MZJ919125 NJF919125 NTB919125 OCX919125 OMT919125 OWP919125 PGL919125 PQH919125 QAD919125 QJZ919125 QTV919125 RDR919125 RNN919125 RXJ919125 SHF919125 SRB919125 TAX919125 TKT919125 TUP919125 UEL919125 UOH919125 UYD919125 VHZ919125 VRV919125 WBR919125 WLN919125 WVJ919125 B984661 IX984661 ST984661 ACP984661 AML984661 AWH984661 BGD984661 BPZ984661 BZV984661 CJR984661 CTN984661 DDJ984661 DNF984661 DXB984661 EGX984661 EQT984661 FAP984661 FKL984661 FUH984661 GED984661 GNZ984661 GXV984661 HHR984661 HRN984661 IBJ984661 ILF984661 IVB984661 JEX984661 JOT984661 JYP984661 KIL984661 KSH984661 LCD984661 LLZ984661 LVV984661 MFR984661 MPN984661 MZJ984661 NJF984661 NTB984661 OCX984661 OMT984661 OWP984661 PGL984661 PQH984661 QAD984661 QJZ984661 QTV984661 RDR984661 RNN984661 RXJ984661 SHF984661 SRB984661 TAX984661 TKT984661 TUP984661 UEL984661 UOH984661 UYD984661 VHZ984661 VRV984661 WBR984661 WLN984661 WVJ984661 B1624 IX1624 ST1624 ACP1624 AML1624 AWH1624 BGD1624 BPZ1624 BZV1624 CJR1624 CTN1624 DDJ1624 DNF1624 DXB1624 EGX1624 EQT1624 FAP1624 FKL1624 FUH1624 GED1624 GNZ1624 GXV1624 HHR1624 HRN1624 IBJ1624 ILF1624 IVB1624 JEX1624 JOT1624 JYP1624 KIL1624 KSH1624 LCD1624 LLZ1624 LVV1624 MFR1624 MPN1624 MZJ1624 NJF1624 NTB1624 OCX1624 OMT1624 OWP1624 PGL1624 PQH1624 QAD1624 QJZ1624 QTV1624 RDR1624 RNN1624 RXJ1624 SHF1624 SRB1624 TAX1624 TKT1624 TUP1624 UEL1624 UOH1624 UYD1624 VHZ1624 VRV1624 WBR1624 WLN1624 WVJ1624 B67160 IX67160 ST67160 ACP67160 AML67160 AWH67160 BGD67160 BPZ67160 BZV67160 CJR67160 CTN67160 DDJ67160 DNF67160 DXB67160 EGX67160 EQT67160 FAP67160 FKL67160 FUH67160 GED67160 GNZ67160 GXV67160 HHR67160 HRN67160 IBJ67160 ILF67160 IVB67160 JEX67160 JOT67160 JYP67160 KIL67160 KSH67160 LCD67160 LLZ67160 LVV67160 MFR67160 MPN67160 MZJ67160 NJF67160 NTB67160 OCX67160 OMT67160 OWP67160 PGL67160 PQH67160 QAD67160 QJZ67160 QTV67160 RDR67160 RNN67160 RXJ67160 SHF67160 SRB67160 TAX67160 TKT67160 TUP67160 UEL67160 UOH67160 UYD67160 VHZ67160 VRV67160 WBR67160 WLN67160 WVJ67160 B132696 IX132696 ST132696 ACP132696 AML132696 AWH132696 BGD132696 BPZ132696 BZV132696 CJR132696 CTN132696 DDJ132696 DNF132696 DXB132696 EGX132696 EQT132696 FAP132696 FKL132696 FUH132696 GED132696 GNZ132696 GXV132696 HHR132696 HRN132696 IBJ132696 ILF132696 IVB132696 JEX132696 JOT132696 JYP132696 KIL132696 KSH132696 LCD132696 LLZ132696 LVV132696 MFR132696 MPN132696 MZJ132696 NJF132696 NTB132696 OCX132696 OMT132696 OWP132696 PGL132696 PQH132696 QAD132696 QJZ132696 QTV132696 RDR132696 RNN132696 RXJ132696 SHF132696 SRB132696 TAX132696 TKT132696 TUP132696 UEL132696 UOH132696 UYD132696 VHZ132696 VRV132696 WBR132696 WLN132696 WVJ132696 B198232 IX198232 ST198232 ACP198232 AML198232 AWH198232 BGD198232 BPZ198232 BZV198232 CJR198232 CTN198232 DDJ198232 DNF198232 DXB198232 EGX198232 EQT198232 FAP198232 FKL198232 FUH198232 GED198232 GNZ198232 GXV198232 HHR198232 HRN198232 IBJ198232 ILF198232 IVB198232 JEX198232 JOT198232 JYP198232 KIL198232 KSH198232 LCD198232 LLZ198232 LVV198232 MFR198232 MPN198232 MZJ198232 NJF198232 NTB198232 OCX198232 OMT198232 OWP198232 PGL198232 PQH198232 QAD198232 QJZ198232 QTV198232 RDR198232 RNN198232 RXJ198232 SHF198232 SRB198232 TAX198232 TKT198232 TUP198232 UEL198232 UOH198232 UYD198232 VHZ198232 VRV198232 WBR198232 WLN198232 WVJ198232 B263768 IX263768 ST263768 ACP263768 AML263768 AWH263768 BGD263768 BPZ263768 BZV263768 CJR263768 CTN263768 DDJ263768 DNF263768 DXB263768 EGX263768 EQT263768 FAP263768 FKL263768 FUH263768 GED263768 GNZ263768 GXV263768 HHR263768 HRN263768 IBJ263768 ILF263768 IVB263768 JEX263768 JOT263768 JYP263768 KIL263768 KSH263768 LCD263768 LLZ263768 LVV263768 MFR263768 MPN263768 MZJ263768 NJF263768 NTB263768 OCX263768 OMT263768 OWP263768 PGL263768 PQH263768 QAD263768 QJZ263768 QTV263768 RDR263768 RNN263768 RXJ263768 SHF263768 SRB263768 TAX263768 TKT263768 TUP263768 UEL263768 UOH263768 UYD263768 VHZ263768 VRV263768 WBR263768 WLN263768 WVJ263768 B329304 IX329304 ST329304 ACP329304 AML329304 AWH329304 BGD329304 BPZ329304 BZV329304 CJR329304 CTN329304 DDJ329304 DNF329304 DXB329304 EGX329304 EQT329304 FAP329304 FKL329304 FUH329304 GED329304 GNZ329304 GXV329304 HHR329304 HRN329304 IBJ329304 ILF329304 IVB329304 JEX329304 JOT329304 JYP329304 KIL329304 KSH329304 LCD329304 LLZ329304 LVV329304 MFR329304 MPN329304 MZJ329304 NJF329304 NTB329304 OCX329304 OMT329304 OWP329304 PGL329304 PQH329304 QAD329304 QJZ329304 QTV329304 RDR329304 RNN329304 RXJ329304 SHF329304 SRB329304 TAX329304 TKT329304 TUP329304 UEL329304 UOH329304 UYD329304 VHZ329304 VRV329304 WBR329304 WLN329304 WVJ329304 B394840 IX394840 ST394840 ACP394840 AML394840 AWH394840 BGD394840 BPZ394840 BZV394840 CJR394840 CTN394840 DDJ394840 DNF394840 DXB394840 EGX394840 EQT394840 FAP394840 FKL394840 FUH394840 GED394840 GNZ394840 GXV394840 HHR394840 HRN394840 IBJ394840 ILF394840 IVB394840 JEX394840 JOT394840 JYP394840 KIL394840 KSH394840 LCD394840 LLZ394840 LVV394840 MFR394840 MPN394840 MZJ394840 NJF394840 NTB394840 OCX394840 OMT394840 OWP394840 PGL394840 PQH394840 QAD394840 QJZ394840 QTV394840 RDR394840 RNN394840 RXJ394840 SHF394840 SRB394840 TAX394840 TKT394840 TUP394840 UEL394840 UOH394840 UYD394840 VHZ394840 VRV394840 WBR394840 WLN394840 WVJ394840 B460376 IX460376 ST460376 ACP460376 AML460376 AWH460376 BGD460376 BPZ460376 BZV460376 CJR460376 CTN460376 DDJ460376 DNF460376 DXB460376 EGX460376 EQT460376 FAP460376 FKL460376 FUH460376 GED460376 GNZ460376 GXV460376 HHR460376 HRN460376 IBJ460376 ILF460376 IVB460376 JEX460376 JOT460376 JYP460376 KIL460376 KSH460376 LCD460376 LLZ460376 LVV460376 MFR460376 MPN460376 MZJ460376 NJF460376 NTB460376 OCX460376 OMT460376 OWP460376 PGL460376 PQH460376 QAD460376 QJZ460376 QTV460376 RDR460376 RNN460376 RXJ460376 SHF460376 SRB460376 TAX460376 TKT460376 TUP460376 UEL460376 UOH460376 UYD460376 VHZ460376 VRV460376 WBR460376 WLN460376 WVJ460376 B525912 IX525912 ST525912 ACP525912 AML525912 AWH525912 BGD525912 BPZ525912 BZV525912 CJR525912 CTN525912 DDJ525912 DNF525912 DXB525912 EGX525912 EQT525912 FAP525912 FKL525912 FUH525912 GED525912 GNZ525912 GXV525912 HHR525912 HRN525912 IBJ525912 ILF525912 IVB525912 JEX525912 JOT525912 JYP525912 KIL525912 KSH525912 LCD525912 LLZ525912 LVV525912 MFR525912 MPN525912 MZJ525912 NJF525912 NTB525912 OCX525912 OMT525912 OWP525912 PGL525912 PQH525912 QAD525912 QJZ525912 QTV525912 RDR525912 RNN525912 RXJ525912 SHF525912 SRB525912 TAX525912 TKT525912 TUP525912 UEL525912 UOH525912 UYD525912 VHZ525912 VRV525912 WBR525912 WLN525912 WVJ525912 B591448 IX591448 ST591448 ACP591448 AML591448 AWH591448 BGD591448 BPZ591448 BZV591448 CJR591448 CTN591448 DDJ591448 DNF591448 DXB591448 EGX591448 EQT591448 FAP591448 FKL591448 FUH591448 GED591448 GNZ591448 GXV591448 HHR591448 HRN591448 IBJ591448 ILF591448 IVB591448 JEX591448 JOT591448 JYP591448 KIL591448 KSH591448 LCD591448 LLZ591448 LVV591448 MFR591448 MPN591448 MZJ591448 NJF591448 NTB591448 OCX591448 OMT591448 OWP591448 PGL591448 PQH591448 QAD591448 QJZ591448 QTV591448 RDR591448 RNN591448 RXJ591448 SHF591448 SRB591448 TAX591448 TKT591448 TUP591448 UEL591448 UOH591448 UYD591448 VHZ591448 VRV591448 WBR591448 WLN591448 WVJ591448 B656984 IX656984 ST656984 ACP656984 AML656984 AWH656984 BGD656984 BPZ656984 BZV656984 CJR656984 CTN656984 DDJ656984 DNF656984 DXB656984 EGX656984 EQT656984 FAP656984 FKL656984 FUH656984 GED656984 GNZ656984 GXV656984 HHR656984 HRN656984 IBJ656984 ILF656984 IVB656984 JEX656984 JOT656984 JYP656984 KIL656984 KSH656984 LCD656984 LLZ656984 LVV656984 MFR656984 MPN656984 MZJ656984 NJF656984 NTB656984 OCX656984 OMT656984 OWP656984 PGL656984 PQH656984 QAD656984 QJZ656984 QTV656984 RDR656984 RNN656984 RXJ656984 SHF656984 SRB656984 TAX656984 TKT656984 TUP656984 UEL656984 UOH656984 UYD656984 VHZ656984 VRV656984 WBR656984 WLN656984 WVJ656984 B722520 IX722520 ST722520 ACP722520 AML722520 AWH722520 BGD722520 BPZ722520 BZV722520 CJR722520 CTN722520 DDJ722520 DNF722520 DXB722520 EGX722520 EQT722520 FAP722520 FKL722520 FUH722520 GED722520 GNZ722520 GXV722520 HHR722520 HRN722520 IBJ722520 ILF722520 IVB722520 JEX722520 JOT722520 JYP722520 KIL722520 KSH722520 LCD722520 LLZ722520 LVV722520 MFR722520 MPN722520 MZJ722520 NJF722520 NTB722520 OCX722520 OMT722520 OWP722520 PGL722520 PQH722520 QAD722520 QJZ722520 QTV722520 RDR722520 RNN722520 RXJ722520 SHF722520 SRB722520 TAX722520 TKT722520 TUP722520 UEL722520 UOH722520 UYD722520 VHZ722520 VRV722520 WBR722520 WLN722520 WVJ722520 B788056 IX788056 ST788056 ACP788056 AML788056 AWH788056 BGD788056 BPZ788056 BZV788056 CJR788056 CTN788056 DDJ788056 DNF788056 DXB788056 EGX788056 EQT788056 FAP788056 FKL788056 FUH788056 GED788056 GNZ788056 GXV788056 HHR788056 HRN788056 IBJ788056 ILF788056 IVB788056 JEX788056 JOT788056 JYP788056 KIL788056 KSH788056 LCD788056 LLZ788056 LVV788056 MFR788056 MPN788056 MZJ788056 NJF788056 NTB788056 OCX788056 OMT788056 OWP788056 PGL788056 PQH788056 QAD788056 QJZ788056 QTV788056 RDR788056 RNN788056 RXJ788056 SHF788056 SRB788056 TAX788056 TKT788056 TUP788056 UEL788056 UOH788056 UYD788056 VHZ788056 VRV788056 WBR788056 WLN788056 WVJ788056 B853592 IX853592 ST853592 ACP853592 AML853592 AWH853592 BGD853592 BPZ853592 BZV853592 CJR853592 CTN853592 DDJ853592 DNF853592 DXB853592 EGX853592 EQT853592 FAP853592 FKL853592 FUH853592 GED853592 GNZ853592 GXV853592 HHR853592 HRN853592 IBJ853592 ILF853592 IVB853592 JEX853592 JOT853592 JYP853592 KIL853592 KSH853592 LCD853592 LLZ853592 LVV853592 MFR853592 MPN853592 MZJ853592 NJF853592 NTB853592 OCX853592 OMT853592 OWP853592 PGL853592 PQH853592 QAD853592 QJZ853592 QTV853592 RDR853592 RNN853592 RXJ853592 SHF853592 SRB853592 TAX853592 TKT853592 TUP853592 UEL853592 UOH853592 UYD853592 VHZ853592 VRV853592 WBR853592 WLN853592 WVJ853592 B919128 IX919128 ST919128 ACP919128 AML919128 AWH919128 BGD919128 BPZ919128 BZV919128 CJR919128 CTN919128 DDJ919128 DNF919128 DXB919128 EGX919128 EQT919128 FAP919128 FKL919128 FUH919128 GED919128 GNZ919128 GXV919128 HHR919128 HRN919128 IBJ919128 ILF919128 IVB919128 JEX919128 JOT919128 JYP919128 KIL919128 KSH919128 LCD919128 LLZ919128 LVV919128 MFR919128 MPN919128 MZJ919128 NJF919128 NTB919128 OCX919128 OMT919128 OWP919128 PGL919128 PQH919128 QAD919128 QJZ919128 QTV919128 RDR919128 RNN919128 RXJ919128 SHF919128 SRB919128 TAX919128 TKT919128 TUP919128 UEL919128 UOH919128 UYD919128 VHZ919128 VRV919128 WBR919128 WLN919128 WVJ919128 B984664 IX984664 ST984664 ACP984664 AML984664 AWH984664 BGD984664 BPZ984664 BZV984664 CJR984664 CTN984664 DDJ984664 DNF984664 DXB984664 EGX984664 EQT984664 FAP984664 FKL984664 FUH984664 GED984664 GNZ984664 GXV984664 HHR984664 HRN984664 IBJ984664 ILF984664 IVB984664 JEX984664 JOT984664 JYP984664 KIL984664 KSH984664 LCD984664 LLZ984664 LVV984664 MFR984664 MPN984664 MZJ984664 NJF984664 NTB984664 OCX984664 OMT984664 OWP984664 PGL984664 PQH984664 QAD984664 QJZ984664 QTV984664 RDR984664 RNN984664 RXJ984664 SHF984664 SRB984664 TAX984664 TKT984664 TUP984664 UEL984664 UOH984664 UYD984664 VHZ984664 VRV984664 WBR984664 WLN984664 WVJ984664 B1627 IX1627 ST1627 ACP1627 AML1627 AWH1627 BGD1627 BPZ1627 BZV1627 CJR1627 CTN1627 DDJ1627 DNF1627 DXB1627 EGX1627 EQT1627 FAP1627 FKL1627 FUH1627 GED1627 GNZ1627 GXV1627 HHR1627 HRN1627 IBJ1627 ILF1627 IVB1627 JEX1627 JOT1627 JYP1627 KIL1627 KSH1627 LCD1627 LLZ1627 LVV1627 MFR1627 MPN1627 MZJ1627 NJF1627 NTB1627 OCX1627 OMT1627 OWP1627 PGL1627 PQH1627 QAD1627 QJZ1627 QTV1627 RDR1627 RNN1627 RXJ1627 SHF1627 SRB1627 TAX1627 TKT1627 TUP1627 UEL1627 UOH1627 UYD1627 VHZ1627 VRV1627 WBR1627 WLN1627 WVJ1627 B67163 IX67163 ST67163 ACP67163 AML67163 AWH67163 BGD67163 BPZ67163 BZV67163 CJR67163 CTN67163 DDJ67163 DNF67163 DXB67163 EGX67163 EQT67163 FAP67163 FKL67163 FUH67163 GED67163 GNZ67163 GXV67163 HHR67163 HRN67163 IBJ67163 ILF67163 IVB67163 JEX67163 JOT67163 JYP67163 KIL67163 KSH67163 LCD67163 LLZ67163 LVV67163 MFR67163 MPN67163 MZJ67163 NJF67163 NTB67163 OCX67163 OMT67163 OWP67163 PGL67163 PQH67163 QAD67163 QJZ67163 QTV67163 RDR67163 RNN67163 RXJ67163 SHF67163 SRB67163 TAX67163 TKT67163 TUP67163 UEL67163 UOH67163 UYD67163 VHZ67163 VRV67163 WBR67163 WLN67163 WVJ67163 B132699 IX132699 ST132699 ACP132699 AML132699 AWH132699 BGD132699 BPZ132699 BZV132699 CJR132699 CTN132699 DDJ132699 DNF132699 DXB132699 EGX132699 EQT132699 FAP132699 FKL132699 FUH132699 GED132699 GNZ132699 GXV132699 HHR132699 HRN132699 IBJ132699 ILF132699 IVB132699 JEX132699 JOT132699 JYP132699 KIL132699 KSH132699 LCD132699 LLZ132699 LVV132699 MFR132699 MPN132699 MZJ132699 NJF132699 NTB132699 OCX132699 OMT132699 OWP132699 PGL132699 PQH132699 QAD132699 QJZ132699 QTV132699 RDR132699 RNN132699 RXJ132699 SHF132699 SRB132699 TAX132699 TKT132699 TUP132699 UEL132699 UOH132699 UYD132699 VHZ132699 VRV132699 WBR132699 WLN132699 WVJ132699 B198235 IX198235 ST198235 ACP198235 AML198235 AWH198235 BGD198235 BPZ198235 BZV198235 CJR198235 CTN198235 DDJ198235 DNF198235 DXB198235 EGX198235 EQT198235 FAP198235 FKL198235 FUH198235 GED198235 GNZ198235 GXV198235 HHR198235 HRN198235 IBJ198235 ILF198235 IVB198235 JEX198235 JOT198235 JYP198235 KIL198235 KSH198235 LCD198235 LLZ198235 LVV198235 MFR198235 MPN198235 MZJ198235 NJF198235 NTB198235 OCX198235 OMT198235 OWP198235 PGL198235 PQH198235 QAD198235 QJZ198235 QTV198235 RDR198235 RNN198235 RXJ198235 SHF198235 SRB198235 TAX198235 TKT198235 TUP198235 UEL198235 UOH198235 UYD198235 VHZ198235 VRV198235 WBR198235 WLN198235 WVJ198235 B263771 IX263771 ST263771 ACP263771 AML263771 AWH263771 BGD263771 BPZ263771 BZV263771 CJR263771 CTN263771 DDJ263771 DNF263771 DXB263771 EGX263771 EQT263771 FAP263771 FKL263771 FUH263771 GED263771 GNZ263771 GXV263771 HHR263771 HRN263771 IBJ263771 ILF263771 IVB263771 JEX263771 JOT263771 JYP263771 KIL263771 KSH263771 LCD263771 LLZ263771 LVV263771 MFR263771 MPN263771 MZJ263771 NJF263771 NTB263771 OCX263771 OMT263771 OWP263771 PGL263771 PQH263771 QAD263771 QJZ263771 QTV263771 RDR263771 RNN263771 RXJ263771 SHF263771 SRB263771 TAX263771 TKT263771 TUP263771 UEL263771 UOH263771 UYD263771 VHZ263771 VRV263771 WBR263771 WLN263771 WVJ263771 B329307 IX329307 ST329307 ACP329307 AML329307 AWH329307 BGD329307 BPZ329307 BZV329307 CJR329307 CTN329307 DDJ329307 DNF329307 DXB329307 EGX329307 EQT329307 FAP329307 FKL329307 FUH329307 GED329307 GNZ329307 GXV329307 HHR329307 HRN329307 IBJ329307 ILF329307 IVB329307 JEX329307 JOT329307 JYP329307 KIL329307 KSH329307 LCD329307 LLZ329307 LVV329307 MFR329307 MPN329307 MZJ329307 NJF329307 NTB329307 OCX329307 OMT329307 OWP329307 PGL329307 PQH329307 QAD329307 QJZ329307 QTV329307 RDR329307 RNN329307 RXJ329307 SHF329307 SRB329307 TAX329307 TKT329307 TUP329307 UEL329307 UOH329307 UYD329307 VHZ329307 VRV329307 WBR329307 WLN329307 WVJ329307 B394843 IX394843 ST394843 ACP394843 AML394843 AWH394843 BGD394843 BPZ394843 BZV394843 CJR394843 CTN394843 DDJ394843 DNF394843 DXB394843 EGX394843 EQT394843 FAP394843 FKL394843 FUH394843 GED394843 GNZ394843 GXV394843 HHR394843 HRN394843 IBJ394843 ILF394843 IVB394843 JEX394843 JOT394843 JYP394843 KIL394843 KSH394843 LCD394843 LLZ394843 LVV394843 MFR394843 MPN394843 MZJ394843 NJF394843 NTB394843 OCX394843 OMT394843 OWP394843 PGL394843 PQH394843 QAD394843 QJZ394843 QTV394843 RDR394843 RNN394843 RXJ394843 SHF394843 SRB394843 TAX394843 TKT394843 TUP394843 UEL394843 UOH394843 UYD394843 VHZ394843 VRV394843 WBR394843 WLN394843 WVJ394843 B460379 IX460379 ST460379 ACP460379 AML460379 AWH460379 BGD460379 BPZ460379 BZV460379 CJR460379 CTN460379 DDJ460379 DNF460379 DXB460379 EGX460379 EQT460379 FAP460379 FKL460379 FUH460379 GED460379 GNZ460379 GXV460379 HHR460379 HRN460379 IBJ460379 ILF460379 IVB460379 JEX460379 JOT460379 JYP460379 KIL460379 KSH460379 LCD460379 LLZ460379 LVV460379 MFR460379 MPN460379 MZJ460379 NJF460379 NTB460379 OCX460379 OMT460379 OWP460379 PGL460379 PQH460379 QAD460379 QJZ460379 QTV460379 RDR460379 RNN460379 RXJ460379 SHF460379 SRB460379 TAX460379 TKT460379 TUP460379 UEL460379 UOH460379 UYD460379 VHZ460379 VRV460379 WBR460379 WLN460379 WVJ460379 B525915 IX525915 ST525915 ACP525915 AML525915 AWH525915 BGD525915 BPZ525915 BZV525915 CJR525915 CTN525915 DDJ525915 DNF525915 DXB525915 EGX525915 EQT525915 FAP525915 FKL525915 FUH525915 GED525915 GNZ525915 GXV525915 HHR525915 HRN525915 IBJ525915 ILF525915 IVB525915 JEX525915 JOT525915 JYP525915 KIL525915 KSH525915 LCD525915 LLZ525915 LVV525915 MFR525915 MPN525915 MZJ525915 NJF525915 NTB525915 OCX525915 OMT525915 OWP525915 PGL525915 PQH525915 QAD525915 QJZ525915 QTV525915 RDR525915 RNN525915 RXJ525915 SHF525915 SRB525915 TAX525915 TKT525915 TUP525915 UEL525915 UOH525915 UYD525915 VHZ525915 VRV525915 WBR525915 WLN525915 WVJ525915 B591451 IX591451 ST591451 ACP591451 AML591451 AWH591451 BGD591451 BPZ591451 BZV591451 CJR591451 CTN591451 DDJ591451 DNF591451 DXB591451 EGX591451 EQT591451 FAP591451 FKL591451 FUH591451 GED591451 GNZ591451 GXV591451 HHR591451 HRN591451 IBJ591451 ILF591451 IVB591451 JEX591451 JOT591451 JYP591451 KIL591451 KSH591451 LCD591451 LLZ591451 LVV591451 MFR591451 MPN591451 MZJ591451 NJF591451 NTB591451 OCX591451 OMT591451 OWP591451 PGL591451 PQH591451 QAD591451 QJZ591451 QTV591451 RDR591451 RNN591451 RXJ591451 SHF591451 SRB591451 TAX591451 TKT591451 TUP591451 UEL591451 UOH591451 UYD591451 VHZ591451 VRV591451 WBR591451 WLN591451 WVJ591451 B656987 IX656987 ST656987 ACP656987 AML656987 AWH656987 BGD656987 BPZ656987 BZV656987 CJR656987 CTN656987 DDJ656987 DNF656987 DXB656987 EGX656987 EQT656987 FAP656987 FKL656987 FUH656987 GED656987 GNZ656987 GXV656987 HHR656987 HRN656987 IBJ656987 ILF656987 IVB656987 JEX656987 JOT656987 JYP656987 KIL656987 KSH656987 LCD656987 LLZ656987 LVV656987 MFR656987 MPN656987 MZJ656987 NJF656987 NTB656987 OCX656987 OMT656987 OWP656987 PGL656987 PQH656987 QAD656987 QJZ656987 QTV656987 RDR656987 RNN656987 RXJ656987 SHF656987 SRB656987 TAX656987 TKT656987 TUP656987 UEL656987 UOH656987 UYD656987 VHZ656987 VRV656987 WBR656987 WLN656987 WVJ656987 B722523 IX722523 ST722523 ACP722523 AML722523 AWH722523 BGD722523 BPZ722523 BZV722523 CJR722523 CTN722523 DDJ722523 DNF722523 DXB722523 EGX722523 EQT722523 FAP722523 FKL722523 FUH722523 GED722523 GNZ722523 GXV722523 HHR722523 HRN722523 IBJ722523 ILF722523 IVB722523 JEX722523 JOT722523 JYP722523 KIL722523 KSH722523 LCD722523 LLZ722523 LVV722523 MFR722523 MPN722523 MZJ722523 NJF722523 NTB722523 OCX722523 OMT722523 OWP722523 PGL722523 PQH722523 QAD722523 QJZ722523 QTV722523 RDR722523 RNN722523 RXJ722523 SHF722523 SRB722523 TAX722523 TKT722523 TUP722523 UEL722523 UOH722523 UYD722523 VHZ722523 VRV722523 WBR722523 WLN722523 WVJ722523 B788059 IX788059 ST788059 ACP788059 AML788059 AWH788059 BGD788059 BPZ788059 BZV788059 CJR788059 CTN788059 DDJ788059 DNF788059 DXB788059 EGX788059 EQT788059 FAP788059 FKL788059 FUH788059 GED788059 GNZ788059 GXV788059 HHR788059 HRN788059 IBJ788059 ILF788059 IVB788059 JEX788059 JOT788059 JYP788059 KIL788059 KSH788059 LCD788059 LLZ788059 LVV788059 MFR788059 MPN788059 MZJ788059 NJF788059 NTB788059 OCX788059 OMT788059 OWP788059 PGL788059 PQH788059 QAD788059 QJZ788059 QTV788059 RDR788059 RNN788059 RXJ788059 SHF788059 SRB788059 TAX788059 TKT788059 TUP788059 UEL788059 UOH788059 UYD788059 VHZ788059 VRV788059 WBR788059 WLN788059 WVJ788059 B853595 IX853595 ST853595 ACP853595 AML853595 AWH853595 BGD853595 BPZ853595 BZV853595 CJR853595 CTN853595 DDJ853595 DNF853595 DXB853595 EGX853595 EQT853595 FAP853595 FKL853595 FUH853595 GED853595 GNZ853595 GXV853595 HHR853595 HRN853595 IBJ853595 ILF853595 IVB853595 JEX853595 JOT853595 JYP853595 KIL853595 KSH853595 LCD853595 LLZ853595 LVV853595 MFR853595 MPN853595 MZJ853595 NJF853595 NTB853595 OCX853595 OMT853595 OWP853595 PGL853595 PQH853595 QAD853595 QJZ853595 QTV853595 RDR853595 RNN853595 RXJ853595 SHF853595 SRB853595 TAX853595 TKT853595 TUP853595 UEL853595 UOH853595 UYD853595 VHZ853595 VRV853595 WBR853595 WLN853595 WVJ853595 B919131 IX919131 ST919131 ACP919131 AML919131 AWH919131 BGD919131 BPZ919131 BZV919131 CJR919131 CTN919131 DDJ919131 DNF919131 DXB919131 EGX919131 EQT919131 FAP919131 FKL919131 FUH919131 GED919131 GNZ919131 GXV919131 HHR919131 HRN919131 IBJ919131 ILF919131 IVB919131 JEX919131 JOT919131 JYP919131 KIL919131 KSH919131 LCD919131 LLZ919131 LVV919131 MFR919131 MPN919131 MZJ919131 NJF919131 NTB919131 OCX919131 OMT919131 OWP919131 PGL919131 PQH919131 QAD919131 QJZ919131 QTV919131 RDR919131 RNN919131 RXJ919131 SHF919131 SRB919131 TAX919131 TKT919131 TUP919131 UEL919131 UOH919131 UYD919131 VHZ919131 VRV919131 WBR919131 WLN919131 WVJ919131 B984667 IX984667 ST984667 ACP984667 AML984667 AWH984667 BGD984667 BPZ984667 BZV984667 CJR984667 CTN984667 DDJ984667 DNF984667 DXB984667 EGX984667 EQT984667 FAP984667 FKL984667 FUH984667 GED984667 GNZ984667 GXV984667 HHR984667 HRN984667 IBJ984667 ILF984667 IVB984667 JEX984667 JOT984667 JYP984667 KIL984667 KSH984667 LCD984667 LLZ984667 LVV984667 MFR984667 MPN984667 MZJ984667 NJF984667 NTB984667 OCX984667 OMT984667 OWP984667 PGL984667 PQH984667 QAD984667 QJZ984667 QTV984667 RDR984667 RNN984667 RXJ984667 SHF984667 SRB984667 TAX984667 TKT984667 TUP984667 UEL984667 UOH984667 UYD984667 VHZ984667 VRV984667 WBR984667 WLN984667 WVJ984667 B1630 IX1630 ST1630 ACP1630 AML1630 AWH1630 BGD1630 BPZ1630 BZV1630 CJR1630 CTN1630 DDJ1630 DNF1630 DXB1630 EGX1630 EQT1630 FAP1630 FKL1630 FUH1630 GED1630 GNZ1630 GXV1630 HHR1630 HRN1630 IBJ1630 ILF1630 IVB1630 JEX1630 JOT1630 JYP1630 KIL1630 KSH1630 LCD1630 LLZ1630 LVV1630 MFR1630 MPN1630 MZJ1630 NJF1630 NTB1630 OCX1630 OMT1630 OWP1630 PGL1630 PQH1630 QAD1630 QJZ1630 QTV1630 RDR1630 RNN1630 RXJ1630 SHF1630 SRB1630 TAX1630 TKT1630 TUP1630 UEL1630 UOH1630 UYD1630 VHZ1630 VRV1630 WBR1630 WLN1630 WVJ1630 B67166 IX67166 ST67166 ACP67166 AML67166 AWH67166 BGD67166 BPZ67166 BZV67166 CJR67166 CTN67166 DDJ67166 DNF67166 DXB67166 EGX67166 EQT67166 FAP67166 FKL67166 FUH67166 GED67166 GNZ67166 GXV67166 HHR67166 HRN67166 IBJ67166 ILF67166 IVB67166 JEX67166 JOT67166 JYP67166 KIL67166 KSH67166 LCD67166 LLZ67166 LVV67166 MFR67166 MPN67166 MZJ67166 NJF67166 NTB67166 OCX67166 OMT67166 OWP67166 PGL67166 PQH67166 QAD67166 QJZ67166 QTV67166 RDR67166 RNN67166 RXJ67166 SHF67166 SRB67166 TAX67166 TKT67166 TUP67166 UEL67166 UOH67166 UYD67166 VHZ67166 VRV67166 WBR67166 WLN67166 WVJ67166 B132702 IX132702 ST132702 ACP132702 AML132702 AWH132702 BGD132702 BPZ132702 BZV132702 CJR132702 CTN132702 DDJ132702 DNF132702 DXB132702 EGX132702 EQT132702 FAP132702 FKL132702 FUH132702 GED132702 GNZ132702 GXV132702 HHR132702 HRN132702 IBJ132702 ILF132702 IVB132702 JEX132702 JOT132702 JYP132702 KIL132702 KSH132702 LCD132702 LLZ132702 LVV132702 MFR132702 MPN132702 MZJ132702 NJF132702 NTB132702 OCX132702 OMT132702 OWP132702 PGL132702 PQH132702 QAD132702 QJZ132702 QTV132702 RDR132702 RNN132702 RXJ132702 SHF132702 SRB132702 TAX132702 TKT132702 TUP132702 UEL132702 UOH132702 UYD132702 VHZ132702 VRV132702 WBR132702 WLN132702 WVJ132702 B198238 IX198238 ST198238 ACP198238 AML198238 AWH198238 BGD198238 BPZ198238 BZV198238 CJR198238 CTN198238 DDJ198238 DNF198238 DXB198238 EGX198238 EQT198238 FAP198238 FKL198238 FUH198238 GED198238 GNZ198238 GXV198238 HHR198238 HRN198238 IBJ198238 ILF198238 IVB198238 JEX198238 JOT198238 JYP198238 KIL198238 KSH198238 LCD198238 LLZ198238 LVV198238 MFR198238 MPN198238 MZJ198238 NJF198238 NTB198238 OCX198238 OMT198238 OWP198238 PGL198238 PQH198238 QAD198238 QJZ198238 QTV198238 RDR198238 RNN198238 RXJ198238 SHF198238 SRB198238 TAX198238 TKT198238 TUP198238 UEL198238 UOH198238 UYD198238 VHZ198238 VRV198238 WBR198238 WLN198238 WVJ198238 B263774 IX263774 ST263774 ACP263774 AML263774 AWH263774 BGD263774 BPZ263774 BZV263774 CJR263774 CTN263774 DDJ263774 DNF263774 DXB263774 EGX263774 EQT263774 FAP263774 FKL263774 FUH263774 GED263774 GNZ263774 GXV263774 HHR263774 HRN263774 IBJ263774 ILF263774 IVB263774 JEX263774 JOT263774 JYP263774 KIL263774 KSH263774 LCD263774 LLZ263774 LVV263774 MFR263774 MPN263774 MZJ263774 NJF263774 NTB263774 OCX263774 OMT263774 OWP263774 PGL263774 PQH263774 QAD263774 QJZ263774 QTV263774 RDR263774 RNN263774 RXJ263774 SHF263774 SRB263774 TAX263774 TKT263774 TUP263774 UEL263774 UOH263774 UYD263774 VHZ263774 VRV263774 WBR263774 WLN263774 WVJ263774 B329310 IX329310 ST329310 ACP329310 AML329310 AWH329310 BGD329310 BPZ329310 BZV329310 CJR329310 CTN329310 DDJ329310 DNF329310 DXB329310 EGX329310 EQT329310 FAP329310 FKL329310 FUH329310 GED329310 GNZ329310 GXV329310 HHR329310 HRN329310 IBJ329310 ILF329310 IVB329310 JEX329310 JOT329310 JYP329310 KIL329310 KSH329310 LCD329310 LLZ329310 LVV329310 MFR329310 MPN329310 MZJ329310 NJF329310 NTB329310 OCX329310 OMT329310 OWP329310 PGL329310 PQH329310 QAD329310 QJZ329310 QTV329310 RDR329310 RNN329310 RXJ329310 SHF329310 SRB329310 TAX329310 TKT329310 TUP329310 UEL329310 UOH329310 UYD329310 VHZ329310 VRV329310 WBR329310 WLN329310 WVJ329310 B394846 IX394846 ST394846 ACP394846 AML394846 AWH394846 BGD394846 BPZ394846 BZV394846 CJR394846 CTN394846 DDJ394846 DNF394846 DXB394846 EGX394846 EQT394846 FAP394846 FKL394846 FUH394846 GED394846 GNZ394846 GXV394846 HHR394846 HRN394846 IBJ394846 ILF394846 IVB394846 JEX394846 JOT394846 JYP394846 KIL394846 KSH394846 LCD394846 LLZ394846 LVV394846 MFR394846 MPN394846 MZJ394846 NJF394846 NTB394846 OCX394846 OMT394846 OWP394846 PGL394846 PQH394846 QAD394846 QJZ394846 QTV394846 RDR394846 RNN394846 RXJ394846 SHF394846 SRB394846 TAX394846 TKT394846 TUP394846 UEL394846 UOH394846 UYD394846 VHZ394846 VRV394846 WBR394846 WLN394846 WVJ394846 B460382 IX460382 ST460382 ACP460382 AML460382 AWH460382 BGD460382 BPZ460382 BZV460382 CJR460382 CTN460382 DDJ460382 DNF460382 DXB460382 EGX460382 EQT460382 FAP460382 FKL460382 FUH460382 GED460382 GNZ460382 GXV460382 HHR460382 HRN460382 IBJ460382 ILF460382 IVB460382 JEX460382 JOT460382 JYP460382 KIL460382 KSH460382 LCD460382 LLZ460382 LVV460382 MFR460382 MPN460382 MZJ460382 NJF460382 NTB460382 OCX460382 OMT460382 OWP460382 PGL460382 PQH460382 QAD460382 QJZ460382 QTV460382 RDR460382 RNN460382 RXJ460382 SHF460382 SRB460382 TAX460382 TKT460382 TUP460382 UEL460382 UOH460382 UYD460382 VHZ460382 VRV460382 WBR460382 WLN460382 WVJ460382 B525918 IX525918 ST525918 ACP525918 AML525918 AWH525918 BGD525918 BPZ525918 BZV525918 CJR525918 CTN525918 DDJ525918 DNF525918 DXB525918 EGX525918 EQT525918 FAP525918 FKL525918 FUH525918 GED525918 GNZ525918 GXV525918 HHR525918 HRN525918 IBJ525918 ILF525918 IVB525918 JEX525918 JOT525918 JYP525918 KIL525918 KSH525918 LCD525918 LLZ525918 LVV525918 MFR525918 MPN525918 MZJ525918 NJF525918 NTB525918 OCX525918 OMT525918 OWP525918 PGL525918 PQH525918 QAD525918 QJZ525918 QTV525918 RDR525918 RNN525918 RXJ525918 SHF525918 SRB525918 TAX525918 TKT525918 TUP525918 UEL525918 UOH525918 UYD525918 VHZ525918 VRV525918 WBR525918 WLN525918 WVJ525918 B591454 IX591454 ST591454 ACP591454 AML591454 AWH591454 BGD591454 BPZ591454 BZV591454 CJR591454 CTN591454 DDJ591454 DNF591454 DXB591454 EGX591454 EQT591454 FAP591454 FKL591454 FUH591454 GED591454 GNZ591454 GXV591454 HHR591454 HRN591454 IBJ591454 ILF591454 IVB591454 JEX591454 JOT591454 JYP591454 KIL591454 KSH591454 LCD591454 LLZ591454 LVV591454 MFR591454 MPN591454 MZJ591454 NJF591454 NTB591454 OCX591454 OMT591454 OWP591454 PGL591454 PQH591454 QAD591454 QJZ591454 QTV591454 RDR591454 RNN591454 RXJ591454 SHF591454 SRB591454 TAX591454 TKT591454 TUP591454 UEL591454 UOH591454 UYD591454 VHZ591454 VRV591454 WBR591454 WLN591454 WVJ591454 B656990 IX656990 ST656990 ACP656990 AML656990 AWH656990 BGD656990 BPZ656990 BZV656990 CJR656990 CTN656990 DDJ656990 DNF656990 DXB656990 EGX656990 EQT656990 FAP656990 FKL656990 FUH656990 GED656990 GNZ656990 GXV656990 HHR656990 HRN656990 IBJ656990 ILF656990 IVB656990 JEX656990 JOT656990 JYP656990 KIL656990 KSH656990 LCD656990 LLZ656990 LVV656990 MFR656990 MPN656990 MZJ656990 NJF656990 NTB656990 OCX656990 OMT656990 OWP656990 PGL656990 PQH656990 QAD656990 QJZ656990 QTV656990 RDR656990 RNN656990 RXJ656990 SHF656990 SRB656990 TAX656990 TKT656990 TUP656990 UEL656990 UOH656990 UYD656990 VHZ656990 VRV656990 WBR656990 WLN656990 WVJ656990 B722526 IX722526 ST722526 ACP722526 AML722526 AWH722526 BGD722526 BPZ722526 BZV722526 CJR722526 CTN722526 DDJ722526 DNF722526 DXB722526 EGX722526 EQT722526 FAP722526 FKL722526 FUH722526 GED722526 GNZ722526 GXV722526 HHR722526 HRN722526 IBJ722526 ILF722526 IVB722526 JEX722526 JOT722526 JYP722526 KIL722526 KSH722526 LCD722526 LLZ722526 LVV722526 MFR722526 MPN722526 MZJ722526 NJF722526 NTB722526 OCX722526 OMT722526 OWP722526 PGL722526 PQH722526 QAD722526 QJZ722526 QTV722526 RDR722526 RNN722526 RXJ722526 SHF722526 SRB722526 TAX722526 TKT722526 TUP722526 UEL722526 UOH722526 UYD722526 VHZ722526 VRV722526 WBR722526 WLN722526 WVJ722526 B788062 IX788062 ST788062 ACP788062 AML788062 AWH788062 BGD788062 BPZ788062 BZV788062 CJR788062 CTN788062 DDJ788062 DNF788062 DXB788062 EGX788062 EQT788062 FAP788062 FKL788062 FUH788062 GED788062 GNZ788062 GXV788062 HHR788062 HRN788062 IBJ788062 ILF788062 IVB788062 JEX788062 JOT788062 JYP788062 KIL788062 KSH788062 LCD788062 LLZ788062 LVV788062 MFR788062 MPN788062 MZJ788062 NJF788062 NTB788062 OCX788062 OMT788062 OWP788062 PGL788062 PQH788062 QAD788062 QJZ788062 QTV788062 RDR788062 RNN788062 RXJ788062 SHF788062 SRB788062 TAX788062 TKT788062 TUP788062 UEL788062 UOH788062 UYD788062 VHZ788062 VRV788062 WBR788062 WLN788062 WVJ788062 B853598 IX853598 ST853598 ACP853598 AML853598 AWH853598 BGD853598 BPZ853598 BZV853598 CJR853598 CTN853598 DDJ853598 DNF853598 DXB853598 EGX853598 EQT853598 FAP853598 FKL853598 FUH853598 GED853598 GNZ853598 GXV853598 HHR853598 HRN853598 IBJ853598 ILF853598 IVB853598 JEX853598 JOT853598 JYP853598 KIL853598 KSH853598 LCD853598 LLZ853598 LVV853598 MFR853598 MPN853598 MZJ853598 NJF853598 NTB853598 OCX853598 OMT853598 OWP853598 PGL853598 PQH853598 QAD853598 QJZ853598 QTV853598 RDR853598 RNN853598 RXJ853598 SHF853598 SRB853598 TAX853598 TKT853598 TUP853598 UEL853598 UOH853598 UYD853598 VHZ853598 VRV853598 WBR853598 WLN853598 WVJ853598 B919134 IX919134 ST919134 ACP919134 AML919134 AWH919134 BGD919134 BPZ919134 BZV919134 CJR919134 CTN919134 DDJ919134 DNF919134 DXB919134 EGX919134 EQT919134 FAP919134 FKL919134 FUH919134 GED919134 GNZ919134 GXV919134 HHR919134 HRN919134 IBJ919134 ILF919134 IVB919134 JEX919134 JOT919134 JYP919134 KIL919134 KSH919134 LCD919134 LLZ919134 LVV919134 MFR919134 MPN919134 MZJ919134 NJF919134 NTB919134 OCX919134 OMT919134 OWP919134 PGL919134 PQH919134 QAD919134 QJZ919134 QTV919134 RDR919134 RNN919134 RXJ919134 SHF919134 SRB919134 TAX919134 TKT919134 TUP919134 UEL919134 UOH919134 UYD919134 VHZ919134 VRV919134 WBR919134 WLN919134 WVJ919134 B984670 IX984670 ST984670 ACP984670 AML984670 AWH984670 BGD984670 BPZ984670 BZV984670 CJR984670 CTN984670 DDJ984670 DNF984670 DXB984670 EGX984670 EQT984670 FAP984670 FKL984670 FUH984670 GED984670 GNZ984670 GXV984670 HHR984670 HRN984670 IBJ984670 ILF984670 IVB984670 JEX984670 JOT984670 JYP984670 KIL984670 KSH984670 LCD984670 LLZ984670 LVV984670 MFR984670 MPN984670 MZJ984670 NJF984670 NTB984670 OCX984670 OMT984670 OWP984670 PGL984670 PQH984670 QAD984670 QJZ984670 QTV984670 RDR984670 RNN984670 RXJ984670 SHF984670 SRB984670 TAX984670 TKT984670 TUP984670 UEL984670 UOH984670 UYD984670 VHZ984670 VRV984670 WBR984670 WLN984670 WVJ984670 B1592 IX1592 ST1592 ACP1592 AML1592 AWH1592 BGD1592 BPZ1592 BZV1592 CJR1592 CTN1592 DDJ1592 DNF1592 DXB1592 EGX1592 EQT1592 FAP1592 FKL1592 FUH1592 GED1592 GNZ1592 GXV1592 HHR1592 HRN1592 IBJ1592 ILF1592 IVB1592 JEX1592 JOT1592 JYP1592 KIL1592 KSH1592 LCD1592 LLZ1592 LVV1592 MFR1592 MPN1592 MZJ1592 NJF1592 NTB1592 OCX1592 OMT1592 OWP1592 PGL1592 PQH1592 QAD1592 QJZ1592 QTV1592 RDR1592 RNN1592 RXJ1592 SHF1592 SRB1592 TAX1592 TKT1592 TUP1592 UEL1592 UOH1592 UYD1592 VHZ1592 VRV1592 WBR1592 WLN1592 WVJ1592 B67128 IX67128 ST67128 ACP67128 AML67128 AWH67128 BGD67128 BPZ67128 BZV67128 CJR67128 CTN67128 DDJ67128 DNF67128 DXB67128 EGX67128 EQT67128 FAP67128 FKL67128 FUH67128 GED67128 GNZ67128 GXV67128 HHR67128 HRN67128 IBJ67128 ILF67128 IVB67128 JEX67128 JOT67128 JYP67128 KIL67128 KSH67128 LCD67128 LLZ67128 LVV67128 MFR67128 MPN67128 MZJ67128 NJF67128 NTB67128 OCX67128 OMT67128 OWP67128 PGL67128 PQH67128 QAD67128 QJZ67128 QTV67128 RDR67128 RNN67128 RXJ67128 SHF67128 SRB67128 TAX67128 TKT67128 TUP67128 UEL67128 UOH67128 UYD67128 VHZ67128 VRV67128 WBR67128 WLN67128 WVJ67128 B132664 IX132664 ST132664 ACP132664 AML132664 AWH132664 BGD132664 BPZ132664 BZV132664 CJR132664 CTN132664 DDJ132664 DNF132664 DXB132664 EGX132664 EQT132664 FAP132664 FKL132664 FUH132664 GED132664 GNZ132664 GXV132664 HHR132664 HRN132664 IBJ132664 ILF132664 IVB132664 JEX132664 JOT132664 JYP132664 KIL132664 KSH132664 LCD132664 LLZ132664 LVV132664 MFR132664 MPN132664 MZJ132664 NJF132664 NTB132664 OCX132664 OMT132664 OWP132664 PGL132664 PQH132664 QAD132664 QJZ132664 QTV132664 RDR132664 RNN132664 RXJ132664 SHF132664 SRB132664 TAX132664 TKT132664 TUP132664 UEL132664 UOH132664 UYD132664 VHZ132664 VRV132664 WBR132664 WLN132664 WVJ132664 B198200 IX198200 ST198200 ACP198200 AML198200 AWH198200 BGD198200 BPZ198200 BZV198200 CJR198200 CTN198200 DDJ198200 DNF198200 DXB198200 EGX198200 EQT198200 FAP198200 FKL198200 FUH198200 GED198200 GNZ198200 GXV198200 HHR198200 HRN198200 IBJ198200 ILF198200 IVB198200 JEX198200 JOT198200 JYP198200 KIL198200 KSH198200 LCD198200 LLZ198200 LVV198200 MFR198200 MPN198200 MZJ198200 NJF198200 NTB198200 OCX198200 OMT198200 OWP198200 PGL198200 PQH198200 QAD198200 QJZ198200 QTV198200 RDR198200 RNN198200 RXJ198200 SHF198200 SRB198200 TAX198200 TKT198200 TUP198200 UEL198200 UOH198200 UYD198200 VHZ198200 VRV198200 WBR198200 WLN198200 WVJ198200 B263736 IX263736 ST263736 ACP263736 AML263736 AWH263736 BGD263736 BPZ263736 BZV263736 CJR263736 CTN263736 DDJ263736 DNF263736 DXB263736 EGX263736 EQT263736 FAP263736 FKL263736 FUH263736 GED263736 GNZ263736 GXV263736 HHR263736 HRN263736 IBJ263736 ILF263736 IVB263736 JEX263736 JOT263736 JYP263736 KIL263736 KSH263736 LCD263736 LLZ263736 LVV263736 MFR263736 MPN263736 MZJ263736 NJF263736 NTB263736 OCX263736 OMT263736 OWP263736 PGL263736 PQH263736 QAD263736 QJZ263736 QTV263736 RDR263736 RNN263736 RXJ263736 SHF263736 SRB263736 TAX263736 TKT263736 TUP263736 UEL263736 UOH263736 UYD263736 VHZ263736 VRV263736 WBR263736 WLN263736 WVJ263736 B329272 IX329272 ST329272 ACP329272 AML329272 AWH329272 BGD329272 BPZ329272 BZV329272 CJR329272 CTN329272 DDJ329272 DNF329272 DXB329272 EGX329272 EQT329272 FAP329272 FKL329272 FUH329272 GED329272 GNZ329272 GXV329272 HHR329272 HRN329272 IBJ329272 ILF329272 IVB329272 JEX329272 JOT329272 JYP329272 KIL329272 KSH329272 LCD329272 LLZ329272 LVV329272 MFR329272 MPN329272 MZJ329272 NJF329272 NTB329272 OCX329272 OMT329272 OWP329272 PGL329272 PQH329272 QAD329272 QJZ329272 QTV329272 RDR329272 RNN329272 RXJ329272 SHF329272 SRB329272 TAX329272 TKT329272 TUP329272 UEL329272 UOH329272 UYD329272 VHZ329272 VRV329272 WBR329272 WLN329272 WVJ329272 B394808 IX394808 ST394808 ACP394808 AML394808 AWH394808 BGD394808 BPZ394808 BZV394808 CJR394808 CTN394808 DDJ394808 DNF394808 DXB394808 EGX394808 EQT394808 FAP394808 FKL394808 FUH394808 GED394808 GNZ394808 GXV394808 HHR394808 HRN394808 IBJ394808 ILF394808 IVB394808 JEX394808 JOT394808 JYP394808 KIL394808 KSH394808 LCD394808 LLZ394808 LVV394808 MFR394808 MPN394808 MZJ394808 NJF394808 NTB394808 OCX394808 OMT394808 OWP394808 PGL394808 PQH394808 QAD394808 QJZ394808 QTV394808 RDR394808 RNN394808 RXJ394808 SHF394808 SRB394808 TAX394808 TKT394808 TUP394808 UEL394808 UOH394808 UYD394808 VHZ394808 VRV394808 WBR394808 WLN394808 WVJ394808 B460344 IX460344 ST460344 ACP460344 AML460344 AWH460344 BGD460344 BPZ460344 BZV460344 CJR460344 CTN460344 DDJ460344 DNF460344 DXB460344 EGX460344 EQT460344 FAP460344 FKL460344 FUH460344 GED460344 GNZ460344 GXV460344 HHR460344 HRN460344 IBJ460344 ILF460344 IVB460344 JEX460344 JOT460344 JYP460344 KIL460344 KSH460344 LCD460344 LLZ460344 LVV460344 MFR460344 MPN460344 MZJ460344 NJF460344 NTB460344 OCX460344 OMT460344 OWP460344 PGL460344 PQH460344 QAD460344 QJZ460344 QTV460344 RDR460344 RNN460344 RXJ460344 SHF460344 SRB460344 TAX460344 TKT460344 TUP460344 UEL460344 UOH460344 UYD460344 VHZ460344 VRV460344 WBR460344 WLN460344 WVJ460344 B525880 IX525880 ST525880 ACP525880 AML525880 AWH525880 BGD525880 BPZ525880 BZV525880 CJR525880 CTN525880 DDJ525880 DNF525880 DXB525880 EGX525880 EQT525880 FAP525880 FKL525880 FUH525880 GED525880 GNZ525880 GXV525880 HHR525880 HRN525880 IBJ525880 ILF525880 IVB525880 JEX525880 JOT525880 JYP525880 KIL525880 KSH525880 LCD525880 LLZ525880 LVV525880 MFR525880 MPN525880 MZJ525880 NJF525880 NTB525880 OCX525880 OMT525880 OWP525880 PGL525880 PQH525880 QAD525880 QJZ525880 QTV525880 RDR525880 RNN525880 RXJ525880 SHF525880 SRB525880 TAX525880 TKT525880 TUP525880 UEL525880 UOH525880 UYD525880 VHZ525880 VRV525880 WBR525880 WLN525880 WVJ525880 B591416 IX591416 ST591416 ACP591416 AML591416 AWH591416 BGD591416 BPZ591416 BZV591416 CJR591416 CTN591416 DDJ591416 DNF591416 DXB591416 EGX591416 EQT591416 FAP591416 FKL591416 FUH591416 GED591416 GNZ591416 GXV591416 HHR591416 HRN591416 IBJ591416 ILF591416 IVB591416 JEX591416 JOT591416 JYP591416 KIL591416 KSH591416 LCD591416 LLZ591416 LVV591416 MFR591416 MPN591416 MZJ591416 NJF591416 NTB591416 OCX591416 OMT591416 OWP591416 PGL591416 PQH591416 QAD591416 QJZ591416 QTV591416 RDR591416 RNN591416 RXJ591416 SHF591416 SRB591416 TAX591416 TKT591416 TUP591416 UEL591416 UOH591416 UYD591416 VHZ591416 VRV591416 WBR591416 WLN591416 WVJ591416 B656952 IX656952 ST656952 ACP656952 AML656952 AWH656952 BGD656952 BPZ656952 BZV656952 CJR656952 CTN656952 DDJ656952 DNF656952 DXB656952 EGX656952 EQT656952 FAP656952 FKL656952 FUH656952 GED656952 GNZ656952 GXV656952 HHR656952 HRN656952 IBJ656952 ILF656952 IVB656952 JEX656952 JOT656952 JYP656952 KIL656952 KSH656952 LCD656952 LLZ656952 LVV656952 MFR656952 MPN656952 MZJ656952 NJF656952 NTB656952 OCX656952 OMT656952 OWP656952 PGL656952 PQH656952 QAD656952 QJZ656952 QTV656952 RDR656952 RNN656952 RXJ656952 SHF656952 SRB656952 TAX656952 TKT656952 TUP656952 UEL656952 UOH656952 UYD656952 VHZ656952 VRV656952 WBR656952 WLN656952 WVJ656952 B722488 IX722488 ST722488 ACP722488 AML722488 AWH722488 BGD722488 BPZ722488 BZV722488 CJR722488 CTN722488 DDJ722488 DNF722488 DXB722488 EGX722488 EQT722488 FAP722488 FKL722488 FUH722488 GED722488 GNZ722488 GXV722488 HHR722488 HRN722488 IBJ722488 ILF722488 IVB722488 JEX722488 JOT722488 JYP722488 KIL722488 KSH722488 LCD722488 LLZ722488 LVV722488 MFR722488 MPN722488 MZJ722488 NJF722488 NTB722488 OCX722488 OMT722488 OWP722488 PGL722488 PQH722488 QAD722488 QJZ722488 QTV722488 RDR722488 RNN722488 RXJ722488 SHF722488 SRB722488 TAX722488 TKT722488 TUP722488 UEL722488 UOH722488 UYD722488 VHZ722488 VRV722488 WBR722488 WLN722488 WVJ722488 B788024 IX788024 ST788024 ACP788024 AML788024 AWH788024 BGD788024 BPZ788024 BZV788024 CJR788024 CTN788024 DDJ788024 DNF788024 DXB788024 EGX788024 EQT788024 FAP788024 FKL788024 FUH788024 GED788024 GNZ788024 GXV788024 HHR788024 HRN788024 IBJ788024 ILF788024 IVB788024 JEX788024 JOT788024 JYP788024 KIL788024 KSH788024 LCD788024 LLZ788024 LVV788024 MFR788024 MPN788024 MZJ788024 NJF788024 NTB788024 OCX788024 OMT788024 OWP788024 PGL788024 PQH788024 QAD788024 QJZ788024 QTV788024 RDR788024 RNN788024 RXJ788024 SHF788024 SRB788024 TAX788024 TKT788024 TUP788024 UEL788024 UOH788024 UYD788024 VHZ788024 VRV788024 WBR788024 WLN788024 WVJ788024 B853560 IX853560 ST853560 ACP853560 AML853560 AWH853560 BGD853560 BPZ853560 BZV853560 CJR853560 CTN853560 DDJ853560 DNF853560 DXB853560 EGX853560 EQT853560 FAP853560 FKL853560 FUH853560 GED853560 GNZ853560 GXV853560 HHR853560 HRN853560 IBJ853560 ILF853560 IVB853560 JEX853560 JOT853560 JYP853560 KIL853560 KSH853560 LCD853560 LLZ853560 LVV853560 MFR853560 MPN853560 MZJ853560 NJF853560 NTB853560 OCX853560 OMT853560 OWP853560 PGL853560 PQH853560 QAD853560 QJZ853560 QTV853560 RDR853560 RNN853560 RXJ853560 SHF853560 SRB853560 TAX853560 TKT853560 TUP853560 UEL853560 UOH853560 UYD853560 VHZ853560 VRV853560 WBR853560 WLN853560 WVJ853560 B919096 IX919096 ST919096 ACP919096 AML919096 AWH919096 BGD919096 BPZ919096 BZV919096 CJR919096 CTN919096 DDJ919096 DNF919096 DXB919096 EGX919096 EQT919096 FAP919096 FKL919096 FUH919096 GED919096 GNZ919096 GXV919096 HHR919096 HRN919096 IBJ919096 ILF919096 IVB919096 JEX919096 JOT919096 JYP919096 KIL919096 KSH919096 LCD919096 LLZ919096 LVV919096 MFR919096 MPN919096 MZJ919096 NJF919096 NTB919096 OCX919096 OMT919096 OWP919096 PGL919096 PQH919096 QAD919096 QJZ919096 QTV919096 RDR919096 RNN919096 RXJ919096 SHF919096 SRB919096 TAX919096 TKT919096 TUP919096 UEL919096 UOH919096 UYD919096 VHZ919096 VRV919096 WBR919096 WLN919096 WVJ919096 B984632 IX984632 ST984632 ACP984632 AML984632 AWH984632 BGD984632 BPZ984632 BZV984632 CJR984632 CTN984632 DDJ984632 DNF984632 DXB984632 EGX984632 EQT984632 FAP984632 FKL984632 FUH984632 GED984632 GNZ984632 GXV984632 HHR984632 HRN984632 IBJ984632 ILF984632 IVB984632 JEX984632 JOT984632 JYP984632 KIL984632 KSH984632 LCD984632 LLZ984632 LVV984632 MFR984632 MPN984632 MZJ984632 NJF984632 NTB984632 OCX984632 OMT984632 OWP984632 PGL984632 PQH984632 QAD984632 QJZ984632 QTV984632 RDR984632 RNN984632 RXJ984632 SHF984632 SRB984632 TAX984632 TKT984632 TUP984632 UEL984632 UOH984632 UYD984632 VHZ984632 VRV984632 WBR984632 WLN984632 WVJ984632 B1643 IX1643 ST1643 ACP1643 AML1643 AWH1643 BGD1643 BPZ1643 BZV1643 CJR1643 CTN1643 DDJ1643 DNF1643 DXB1643 EGX1643 EQT1643 FAP1643 FKL1643 FUH1643 GED1643 GNZ1643 GXV1643 HHR1643 HRN1643 IBJ1643 ILF1643 IVB1643 JEX1643 JOT1643 JYP1643 KIL1643 KSH1643 LCD1643 LLZ1643 LVV1643 MFR1643 MPN1643 MZJ1643 NJF1643 NTB1643 OCX1643 OMT1643 OWP1643 PGL1643 PQH1643 QAD1643 QJZ1643 QTV1643 RDR1643 RNN1643 RXJ1643 SHF1643 SRB1643 TAX1643 TKT1643 TUP1643 UEL1643 UOH1643 UYD1643 VHZ1643 VRV1643 WBR1643 WLN1643 WVJ1643 B67179 IX67179 ST67179 ACP67179 AML67179 AWH67179 BGD67179 BPZ67179 BZV67179 CJR67179 CTN67179 DDJ67179 DNF67179 DXB67179 EGX67179 EQT67179 FAP67179 FKL67179 FUH67179 GED67179 GNZ67179 GXV67179 HHR67179 HRN67179 IBJ67179 ILF67179 IVB67179 JEX67179 JOT67179 JYP67179 KIL67179 KSH67179 LCD67179 LLZ67179 LVV67179 MFR67179 MPN67179 MZJ67179 NJF67179 NTB67179 OCX67179 OMT67179 OWP67179 PGL67179 PQH67179 QAD67179 QJZ67179 QTV67179 RDR67179 RNN67179 RXJ67179 SHF67179 SRB67179 TAX67179 TKT67179 TUP67179 UEL67179 UOH67179 UYD67179 VHZ67179 VRV67179 WBR67179 WLN67179 WVJ67179 B132715 IX132715 ST132715 ACP132715 AML132715 AWH132715 BGD132715 BPZ132715 BZV132715 CJR132715 CTN132715 DDJ132715 DNF132715 DXB132715 EGX132715 EQT132715 FAP132715 FKL132715 FUH132715 GED132715 GNZ132715 GXV132715 HHR132715 HRN132715 IBJ132715 ILF132715 IVB132715 JEX132715 JOT132715 JYP132715 KIL132715 KSH132715 LCD132715 LLZ132715 LVV132715 MFR132715 MPN132715 MZJ132715 NJF132715 NTB132715 OCX132715 OMT132715 OWP132715 PGL132715 PQH132715 QAD132715 QJZ132715 QTV132715 RDR132715 RNN132715 RXJ132715 SHF132715 SRB132715 TAX132715 TKT132715 TUP132715 UEL132715 UOH132715 UYD132715 VHZ132715 VRV132715 WBR132715 WLN132715 WVJ132715 B198251 IX198251 ST198251 ACP198251 AML198251 AWH198251 BGD198251 BPZ198251 BZV198251 CJR198251 CTN198251 DDJ198251 DNF198251 DXB198251 EGX198251 EQT198251 FAP198251 FKL198251 FUH198251 GED198251 GNZ198251 GXV198251 HHR198251 HRN198251 IBJ198251 ILF198251 IVB198251 JEX198251 JOT198251 JYP198251 KIL198251 KSH198251 LCD198251 LLZ198251 LVV198251 MFR198251 MPN198251 MZJ198251 NJF198251 NTB198251 OCX198251 OMT198251 OWP198251 PGL198251 PQH198251 QAD198251 QJZ198251 QTV198251 RDR198251 RNN198251 RXJ198251 SHF198251 SRB198251 TAX198251 TKT198251 TUP198251 UEL198251 UOH198251 UYD198251 VHZ198251 VRV198251 WBR198251 WLN198251 WVJ198251 B263787 IX263787 ST263787 ACP263787 AML263787 AWH263787 BGD263787 BPZ263787 BZV263787 CJR263787 CTN263787 DDJ263787 DNF263787 DXB263787 EGX263787 EQT263787 FAP263787 FKL263787 FUH263787 GED263787 GNZ263787 GXV263787 HHR263787 HRN263787 IBJ263787 ILF263787 IVB263787 JEX263787 JOT263787 JYP263787 KIL263787 KSH263787 LCD263787 LLZ263787 LVV263787 MFR263787 MPN263787 MZJ263787 NJF263787 NTB263787 OCX263787 OMT263787 OWP263787 PGL263787 PQH263787 QAD263787 QJZ263787 QTV263787 RDR263787 RNN263787 RXJ263787 SHF263787 SRB263787 TAX263787 TKT263787 TUP263787 UEL263787 UOH263787 UYD263787 VHZ263787 VRV263787 WBR263787 WLN263787 WVJ263787 B329323 IX329323 ST329323 ACP329323 AML329323 AWH329323 BGD329323 BPZ329323 BZV329323 CJR329323 CTN329323 DDJ329323 DNF329323 DXB329323 EGX329323 EQT329323 FAP329323 FKL329323 FUH329323 GED329323 GNZ329323 GXV329323 HHR329323 HRN329323 IBJ329323 ILF329323 IVB329323 JEX329323 JOT329323 JYP329323 KIL329323 KSH329323 LCD329323 LLZ329323 LVV329323 MFR329323 MPN329323 MZJ329323 NJF329323 NTB329323 OCX329323 OMT329323 OWP329323 PGL329323 PQH329323 QAD329323 QJZ329323 QTV329323 RDR329323 RNN329323 RXJ329323 SHF329323 SRB329323 TAX329323 TKT329323 TUP329323 UEL329323 UOH329323 UYD329323 VHZ329323 VRV329323 WBR329323 WLN329323 WVJ329323 B394859 IX394859 ST394859 ACP394859 AML394859 AWH394859 BGD394859 BPZ394859 BZV394859 CJR394859 CTN394859 DDJ394859 DNF394859 DXB394859 EGX394859 EQT394859 FAP394859 FKL394859 FUH394859 GED394859 GNZ394859 GXV394859 HHR394859 HRN394859 IBJ394859 ILF394859 IVB394859 JEX394859 JOT394859 JYP394859 KIL394859 KSH394859 LCD394859 LLZ394859 LVV394859 MFR394859 MPN394859 MZJ394859 NJF394859 NTB394859 OCX394859 OMT394859 OWP394859 PGL394859 PQH394859 QAD394859 QJZ394859 QTV394859 RDR394859 RNN394859 RXJ394859 SHF394859 SRB394859 TAX394859 TKT394859 TUP394859 UEL394859 UOH394859 UYD394859 VHZ394859 VRV394859 WBR394859 WLN394859 WVJ394859 B460395 IX460395 ST460395 ACP460395 AML460395 AWH460395 BGD460395 BPZ460395 BZV460395 CJR460395 CTN460395 DDJ460395 DNF460395 DXB460395 EGX460395 EQT460395 FAP460395 FKL460395 FUH460395 GED460395 GNZ460395 GXV460395 HHR460395 HRN460395 IBJ460395 ILF460395 IVB460395 JEX460395 JOT460395 JYP460395 KIL460395 KSH460395 LCD460395 LLZ460395 LVV460395 MFR460395 MPN460395 MZJ460395 NJF460395 NTB460395 OCX460395 OMT460395 OWP460395 PGL460395 PQH460395 QAD460395 QJZ460395 QTV460395 RDR460395 RNN460395 RXJ460395 SHF460395 SRB460395 TAX460395 TKT460395 TUP460395 UEL460395 UOH460395 UYD460395 VHZ460395 VRV460395 WBR460395 WLN460395 WVJ460395 B525931 IX525931 ST525931 ACP525931 AML525931 AWH525931 BGD525931 BPZ525931 BZV525931 CJR525931 CTN525931 DDJ525931 DNF525931 DXB525931 EGX525931 EQT525931 FAP525931 FKL525931 FUH525931 GED525931 GNZ525931 GXV525931 HHR525931 HRN525931 IBJ525931 ILF525931 IVB525931 JEX525931 JOT525931 JYP525931 KIL525931 KSH525931 LCD525931 LLZ525931 LVV525931 MFR525931 MPN525931 MZJ525931 NJF525931 NTB525931 OCX525931 OMT525931 OWP525931 PGL525931 PQH525931 QAD525931 QJZ525931 QTV525931 RDR525931 RNN525931 RXJ525931 SHF525931 SRB525931 TAX525931 TKT525931 TUP525931 UEL525931 UOH525931 UYD525931 VHZ525931 VRV525931 WBR525931 WLN525931 WVJ525931 B591467 IX591467 ST591467 ACP591467 AML591467 AWH591467 BGD591467 BPZ591467 BZV591467 CJR591467 CTN591467 DDJ591467 DNF591467 DXB591467 EGX591467 EQT591467 FAP591467 FKL591467 FUH591467 GED591467 GNZ591467 GXV591467 HHR591467 HRN591467 IBJ591467 ILF591467 IVB591467 JEX591467 JOT591467 JYP591467 KIL591467 KSH591467 LCD591467 LLZ591467 LVV591467 MFR591467 MPN591467 MZJ591467 NJF591467 NTB591467 OCX591467 OMT591467 OWP591467 PGL591467 PQH591467 QAD591467 QJZ591467 QTV591467 RDR591467 RNN591467 RXJ591467 SHF591467 SRB591467 TAX591467 TKT591467 TUP591467 UEL591467 UOH591467 UYD591467 VHZ591467 VRV591467 WBR591467 WLN591467 WVJ591467 B657003 IX657003 ST657003 ACP657003 AML657003 AWH657003 BGD657003 BPZ657003 BZV657003 CJR657003 CTN657003 DDJ657003 DNF657003 DXB657003 EGX657003 EQT657003 FAP657003 FKL657003 FUH657003 GED657003 GNZ657003 GXV657003 HHR657003 HRN657003 IBJ657003 ILF657003 IVB657003 JEX657003 JOT657003 JYP657003 KIL657003 KSH657003 LCD657003 LLZ657003 LVV657003 MFR657003 MPN657003 MZJ657003 NJF657003 NTB657003 OCX657003 OMT657003 OWP657003 PGL657003 PQH657003 QAD657003 QJZ657003 QTV657003 RDR657003 RNN657003 RXJ657003 SHF657003 SRB657003 TAX657003 TKT657003 TUP657003 UEL657003 UOH657003 UYD657003 VHZ657003 VRV657003 WBR657003 WLN657003 WVJ657003 B722539 IX722539 ST722539 ACP722539 AML722539 AWH722539 BGD722539 BPZ722539 BZV722539 CJR722539 CTN722539 DDJ722539 DNF722539 DXB722539 EGX722539 EQT722539 FAP722539 FKL722539 FUH722539 GED722539 GNZ722539 GXV722539 HHR722539 HRN722539 IBJ722539 ILF722539 IVB722539 JEX722539 JOT722539 JYP722539 KIL722539 KSH722539 LCD722539 LLZ722539 LVV722539 MFR722539 MPN722539 MZJ722539 NJF722539 NTB722539 OCX722539 OMT722539 OWP722539 PGL722539 PQH722539 QAD722539 QJZ722539 QTV722539 RDR722539 RNN722539 RXJ722539 SHF722539 SRB722539 TAX722539 TKT722539 TUP722539 UEL722539 UOH722539 UYD722539 VHZ722539 VRV722539 WBR722539 WLN722539 WVJ722539 B788075 IX788075 ST788075 ACP788075 AML788075 AWH788075 BGD788075 BPZ788075 BZV788075 CJR788075 CTN788075 DDJ788075 DNF788075 DXB788075 EGX788075 EQT788075 FAP788075 FKL788075 FUH788075 GED788075 GNZ788075 GXV788075 HHR788075 HRN788075 IBJ788075 ILF788075 IVB788075 JEX788075 JOT788075 JYP788075 KIL788075 KSH788075 LCD788075 LLZ788075 LVV788075 MFR788075 MPN788075 MZJ788075 NJF788075 NTB788075 OCX788075 OMT788075 OWP788075 PGL788075 PQH788075 QAD788075 QJZ788075 QTV788075 RDR788075 RNN788075 RXJ788075 SHF788075 SRB788075 TAX788075 TKT788075 TUP788075 UEL788075 UOH788075 UYD788075 VHZ788075 VRV788075 WBR788075 WLN788075 WVJ788075 B853611 IX853611 ST853611 ACP853611 AML853611 AWH853611 BGD853611 BPZ853611 BZV853611 CJR853611 CTN853611 DDJ853611 DNF853611 DXB853611 EGX853611 EQT853611 FAP853611 FKL853611 FUH853611 GED853611 GNZ853611 GXV853611 HHR853611 HRN853611 IBJ853611 ILF853611 IVB853611 JEX853611 JOT853611 JYP853611 KIL853611 KSH853611 LCD853611 LLZ853611 LVV853611 MFR853611 MPN853611 MZJ853611 NJF853611 NTB853611 OCX853611 OMT853611 OWP853611 PGL853611 PQH853611 QAD853611 QJZ853611 QTV853611 RDR853611 RNN853611 RXJ853611 SHF853611 SRB853611 TAX853611 TKT853611 TUP853611 UEL853611 UOH853611 UYD853611 VHZ853611 VRV853611 WBR853611 WLN853611 WVJ853611 B919147 IX919147 ST919147 ACP919147 AML919147 AWH919147 BGD919147 BPZ919147 BZV919147 CJR919147 CTN919147 DDJ919147 DNF919147 DXB919147 EGX919147 EQT919147 FAP919147 FKL919147 FUH919147 GED919147 GNZ919147 GXV919147 HHR919147 HRN919147 IBJ919147 ILF919147 IVB919147 JEX919147 JOT919147 JYP919147 KIL919147 KSH919147 LCD919147 LLZ919147 LVV919147 MFR919147 MPN919147 MZJ919147 NJF919147 NTB919147 OCX919147 OMT919147 OWP919147 PGL919147 PQH919147 QAD919147 QJZ919147 QTV919147 RDR919147 RNN919147 RXJ919147 SHF919147 SRB919147 TAX919147 TKT919147 TUP919147 UEL919147 UOH919147 UYD919147 VHZ919147 VRV919147 WBR919147 WLN919147 WVJ919147 B984683 IX984683 ST984683 ACP984683 AML984683 AWH984683 BGD984683 BPZ984683 BZV984683 CJR984683 CTN984683 DDJ984683 DNF984683 DXB984683 EGX984683 EQT984683 FAP984683 FKL984683 FUH984683 GED984683 GNZ984683 GXV984683 HHR984683 HRN984683 IBJ984683 ILF984683 IVB984683 JEX984683 JOT984683 JYP984683 KIL984683 KSH984683 LCD984683 LLZ984683 LVV984683 MFR984683 MPN984683 MZJ984683 NJF984683 NTB984683 OCX984683 OMT984683 OWP984683 PGL984683 PQH984683 QAD984683 QJZ984683 QTV984683 RDR984683 RNN984683 RXJ984683 SHF984683 SRB984683 TAX984683 TKT984683 TUP984683 UEL984683 UOH984683 UYD984683 VHZ984683 VRV984683 WBR984683 WLN984683 WVJ984683 B1635 IX1635 ST1635 ACP1635 AML1635 AWH1635 BGD1635 BPZ1635 BZV1635 CJR1635 CTN1635 DDJ1635 DNF1635 DXB1635 EGX1635 EQT1635 FAP1635 FKL1635 FUH1635 GED1635 GNZ1635 GXV1635 HHR1635 HRN1635 IBJ1635 ILF1635 IVB1635 JEX1635 JOT1635 JYP1635 KIL1635 KSH1635 LCD1635 LLZ1635 LVV1635 MFR1635 MPN1635 MZJ1635 NJF1635 NTB1635 OCX1635 OMT1635 OWP1635 PGL1635 PQH1635 QAD1635 QJZ1635 QTV1635 RDR1635 RNN1635 RXJ1635 SHF1635 SRB1635 TAX1635 TKT1635 TUP1635 UEL1635 UOH1635 UYD1635 VHZ1635 VRV1635 WBR1635 WLN1635 WVJ1635 B67171 IX67171 ST67171 ACP67171 AML67171 AWH67171 BGD67171 BPZ67171 BZV67171 CJR67171 CTN67171 DDJ67171 DNF67171 DXB67171 EGX67171 EQT67171 FAP67171 FKL67171 FUH67171 GED67171 GNZ67171 GXV67171 HHR67171 HRN67171 IBJ67171 ILF67171 IVB67171 JEX67171 JOT67171 JYP67171 KIL67171 KSH67171 LCD67171 LLZ67171 LVV67171 MFR67171 MPN67171 MZJ67171 NJF67171 NTB67171 OCX67171 OMT67171 OWP67171 PGL67171 PQH67171 QAD67171 QJZ67171 QTV67171 RDR67171 RNN67171 RXJ67171 SHF67171 SRB67171 TAX67171 TKT67171 TUP67171 UEL67171 UOH67171 UYD67171 VHZ67171 VRV67171 WBR67171 WLN67171 WVJ67171 B132707 IX132707 ST132707 ACP132707 AML132707 AWH132707 BGD132707 BPZ132707 BZV132707 CJR132707 CTN132707 DDJ132707 DNF132707 DXB132707 EGX132707 EQT132707 FAP132707 FKL132707 FUH132707 GED132707 GNZ132707 GXV132707 HHR132707 HRN132707 IBJ132707 ILF132707 IVB132707 JEX132707 JOT132707 JYP132707 KIL132707 KSH132707 LCD132707 LLZ132707 LVV132707 MFR132707 MPN132707 MZJ132707 NJF132707 NTB132707 OCX132707 OMT132707 OWP132707 PGL132707 PQH132707 QAD132707 QJZ132707 QTV132707 RDR132707 RNN132707 RXJ132707 SHF132707 SRB132707 TAX132707 TKT132707 TUP132707 UEL132707 UOH132707 UYD132707 VHZ132707 VRV132707 WBR132707 WLN132707 WVJ132707 B198243 IX198243 ST198243 ACP198243 AML198243 AWH198243 BGD198243 BPZ198243 BZV198243 CJR198243 CTN198243 DDJ198243 DNF198243 DXB198243 EGX198243 EQT198243 FAP198243 FKL198243 FUH198243 GED198243 GNZ198243 GXV198243 HHR198243 HRN198243 IBJ198243 ILF198243 IVB198243 JEX198243 JOT198243 JYP198243 KIL198243 KSH198243 LCD198243 LLZ198243 LVV198243 MFR198243 MPN198243 MZJ198243 NJF198243 NTB198243 OCX198243 OMT198243 OWP198243 PGL198243 PQH198243 QAD198243 QJZ198243 QTV198243 RDR198243 RNN198243 RXJ198243 SHF198243 SRB198243 TAX198243 TKT198243 TUP198243 UEL198243 UOH198243 UYD198243 VHZ198243 VRV198243 WBR198243 WLN198243 WVJ198243 B263779 IX263779 ST263779 ACP263779 AML263779 AWH263779 BGD263779 BPZ263779 BZV263779 CJR263779 CTN263779 DDJ263779 DNF263779 DXB263779 EGX263779 EQT263779 FAP263779 FKL263779 FUH263779 GED263779 GNZ263779 GXV263779 HHR263779 HRN263779 IBJ263779 ILF263779 IVB263779 JEX263779 JOT263779 JYP263779 KIL263779 KSH263779 LCD263779 LLZ263779 LVV263779 MFR263779 MPN263779 MZJ263779 NJF263779 NTB263779 OCX263779 OMT263779 OWP263779 PGL263779 PQH263779 QAD263779 QJZ263779 QTV263779 RDR263779 RNN263779 RXJ263779 SHF263779 SRB263779 TAX263779 TKT263779 TUP263779 UEL263779 UOH263779 UYD263779 VHZ263779 VRV263779 WBR263779 WLN263779 WVJ263779 B329315 IX329315 ST329315 ACP329315 AML329315 AWH329315 BGD329315 BPZ329315 BZV329315 CJR329315 CTN329315 DDJ329315 DNF329315 DXB329315 EGX329315 EQT329315 FAP329315 FKL329315 FUH329315 GED329315 GNZ329315 GXV329315 HHR329315 HRN329315 IBJ329315 ILF329315 IVB329315 JEX329315 JOT329315 JYP329315 KIL329315 KSH329315 LCD329315 LLZ329315 LVV329315 MFR329315 MPN329315 MZJ329315 NJF329315 NTB329315 OCX329315 OMT329315 OWP329315 PGL329315 PQH329315 QAD329315 QJZ329315 QTV329315 RDR329315 RNN329315 RXJ329315 SHF329315 SRB329315 TAX329315 TKT329315 TUP329315 UEL329315 UOH329315 UYD329315 VHZ329315 VRV329315 WBR329315 WLN329315 WVJ329315 B394851 IX394851 ST394851 ACP394851 AML394851 AWH394851 BGD394851 BPZ394851 BZV394851 CJR394851 CTN394851 DDJ394851 DNF394851 DXB394851 EGX394851 EQT394851 FAP394851 FKL394851 FUH394851 GED394851 GNZ394851 GXV394851 HHR394851 HRN394851 IBJ394851 ILF394851 IVB394851 JEX394851 JOT394851 JYP394851 KIL394851 KSH394851 LCD394851 LLZ394851 LVV394851 MFR394851 MPN394851 MZJ394851 NJF394851 NTB394851 OCX394851 OMT394851 OWP394851 PGL394851 PQH394851 QAD394851 QJZ394851 QTV394851 RDR394851 RNN394851 RXJ394851 SHF394851 SRB394851 TAX394851 TKT394851 TUP394851 UEL394851 UOH394851 UYD394851 VHZ394851 VRV394851 WBR394851 WLN394851 WVJ394851 B460387 IX460387 ST460387 ACP460387 AML460387 AWH460387 BGD460387 BPZ460387 BZV460387 CJR460387 CTN460387 DDJ460387 DNF460387 DXB460387 EGX460387 EQT460387 FAP460387 FKL460387 FUH460387 GED460387 GNZ460387 GXV460387 HHR460387 HRN460387 IBJ460387 ILF460387 IVB460387 JEX460387 JOT460387 JYP460387 KIL460387 KSH460387 LCD460387 LLZ460387 LVV460387 MFR460387 MPN460387 MZJ460387 NJF460387 NTB460387 OCX460387 OMT460387 OWP460387 PGL460387 PQH460387 QAD460387 QJZ460387 QTV460387 RDR460387 RNN460387 RXJ460387 SHF460387 SRB460387 TAX460387 TKT460387 TUP460387 UEL460387 UOH460387 UYD460387 VHZ460387 VRV460387 WBR460387 WLN460387 WVJ460387 B525923 IX525923 ST525923 ACP525923 AML525923 AWH525923 BGD525923 BPZ525923 BZV525923 CJR525923 CTN525923 DDJ525923 DNF525923 DXB525923 EGX525923 EQT525923 FAP525923 FKL525923 FUH525923 GED525923 GNZ525923 GXV525923 HHR525923 HRN525923 IBJ525923 ILF525923 IVB525923 JEX525923 JOT525923 JYP525923 KIL525923 KSH525923 LCD525923 LLZ525923 LVV525923 MFR525923 MPN525923 MZJ525923 NJF525923 NTB525923 OCX525923 OMT525923 OWP525923 PGL525923 PQH525923 QAD525923 QJZ525923 QTV525923 RDR525923 RNN525923 RXJ525923 SHF525923 SRB525923 TAX525923 TKT525923 TUP525923 UEL525923 UOH525923 UYD525923 VHZ525923 VRV525923 WBR525923 WLN525923 WVJ525923 B591459 IX591459 ST591459 ACP591459 AML591459 AWH591459 BGD591459 BPZ591459 BZV591459 CJR591459 CTN591459 DDJ591459 DNF591459 DXB591459 EGX591459 EQT591459 FAP591459 FKL591459 FUH591459 GED591459 GNZ591459 GXV591459 HHR591459 HRN591459 IBJ591459 ILF591459 IVB591459 JEX591459 JOT591459 JYP591459 KIL591459 KSH591459 LCD591459 LLZ591459 LVV591459 MFR591459 MPN591459 MZJ591459 NJF591459 NTB591459 OCX591459 OMT591459 OWP591459 PGL591459 PQH591459 QAD591459 QJZ591459 QTV591459 RDR591459 RNN591459 RXJ591459 SHF591459 SRB591459 TAX591459 TKT591459 TUP591459 UEL591459 UOH591459 UYD591459 VHZ591459 VRV591459 WBR591459 WLN591459 WVJ591459 B656995 IX656995 ST656995 ACP656995 AML656995 AWH656995 BGD656995 BPZ656995 BZV656995 CJR656995 CTN656995 DDJ656995 DNF656995 DXB656995 EGX656995 EQT656995 FAP656995 FKL656995 FUH656995 GED656995 GNZ656995 GXV656995 HHR656995 HRN656995 IBJ656995 ILF656995 IVB656995 JEX656995 JOT656995 JYP656995 KIL656995 KSH656995 LCD656995 LLZ656995 LVV656995 MFR656995 MPN656995 MZJ656995 NJF656995 NTB656995 OCX656995 OMT656995 OWP656995 PGL656995 PQH656995 QAD656995 QJZ656995 QTV656995 RDR656995 RNN656995 RXJ656995 SHF656995 SRB656995 TAX656995 TKT656995 TUP656995 UEL656995 UOH656995 UYD656995 VHZ656995 VRV656995 WBR656995 WLN656995 WVJ656995 B722531 IX722531 ST722531 ACP722531 AML722531 AWH722531 BGD722531 BPZ722531 BZV722531 CJR722531 CTN722531 DDJ722531 DNF722531 DXB722531 EGX722531 EQT722531 FAP722531 FKL722531 FUH722531 GED722531 GNZ722531 GXV722531 HHR722531 HRN722531 IBJ722531 ILF722531 IVB722531 JEX722531 JOT722531 JYP722531 KIL722531 KSH722531 LCD722531 LLZ722531 LVV722531 MFR722531 MPN722531 MZJ722531 NJF722531 NTB722531 OCX722531 OMT722531 OWP722531 PGL722531 PQH722531 QAD722531 QJZ722531 QTV722531 RDR722531 RNN722531 RXJ722531 SHF722531 SRB722531 TAX722531 TKT722531 TUP722531 UEL722531 UOH722531 UYD722531 VHZ722531 VRV722531 WBR722531 WLN722531 WVJ722531 B788067 IX788067 ST788067 ACP788067 AML788067 AWH788067 BGD788067 BPZ788067 BZV788067 CJR788067 CTN788067 DDJ788067 DNF788067 DXB788067 EGX788067 EQT788067 FAP788067 FKL788067 FUH788067 GED788067 GNZ788067 GXV788067 HHR788067 HRN788067 IBJ788067 ILF788067 IVB788067 JEX788067 JOT788067 JYP788067 KIL788067 KSH788067 LCD788067 LLZ788067 LVV788067 MFR788067 MPN788067 MZJ788067 NJF788067 NTB788067 OCX788067 OMT788067 OWP788067 PGL788067 PQH788067 QAD788067 QJZ788067 QTV788067 RDR788067 RNN788067 RXJ788067 SHF788067 SRB788067 TAX788067 TKT788067 TUP788067 UEL788067 UOH788067 UYD788067 VHZ788067 VRV788067 WBR788067 WLN788067 WVJ788067 B853603 IX853603 ST853603 ACP853603 AML853603 AWH853603 BGD853603 BPZ853603 BZV853603 CJR853603 CTN853603 DDJ853603 DNF853603 DXB853603 EGX853603 EQT853603 FAP853603 FKL853603 FUH853603 GED853603 GNZ853603 GXV853603 HHR853603 HRN853603 IBJ853603 ILF853603 IVB853603 JEX853603 JOT853603 JYP853603 KIL853603 KSH853603 LCD853603 LLZ853603 LVV853603 MFR853603 MPN853603 MZJ853603 NJF853603 NTB853603 OCX853603 OMT853603 OWP853603 PGL853603 PQH853603 QAD853603 QJZ853603 QTV853603 RDR853603 RNN853603 RXJ853603 SHF853603 SRB853603 TAX853603 TKT853603 TUP853603 UEL853603 UOH853603 UYD853603 VHZ853603 VRV853603 WBR853603 WLN853603 WVJ853603 B919139 IX919139 ST919139 ACP919139 AML919139 AWH919139 BGD919139 BPZ919139 BZV919139 CJR919139 CTN919139 DDJ919139 DNF919139 DXB919139 EGX919139 EQT919139 FAP919139 FKL919139 FUH919139 GED919139 GNZ919139 GXV919139 HHR919139 HRN919139 IBJ919139 ILF919139 IVB919139 JEX919139 JOT919139 JYP919139 KIL919139 KSH919139 LCD919139 LLZ919139 LVV919139 MFR919139 MPN919139 MZJ919139 NJF919139 NTB919139 OCX919139 OMT919139 OWP919139 PGL919139 PQH919139 QAD919139 QJZ919139 QTV919139 RDR919139 RNN919139 RXJ919139 SHF919139 SRB919139 TAX919139 TKT919139 TUP919139 UEL919139 UOH919139 UYD919139 VHZ919139 VRV919139 WBR919139 WLN919139 WVJ919139 B984675 IX984675 ST984675 ACP984675 AML984675 AWH984675 BGD984675 BPZ984675 BZV984675 CJR984675 CTN984675 DDJ984675 DNF984675 DXB984675 EGX984675 EQT984675 FAP984675 FKL984675 FUH984675 GED984675 GNZ984675 GXV984675 HHR984675 HRN984675 IBJ984675 ILF984675 IVB984675 JEX984675 JOT984675 JYP984675 KIL984675 KSH984675 LCD984675 LLZ984675 LVV984675 MFR984675 MPN984675 MZJ984675 NJF984675 NTB984675 OCX984675 OMT984675 OWP984675 PGL984675 PQH984675 QAD984675 QJZ984675 QTV984675 RDR984675 RNN984675 RXJ984675 SHF984675 SRB984675 TAX984675 TKT984675 TUP984675 UEL984675 UOH984675 UYD984675 VHZ984675 VRV984675 WBR984675 WLN984675 WVJ984675 B1640 IX1640 ST1640 ACP1640 AML1640 AWH1640 BGD1640 BPZ1640 BZV1640 CJR1640 CTN1640 DDJ1640 DNF1640 DXB1640 EGX1640 EQT1640 FAP1640 FKL1640 FUH1640 GED1640 GNZ1640 GXV1640 HHR1640 HRN1640 IBJ1640 ILF1640 IVB1640 JEX1640 JOT1640 JYP1640 KIL1640 KSH1640 LCD1640 LLZ1640 LVV1640 MFR1640 MPN1640 MZJ1640 NJF1640 NTB1640 OCX1640 OMT1640 OWP1640 PGL1640 PQH1640 QAD1640 QJZ1640 QTV1640 RDR1640 RNN1640 RXJ1640 SHF1640 SRB1640 TAX1640 TKT1640 TUP1640 UEL1640 UOH1640 UYD1640 VHZ1640 VRV1640 WBR1640 WLN1640 WVJ1640 B67176 IX67176 ST67176 ACP67176 AML67176 AWH67176 BGD67176 BPZ67176 BZV67176 CJR67176 CTN67176 DDJ67176 DNF67176 DXB67176 EGX67176 EQT67176 FAP67176 FKL67176 FUH67176 GED67176 GNZ67176 GXV67176 HHR67176 HRN67176 IBJ67176 ILF67176 IVB67176 JEX67176 JOT67176 JYP67176 KIL67176 KSH67176 LCD67176 LLZ67176 LVV67176 MFR67176 MPN67176 MZJ67176 NJF67176 NTB67176 OCX67176 OMT67176 OWP67176 PGL67176 PQH67176 QAD67176 QJZ67176 QTV67176 RDR67176 RNN67176 RXJ67176 SHF67176 SRB67176 TAX67176 TKT67176 TUP67176 UEL67176 UOH67176 UYD67176 VHZ67176 VRV67176 WBR67176 WLN67176 WVJ67176 B132712 IX132712 ST132712 ACP132712 AML132712 AWH132712 BGD132712 BPZ132712 BZV132712 CJR132712 CTN132712 DDJ132712 DNF132712 DXB132712 EGX132712 EQT132712 FAP132712 FKL132712 FUH132712 GED132712 GNZ132712 GXV132712 HHR132712 HRN132712 IBJ132712 ILF132712 IVB132712 JEX132712 JOT132712 JYP132712 KIL132712 KSH132712 LCD132712 LLZ132712 LVV132712 MFR132712 MPN132712 MZJ132712 NJF132712 NTB132712 OCX132712 OMT132712 OWP132712 PGL132712 PQH132712 QAD132712 QJZ132712 QTV132712 RDR132712 RNN132712 RXJ132712 SHF132712 SRB132712 TAX132712 TKT132712 TUP132712 UEL132712 UOH132712 UYD132712 VHZ132712 VRV132712 WBR132712 WLN132712 WVJ132712 B198248 IX198248 ST198248 ACP198248 AML198248 AWH198248 BGD198248 BPZ198248 BZV198248 CJR198248 CTN198248 DDJ198248 DNF198248 DXB198248 EGX198248 EQT198248 FAP198248 FKL198248 FUH198248 GED198248 GNZ198248 GXV198248 HHR198248 HRN198248 IBJ198248 ILF198248 IVB198248 JEX198248 JOT198248 JYP198248 KIL198248 KSH198248 LCD198248 LLZ198248 LVV198248 MFR198248 MPN198248 MZJ198248 NJF198248 NTB198248 OCX198248 OMT198248 OWP198248 PGL198248 PQH198248 QAD198248 QJZ198248 QTV198248 RDR198248 RNN198248 RXJ198248 SHF198248 SRB198248 TAX198248 TKT198248 TUP198248 UEL198248 UOH198248 UYD198248 VHZ198248 VRV198248 WBR198248 WLN198248 WVJ198248 B263784 IX263784 ST263784 ACP263784 AML263784 AWH263784 BGD263784 BPZ263784 BZV263784 CJR263784 CTN263784 DDJ263784 DNF263784 DXB263784 EGX263784 EQT263784 FAP263784 FKL263784 FUH263784 GED263784 GNZ263784 GXV263784 HHR263784 HRN263784 IBJ263784 ILF263784 IVB263784 JEX263784 JOT263784 JYP263784 KIL263784 KSH263784 LCD263784 LLZ263784 LVV263784 MFR263784 MPN263784 MZJ263784 NJF263784 NTB263784 OCX263784 OMT263784 OWP263784 PGL263784 PQH263784 QAD263784 QJZ263784 QTV263784 RDR263784 RNN263784 RXJ263784 SHF263784 SRB263784 TAX263784 TKT263784 TUP263784 UEL263784 UOH263784 UYD263784 VHZ263784 VRV263784 WBR263784 WLN263784 WVJ263784 B329320 IX329320 ST329320 ACP329320 AML329320 AWH329320 BGD329320 BPZ329320 BZV329320 CJR329320 CTN329320 DDJ329320 DNF329320 DXB329320 EGX329320 EQT329320 FAP329320 FKL329320 FUH329320 GED329320 GNZ329320 GXV329320 HHR329320 HRN329320 IBJ329320 ILF329320 IVB329320 JEX329320 JOT329320 JYP329320 KIL329320 KSH329320 LCD329320 LLZ329320 LVV329320 MFR329320 MPN329320 MZJ329320 NJF329320 NTB329320 OCX329320 OMT329320 OWP329320 PGL329320 PQH329320 QAD329320 QJZ329320 QTV329320 RDR329320 RNN329320 RXJ329320 SHF329320 SRB329320 TAX329320 TKT329320 TUP329320 UEL329320 UOH329320 UYD329320 VHZ329320 VRV329320 WBR329320 WLN329320 WVJ329320 B394856 IX394856 ST394856 ACP394856 AML394856 AWH394856 BGD394856 BPZ394856 BZV394856 CJR394856 CTN394856 DDJ394856 DNF394856 DXB394856 EGX394856 EQT394856 FAP394856 FKL394856 FUH394856 GED394856 GNZ394856 GXV394856 HHR394856 HRN394856 IBJ394856 ILF394856 IVB394856 JEX394856 JOT394856 JYP394856 KIL394856 KSH394856 LCD394856 LLZ394856 LVV394856 MFR394856 MPN394856 MZJ394856 NJF394856 NTB394856 OCX394856 OMT394856 OWP394856 PGL394856 PQH394856 QAD394856 QJZ394856 QTV394856 RDR394856 RNN394856 RXJ394856 SHF394856 SRB394856 TAX394856 TKT394856 TUP394856 UEL394856 UOH394856 UYD394856 VHZ394856 VRV394856 WBR394856 WLN394856 WVJ394856 B460392 IX460392 ST460392 ACP460392 AML460392 AWH460392 BGD460392 BPZ460392 BZV460392 CJR460392 CTN460392 DDJ460392 DNF460392 DXB460392 EGX460392 EQT460392 FAP460392 FKL460392 FUH460392 GED460392 GNZ460392 GXV460392 HHR460392 HRN460392 IBJ460392 ILF460392 IVB460392 JEX460392 JOT460392 JYP460392 KIL460392 KSH460392 LCD460392 LLZ460392 LVV460392 MFR460392 MPN460392 MZJ460392 NJF460392 NTB460392 OCX460392 OMT460392 OWP460392 PGL460392 PQH460392 QAD460392 QJZ460392 QTV460392 RDR460392 RNN460392 RXJ460392 SHF460392 SRB460392 TAX460392 TKT460392 TUP460392 UEL460392 UOH460392 UYD460392 VHZ460392 VRV460392 WBR460392 WLN460392 WVJ460392 B525928 IX525928 ST525928 ACP525928 AML525928 AWH525928 BGD525928 BPZ525928 BZV525928 CJR525928 CTN525928 DDJ525928 DNF525928 DXB525928 EGX525928 EQT525928 FAP525928 FKL525928 FUH525928 GED525928 GNZ525928 GXV525928 HHR525928 HRN525928 IBJ525928 ILF525928 IVB525928 JEX525928 JOT525928 JYP525928 KIL525928 KSH525928 LCD525928 LLZ525928 LVV525928 MFR525928 MPN525928 MZJ525928 NJF525928 NTB525928 OCX525928 OMT525928 OWP525928 PGL525928 PQH525928 QAD525928 QJZ525928 QTV525928 RDR525928 RNN525928 RXJ525928 SHF525928 SRB525928 TAX525928 TKT525928 TUP525928 UEL525928 UOH525928 UYD525928 VHZ525928 VRV525928 WBR525928 WLN525928 WVJ525928 B591464 IX591464 ST591464 ACP591464 AML591464 AWH591464 BGD591464 BPZ591464 BZV591464 CJR591464 CTN591464 DDJ591464 DNF591464 DXB591464 EGX591464 EQT591464 FAP591464 FKL591464 FUH591464 GED591464 GNZ591464 GXV591464 HHR591464 HRN591464 IBJ591464 ILF591464 IVB591464 JEX591464 JOT591464 JYP591464 KIL591464 KSH591464 LCD591464 LLZ591464 LVV591464 MFR591464 MPN591464 MZJ591464 NJF591464 NTB591464 OCX591464 OMT591464 OWP591464 PGL591464 PQH591464 QAD591464 QJZ591464 QTV591464 RDR591464 RNN591464 RXJ591464 SHF591464 SRB591464 TAX591464 TKT591464 TUP591464 UEL591464 UOH591464 UYD591464 VHZ591464 VRV591464 WBR591464 WLN591464 WVJ591464 B657000 IX657000 ST657000 ACP657000 AML657000 AWH657000 BGD657000 BPZ657000 BZV657000 CJR657000 CTN657000 DDJ657000 DNF657000 DXB657000 EGX657000 EQT657000 FAP657000 FKL657000 FUH657000 GED657000 GNZ657000 GXV657000 HHR657000 HRN657000 IBJ657000 ILF657000 IVB657000 JEX657000 JOT657000 JYP657000 KIL657000 KSH657000 LCD657000 LLZ657000 LVV657000 MFR657000 MPN657000 MZJ657000 NJF657000 NTB657000 OCX657000 OMT657000 OWP657000 PGL657000 PQH657000 QAD657000 QJZ657000 QTV657000 RDR657000 RNN657000 RXJ657000 SHF657000 SRB657000 TAX657000 TKT657000 TUP657000 UEL657000 UOH657000 UYD657000 VHZ657000 VRV657000 WBR657000 WLN657000 WVJ657000 B722536 IX722536 ST722536 ACP722536 AML722536 AWH722536 BGD722536 BPZ722536 BZV722536 CJR722536 CTN722536 DDJ722536 DNF722536 DXB722536 EGX722536 EQT722536 FAP722536 FKL722536 FUH722536 GED722536 GNZ722536 GXV722536 HHR722536 HRN722536 IBJ722536 ILF722536 IVB722536 JEX722536 JOT722536 JYP722536 KIL722536 KSH722536 LCD722536 LLZ722536 LVV722536 MFR722536 MPN722536 MZJ722536 NJF722536 NTB722536 OCX722536 OMT722536 OWP722536 PGL722536 PQH722536 QAD722536 QJZ722536 QTV722536 RDR722536 RNN722536 RXJ722536 SHF722536 SRB722536 TAX722536 TKT722536 TUP722536 UEL722536 UOH722536 UYD722536 VHZ722536 VRV722536 WBR722536 WLN722536 WVJ722536 B788072 IX788072 ST788072 ACP788072 AML788072 AWH788072 BGD788072 BPZ788072 BZV788072 CJR788072 CTN788072 DDJ788072 DNF788072 DXB788072 EGX788072 EQT788072 FAP788072 FKL788072 FUH788072 GED788072 GNZ788072 GXV788072 HHR788072 HRN788072 IBJ788072 ILF788072 IVB788072 JEX788072 JOT788072 JYP788072 KIL788072 KSH788072 LCD788072 LLZ788072 LVV788072 MFR788072 MPN788072 MZJ788072 NJF788072 NTB788072 OCX788072 OMT788072 OWP788072 PGL788072 PQH788072 QAD788072 QJZ788072 QTV788072 RDR788072 RNN788072 RXJ788072 SHF788072 SRB788072 TAX788072 TKT788072 TUP788072 UEL788072 UOH788072 UYD788072 VHZ788072 VRV788072 WBR788072 WLN788072 WVJ788072 B853608 IX853608 ST853608 ACP853608 AML853608 AWH853608 BGD853608 BPZ853608 BZV853608 CJR853608 CTN853608 DDJ853608 DNF853608 DXB853608 EGX853608 EQT853608 FAP853608 FKL853608 FUH853608 GED853608 GNZ853608 GXV853608 HHR853608 HRN853608 IBJ853608 ILF853608 IVB853608 JEX853608 JOT853608 JYP853608 KIL853608 KSH853608 LCD853608 LLZ853608 LVV853608 MFR853608 MPN853608 MZJ853608 NJF853608 NTB853608 OCX853608 OMT853608 OWP853608 PGL853608 PQH853608 QAD853608 QJZ853608 QTV853608 RDR853608 RNN853608 RXJ853608 SHF853608 SRB853608 TAX853608 TKT853608 TUP853608 UEL853608 UOH853608 UYD853608 VHZ853608 VRV853608 WBR853608 WLN853608 WVJ853608 B919144 IX919144 ST919144 ACP919144 AML919144 AWH919144 BGD919144 BPZ919144 BZV919144 CJR919144 CTN919144 DDJ919144 DNF919144 DXB919144 EGX919144 EQT919144 FAP919144 FKL919144 FUH919144 GED919144 GNZ919144 GXV919144 HHR919144 HRN919144 IBJ919144 ILF919144 IVB919144 JEX919144 JOT919144 JYP919144 KIL919144 KSH919144 LCD919144 LLZ919144 LVV919144 MFR919144 MPN919144 MZJ919144 NJF919144 NTB919144 OCX919144 OMT919144 OWP919144 PGL919144 PQH919144 QAD919144 QJZ919144 QTV919144 RDR919144 RNN919144 RXJ919144 SHF919144 SRB919144 TAX919144 TKT919144 TUP919144 UEL919144 UOH919144 UYD919144 VHZ919144 VRV919144 WBR919144 WLN919144 WVJ919144 B984680 IX984680 ST984680 ACP984680 AML984680 AWH984680 BGD984680 BPZ984680 BZV984680 CJR984680 CTN984680 DDJ984680 DNF984680 DXB984680 EGX984680 EQT984680 FAP984680 FKL984680 FUH984680 GED984680 GNZ984680 GXV984680 HHR984680 HRN984680 IBJ984680 ILF984680 IVB984680 JEX984680 JOT984680 JYP984680 KIL984680 KSH984680 LCD984680 LLZ984680 LVV984680 MFR984680 MPN984680 MZJ984680 NJF984680 NTB984680 OCX984680 OMT984680 OWP984680 PGL984680 PQH984680 QAD984680 QJZ984680 QTV984680 RDR984680 RNN984680 RXJ984680 SHF984680 SRB984680 TAX984680 TKT984680 TUP984680 UEL984680 UOH984680 UYD984680 VHZ984680 VRV984680 WBR984680 WLN984680 WVJ984680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8"/>
  </sheetPr>
  <dimension ref="A1:G4"/>
  <sheetViews>
    <sheetView workbookViewId="0">
      <selection activeCell="B2" sqref="B2"/>
    </sheetView>
  </sheetViews>
  <sheetFormatPr defaultRowHeight="15" x14ac:dyDescent="0.25"/>
  <cols>
    <col min="1" max="1" width="9" style="257" bestFit="1" customWidth="1"/>
    <col min="2" max="2" width="15.7109375" style="257" customWidth="1"/>
    <col min="3" max="3" width="15.7109375" style="259" customWidth="1"/>
    <col min="4" max="5" width="15.7109375" style="257" customWidth="1"/>
    <col min="6" max="6" width="5.7109375" style="257" customWidth="1"/>
    <col min="7" max="7" width="50.7109375" style="257" customWidth="1"/>
    <col min="8" max="16384" width="9.140625" style="257"/>
  </cols>
  <sheetData>
    <row r="1" spans="1:7" x14ac:dyDescent="0.25">
      <c r="A1" s="254" t="s">
        <v>2873</v>
      </c>
      <c r="B1" s="254" t="s">
        <v>2874</v>
      </c>
      <c r="C1" s="255" t="s">
        <v>2875</v>
      </c>
      <c r="D1" s="256" t="s">
        <v>97</v>
      </c>
      <c r="E1" s="256" t="s">
        <v>2876</v>
      </c>
      <c r="F1" s="254" t="s">
        <v>2877</v>
      </c>
    </row>
    <row r="2" spans="1:7" x14ac:dyDescent="0.25">
      <c r="B2" s="258">
        <v>1</v>
      </c>
      <c r="C2" s="259" t="s">
        <v>20</v>
      </c>
      <c r="D2" s="257" t="s">
        <v>2878</v>
      </c>
    </row>
    <row r="4" spans="1:7" x14ac:dyDescent="0.25">
      <c r="G4" s="260" t="s">
        <v>2879</v>
      </c>
    </row>
  </sheetData>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G19"/>
  <sheetViews>
    <sheetView workbookViewId="0">
      <selection activeCell="F1" sqref="F1"/>
    </sheetView>
  </sheetViews>
  <sheetFormatPr defaultRowHeight="15" x14ac:dyDescent="0.25"/>
  <cols>
    <col min="1" max="1" width="10.7109375" customWidth="1"/>
    <col min="2" max="2" width="16.28515625" style="388" customWidth="1"/>
    <col min="3" max="3" width="50.7109375" customWidth="1"/>
    <col min="4" max="4" width="18.7109375" style="388" customWidth="1"/>
    <col min="5" max="5" width="15.7109375" style="389" customWidth="1"/>
    <col min="6" max="6" width="7.7109375" style="389" customWidth="1"/>
    <col min="7" max="7" width="15.7109375" style="389" customWidth="1"/>
  </cols>
  <sheetData>
    <row r="1" spans="1:7" x14ac:dyDescent="0.25">
      <c r="A1" s="385" t="s">
        <v>2990</v>
      </c>
      <c r="B1" s="386"/>
      <c r="C1" s="387"/>
      <c r="E1" s="389" t="s">
        <v>102</v>
      </c>
      <c r="G1" s="389" t="s">
        <v>102</v>
      </c>
    </row>
    <row r="2" spans="1:7" x14ac:dyDescent="0.25">
      <c r="B2" s="388" t="s">
        <v>2222</v>
      </c>
      <c r="C2" t="s">
        <v>2991</v>
      </c>
      <c r="D2" s="390" t="s">
        <v>2992</v>
      </c>
      <c r="E2" s="389">
        <v>1</v>
      </c>
    </row>
    <row r="3" spans="1:7" x14ac:dyDescent="0.25">
      <c r="B3" s="388" t="s">
        <v>2237</v>
      </c>
      <c r="C3" t="s">
        <v>2993</v>
      </c>
      <c r="D3" s="390" t="s">
        <v>2992</v>
      </c>
      <c r="E3" s="389">
        <v>6</v>
      </c>
    </row>
    <row r="4" spans="1:7" x14ac:dyDescent="0.25">
      <c r="B4" s="388" t="s">
        <v>2340</v>
      </c>
      <c r="C4" t="s">
        <v>2341</v>
      </c>
      <c r="D4" s="390" t="s">
        <v>2992</v>
      </c>
      <c r="E4" s="389">
        <v>1</v>
      </c>
    </row>
    <row r="5" spans="1:7" x14ac:dyDescent="0.25">
      <c r="B5" s="388" t="s">
        <v>75</v>
      </c>
      <c r="C5" t="s">
        <v>76</v>
      </c>
      <c r="D5" s="391" t="s">
        <v>2994</v>
      </c>
      <c r="E5" s="389">
        <v>1</v>
      </c>
    </row>
    <row r="6" spans="1:7" x14ac:dyDescent="0.25">
      <c r="B6" s="388" t="s">
        <v>77</v>
      </c>
      <c r="C6" t="s">
        <v>78</v>
      </c>
      <c r="D6" s="391" t="s">
        <v>2994</v>
      </c>
      <c r="E6" s="389">
        <v>6</v>
      </c>
    </row>
    <row r="7" spans="1:7" x14ac:dyDescent="0.25">
      <c r="B7" s="388" t="s">
        <v>81</v>
      </c>
      <c r="C7" t="s">
        <v>82</v>
      </c>
      <c r="D7" s="391" t="s">
        <v>2994</v>
      </c>
      <c r="E7" s="389">
        <v>1</v>
      </c>
    </row>
    <row r="17" spans="1:7" x14ac:dyDescent="0.25">
      <c r="A17" s="385" t="s">
        <v>92</v>
      </c>
      <c r="B17" s="392" t="s">
        <v>2995</v>
      </c>
      <c r="C17" s="385" t="s">
        <v>2996</v>
      </c>
      <c r="D17" s="392" t="s">
        <v>2997</v>
      </c>
      <c r="E17" s="393" t="s">
        <v>2998</v>
      </c>
      <c r="F17" s="393"/>
      <c r="G17" s="393" t="s">
        <v>2999</v>
      </c>
    </row>
    <row r="18" spans="1:7" x14ac:dyDescent="0.25">
      <c r="A18" s="394">
        <v>42187</v>
      </c>
      <c r="B18" s="388" t="s">
        <v>24</v>
      </c>
      <c r="C18" t="s">
        <v>3000</v>
      </c>
      <c r="D18" s="388">
        <v>700334914</v>
      </c>
      <c r="E18" s="395">
        <v>1989180</v>
      </c>
    </row>
    <row r="19" spans="1:7" x14ac:dyDescent="0.25">
      <c r="A19" s="394">
        <v>42191</v>
      </c>
      <c r="B19" s="388" t="s">
        <v>3001</v>
      </c>
      <c r="C19" t="s">
        <v>2880</v>
      </c>
      <c r="D19" s="388">
        <v>700336047</v>
      </c>
      <c r="E19" s="395">
        <v>1989180</v>
      </c>
      <c r="G19" s="395">
        <v>0</v>
      </c>
    </row>
  </sheetData>
  <pageMargins left="0.22" right="0.22" top="0.43" bottom="0.54" header="0.22" footer="0.22"/>
  <pageSetup scale="75" orientation="portrait" verticalDpi="0" r:id="rId1"/>
  <headerFooter>
    <oddFooter>&amp;L&amp;"Arial,Bold"Teradata Corporation Confidential&amp;CSheetName: &amp;A        Date: 7/6/2015&amp;R&amp;"Arial,Bold"Page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A110"/>
  <sheetViews>
    <sheetView workbookViewId="0">
      <selection activeCell="A16" sqref="A16"/>
    </sheetView>
  </sheetViews>
  <sheetFormatPr defaultRowHeight="12" x14ac:dyDescent="0.2"/>
  <cols>
    <col min="1" max="1" width="137.5703125" style="286" customWidth="1"/>
    <col min="2" max="16384" width="9.140625" style="277"/>
  </cols>
  <sheetData>
    <row r="1" spans="1:1" ht="27" x14ac:dyDescent="0.4">
      <c r="A1" s="276" t="s">
        <v>2889</v>
      </c>
    </row>
    <row r="2" spans="1:1" ht="25.5" x14ac:dyDescent="0.2">
      <c r="A2" s="278" t="s">
        <v>2890</v>
      </c>
    </row>
    <row r="3" spans="1:1" ht="25.5" x14ac:dyDescent="0.2">
      <c r="A3" s="278" t="s">
        <v>2891</v>
      </c>
    </row>
    <row r="4" spans="1:1" ht="25.5" x14ac:dyDescent="0.2">
      <c r="A4" s="278" t="s">
        <v>2892</v>
      </c>
    </row>
    <row r="5" spans="1:1" ht="25.5" x14ac:dyDescent="0.2">
      <c r="A5" s="278" t="s">
        <v>2893</v>
      </c>
    </row>
    <row r="6" spans="1:1" ht="12.75" x14ac:dyDescent="0.2">
      <c r="A6" s="278" t="s">
        <v>2894</v>
      </c>
    </row>
    <row r="7" spans="1:1" ht="12.75" x14ac:dyDescent="0.2">
      <c r="A7" s="278" t="s">
        <v>2895</v>
      </c>
    </row>
    <row r="8" spans="1:1" ht="25.5" x14ac:dyDescent="0.2">
      <c r="A8" s="278" t="s">
        <v>2896</v>
      </c>
    </row>
    <row r="9" spans="1:1" ht="12.75" x14ac:dyDescent="0.2">
      <c r="A9" s="278" t="s">
        <v>2897</v>
      </c>
    </row>
    <row r="10" spans="1:1" ht="12.75" x14ac:dyDescent="0.2">
      <c r="A10" s="278" t="s">
        <v>2898</v>
      </c>
    </row>
    <row r="11" spans="1:1" ht="12.75" x14ac:dyDescent="0.2">
      <c r="A11" s="278" t="s">
        <v>2899</v>
      </c>
    </row>
    <row r="12" spans="1:1" ht="12.75" x14ac:dyDescent="0.2">
      <c r="A12" s="278"/>
    </row>
    <row r="13" spans="1:1" ht="27" x14ac:dyDescent="0.4">
      <c r="A13" s="276" t="s">
        <v>2900</v>
      </c>
    </row>
    <row r="14" spans="1:1" ht="25.5" x14ac:dyDescent="0.2">
      <c r="A14" s="279" t="s">
        <v>2901</v>
      </c>
    </row>
    <row r="15" spans="1:1" ht="25.5" x14ac:dyDescent="0.2">
      <c r="A15" s="280" t="s">
        <v>2902</v>
      </c>
    </row>
    <row r="16" spans="1:1" ht="12.75" x14ac:dyDescent="0.2">
      <c r="A16" s="281" t="s">
        <v>2903</v>
      </c>
    </row>
    <row r="17" spans="1:1" ht="12.75" x14ac:dyDescent="0.2">
      <c r="A17" s="280" t="s">
        <v>2904</v>
      </c>
    </row>
    <row r="18" spans="1:1" ht="12.75" x14ac:dyDescent="0.2">
      <c r="A18" s="278"/>
    </row>
    <row r="19" spans="1:1" ht="27" x14ac:dyDescent="0.4">
      <c r="A19" s="276" t="s">
        <v>2905</v>
      </c>
    </row>
    <row r="20" spans="1:1" ht="25.5" x14ac:dyDescent="0.2">
      <c r="A20" s="278" t="s">
        <v>2906</v>
      </c>
    </row>
    <row r="21" spans="1:1" ht="25.5" x14ac:dyDescent="0.2">
      <c r="A21" s="278" t="s">
        <v>2907</v>
      </c>
    </row>
    <row r="22" spans="1:1" ht="25.5" x14ac:dyDescent="0.2">
      <c r="A22" s="278" t="s">
        <v>2908</v>
      </c>
    </row>
    <row r="23" spans="1:1" ht="12.75" x14ac:dyDescent="0.2">
      <c r="A23" s="278" t="s">
        <v>2909</v>
      </c>
    </row>
    <row r="24" spans="1:1" ht="25.5" x14ac:dyDescent="0.2">
      <c r="A24" s="278" t="s">
        <v>2910</v>
      </c>
    </row>
    <row r="25" spans="1:1" ht="12.75" x14ac:dyDescent="0.2">
      <c r="A25" s="278" t="s">
        <v>2911</v>
      </c>
    </row>
    <row r="26" spans="1:1" ht="12.75" x14ac:dyDescent="0.2">
      <c r="A26" s="278" t="s">
        <v>2912</v>
      </c>
    </row>
    <row r="27" spans="1:1" ht="12.75" x14ac:dyDescent="0.2">
      <c r="A27" s="278" t="s">
        <v>2913</v>
      </c>
    </row>
    <row r="28" spans="1:1" ht="25.5" x14ac:dyDescent="0.2">
      <c r="A28" s="278" t="s">
        <v>2914</v>
      </c>
    </row>
    <row r="29" spans="1:1" ht="25.5" x14ac:dyDescent="0.2">
      <c r="A29" s="278" t="s">
        <v>2915</v>
      </c>
    </row>
    <row r="30" spans="1:1" ht="25.5" x14ac:dyDescent="0.2">
      <c r="A30" s="278" t="s">
        <v>2916</v>
      </c>
    </row>
    <row r="31" spans="1:1" ht="25.5" x14ac:dyDescent="0.2">
      <c r="A31" s="278" t="s">
        <v>2917</v>
      </c>
    </row>
    <row r="32" spans="1:1" ht="25.5" x14ac:dyDescent="0.2">
      <c r="A32" s="278" t="s">
        <v>2918</v>
      </c>
    </row>
    <row r="33" spans="1:1" ht="25.5" x14ac:dyDescent="0.2">
      <c r="A33" s="278" t="s">
        <v>2919</v>
      </c>
    </row>
    <row r="34" spans="1:1" ht="12.75" x14ac:dyDescent="0.2">
      <c r="A34" s="278"/>
    </row>
    <row r="35" spans="1:1" ht="27" x14ac:dyDescent="0.4">
      <c r="A35" s="276" t="s">
        <v>2920</v>
      </c>
    </row>
    <row r="36" spans="1:1" ht="19.5" x14ac:dyDescent="0.3">
      <c r="A36" s="282" t="s">
        <v>2921</v>
      </c>
    </row>
    <row r="37" spans="1:1" ht="12.75" x14ac:dyDescent="0.2">
      <c r="A37" s="278" t="s">
        <v>2922</v>
      </c>
    </row>
    <row r="38" spans="1:1" ht="12.75" x14ac:dyDescent="0.2">
      <c r="A38" s="278" t="s">
        <v>2923</v>
      </c>
    </row>
    <row r="39" spans="1:1" ht="25.5" x14ac:dyDescent="0.2">
      <c r="A39" s="278" t="s">
        <v>2924</v>
      </c>
    </row>
    <row r="40" spans="1:1" ht="25.5" x14ac:dyDescent="0.2">
      <c r="A40" s="278" t="s">
        <v>2925</v>
      </c>
    </row>
    <row r="41" spans="1:1" ht="25.5" x14ac:dyDescent="0.2">
      <c r="A41" s="278" t="s">
        <v>2926</v>
      </c>
    </row>
    <row r="42" spans="1:1" ht="12.75" x14ac:dyDescent="0.2">
      <c r="A42" s="278"/>
    </row>
    <row r="43" spans="1:1" ht="19.5" x14ac:dyDescent="0.3">
      <c r="A43" s="282" t="s">
        <v>2927</v>
      </c>
    </row>
    <row r="44" spans="1:1" ht="12.75" x14ac:dyDescent="0.2">
      <c r="A44" s="278" t="s">
        <v>2928</v>
      </c>
    </row>
    <row r="45" spans="1:1" ht="12.75" x14ac:dyDescent="0.2">
      <c r="A45" s="278"/>
    </row>
    <row r="46" spans="1:1" ht="19.5" x14ac:dyDescent="0.3">
      <c r="A46" s="282" t="s">
        <v>2929</v>
      </c>
    </row>
    <row r="47" spans="1:1" ht="25.5" x14ac:dyDescent="0.2">
      <c r="A47" s="278" t="s">
        <v>2930</v>
      </c>
    </row>
    <row r="48" spans="1:1" ht="25.5" x14ac:dyDescent="0.2">
      <c r="A48" s="278" t="s">
        <v>2931</v>
      </c>
    </row>
    <row r="49" spans="1:1" ht="12.75" x14ac:dyDescent="0.2">
      <c r="A49" s="278" t="s">
        <v>2932</v>
      </c>
    </row>
    <row r="50" spans="1:1" ht="25.5" x14ac:dyDescent="0.2">
      <c r="A50" s="278" t="s">
        <v>2933</v>
      </c>
    </row>
    <row r="51" spans="1:1" ht="12.75" x14ac:dyDescent="0.2">
      <c r="A51" s="278" t="s">
        <v>2934</v>
      </c>
    </row>
    <row r="52" spans="1:1" ht="25.5" x14ac:dyDescent="0.2">
      <c r="A52" s="278" t="s">
        <v>2935</v>
      </c>
    </row>
    <row r="53" spans="1:1" ht="12.75" x14ac:dyDescent="0.2">
      <c r="A53" s="278" t="s">
        <v>2936</v>
      </c>
    </row>
    <row r="54" spans="1:1" ht="25.5" x14ac:dyDescent="0.2">
      <c r="A54" s="278" t="s">
        <v>2937</v>
      </c>
    </row>
    <row r="55" spans="1:1" ht="12.75" x14ac:dyDescent="0.2">
      <c r="A55" s="278" t="s">
        <v>2938</v>
      </c>
    </row>
    <row r="56" spans="1:1" ht="25.5" x14ac:dyDescent="0.2">
      <c r="A56" s="278" t="s">
        <v>2939</v>
      </c>
    </row>
    <row r="57" spans="1:1" ht="25.5" x14ac:dyDescent="0.2">
      <c r="A57" s="278" t="s">
        <v>2940</v>
      </c>
    </row>
    <row r="58" spans="1:1" ht="25.5" x14ac:dyDescent="0.2">
      <c r="A58" s="278" t="s">
        <v>2941</v>
      </c>
    </row>
    <row r="59" spans="1:1" ht="12.75" x14ac:dyDescent="0.2">
      <c r="A59" s="278" t="s">
        <v>2942</v>
      </c>
    </row>
    <row r="60" spans="1:1" ht="25.5" x14ac:dyDescent="0.2">
      <c r="A60" s="278" t="s">
        <v>2943</v>
      </c>
    </row>
    <row r="61" spans="1:1" ht="25.5" x14ac:dyDescent="0.2">
      <c r="A61" s="278" t="s">
        <v>2944</v>
      </c>
    </row>
    <row r="62" spans="1:1" ht="12.75" x14ac:dyDescent="0.2">
      <c r="A62" s="278" t="s">
        <v>2945</v>
      </c>
    </row>
    <row r="63" spans="1:1" ht="12.75" x14ac:dyDescent="0.2">
      <c r="A63" s="278" t="s">
        <v>2946</v>
      </c>
    </row>
    <row r="64" spans="1:1" ht="12.75" x14ac:dyDescent="0.2">
      <c r="A64" s="278" t="s">
        <v>2947</v>
      </c>
    </row>
    <row r="65" spans="1:1" ht="25.5" x14ac:dyDescent="0.2">
      <c r="A65" s="278" t="s">
        <v>2948</v>
      </c>
    </row>
    <row r="66" spans="1:1" ht="25.5" x14ac:dyDescent="0.2">
      <c r="A66" s="278" t="s">
        <v>2949</v>
      </c>
    </row>
    <row r="67" spans="1:1" ht="12.75" x14ac:dyDescent="0.2">
      <c r="A67" s="278" t="s">
        <v>2950</v>
      </c>
    </row>
    <row r="68" spans="1:1" ht="25.5" x14ac:dyDescent="0.2">
      <c r="A68" s="278" t="s">
        <v>2951</v>
      </c>
    </row>
    <row r="69" spans="1:1" ht="25.5" x14ac:dyDescent="0.2">
      <c r="A69" s="278" t="s">
        <v>2952</v>
      </c>
    </row>
    <row r="70" spans="1:1" ht="12.75" x14ac:dyDescent="0.2">
      <c r="A70" s="278"/>
    </row>
    <row r="71" spans="1:1" ht="27" x14ac:dyDescent="0.4">
      <c r="A71" s="276" t="s">
        <v>2953</v>
      </c>
    </row>
    <row r="72" spans="1:1" ht="12.75" x14ac:dyDescent="0.2">
      <c r="A72" s="278" t="s">
        <v>2954</v>
      </c>
    </row>
    <row r="73" spans="1:1" ht="25.5" x14ac:dyDescent="0.2">
      <c r="A73" s="278" t="s">
        <v>2955</v>
      </c>
    </row>
    <row r="74" spans="1:1" ht="12.75" customHeight="1" x14ac:dyDescent="0.2">
      <c r="A74" s="278" t="s">
        <v>2956</v>
      </c>
    </row>
    <row r="75" spans="1:1" ht="12.75" x14ac:dyDescent="0.2">
      <c r="A75" s="278" t="s">
        <v>2957</v>
      </c>
    </row>
    <row r="76" spans="1:1" ht="25.5" x14ac:dyDescent="0.2">
      <c r="A76" s="278" t="s">
        <v>2958</v>
      </c>
    </row>
    <row r="77" spans="1:1" ht="12.75" x14ac:dyDescent="0.2">
      <c r="A77" s="278" t="s">
        <v>2959</v>
      </c>
    </row>
    <row r="78" spans="1:1" ht="25.5" x14ac:dyDescent="0.2">
      <c r="A78" s="278" t="s">
        <v>2960</v>
      </c>
    </row>
    <row r="79" spans="1:1" ht="12.75" x14ac:dyDescent="0.2">
      <c r="A79" s="278"/>
    </row>
    <row r="80" spans="1:1" ht="27" x14ac:dyDescent="0.4">
      <c r="A80" s="276" t="s">
        <v>2961</v>
      </c>
    </row>
    <row r="81" spans="1:1" ht="12.75" x14ac:dyDescent="0.2">
      <c r="A81" s="278" t="s">
        <v>2962</v>
      </c>
    </row>
    <row r="82" spans="1:1" ht="12.75" x14ac:dyDescent="0.2">
      <c r="A82" s="278" t="s">
        <v>2963</v>
      </c>
    </row>
    <row r="83" spans="1:1" ht="12.75" x14ac:dyDescent="0.2">
      <c r="A83" s="278" t="s">
        <v>2964</v>
      </c>
    </row>
    <row r="84" spans="1:1" ht="12.75" x14ac:dyDescent="0.2">
      <c r="A84" s="283"/>
    </row>
    <row r="86" spans="1:1" ht="27" x14ac:dyDescent="0.4">
      <c r="A86" s="284" t="s">
        <v>2965</v>
      </c>
    </row>
    <row r="87" spans="1:1" ht="12.75" x14ac:dyDescent="0.2">
      <c r="A87" s="285" t="s">
        <v>2966</v>
      </c>
    </row>
    <row r="88" spans="1:1" ht="12.75" x14ac:dyDescent="0.2">
      <c r="A88" s="285" t="s">
        <v>2967</v>
      </c>
    </row>
    <row r="89" spans="1:1" ht="12.75" x14ac:dyDescent="0.2">
      <c r="A89" s="285" t="s">
        <v>2968</v>
      </c>
    </row>
    <row r="90" spans="1:1" ht="12.75" x14ac:dyDescent="0.2">
      <c r="A90" s="285" t="s">
        <v>2969</v>
      </c>
    </row>
    <row r="91" spans="1:1" ht="12.75" x14ac:dyDescent="0.2">
      <c r="A91" s="285" t="s">
        <v>2970</v>
      </c>
    </row>
    <row r="92" spans="1:1" ht="12.75" x14ac:dyDescent="0.2">
      <c r="A92" s="285" t="s">
        <v>2971</v>
      </c>
    </row>
    <row r="93" spans="1:1" ht="12.75" x14ac:dyDescent="0.2">
      <c r="A93" s="285" t="s">
        <v>2972</v>
      </c>
    </row>
    <row r="94" spans="1:1" ht="12.75" x14ac:dyDescent="0.2">
      <c r="A94" s="285" t="s">
        <v>2973</v>
      </c>
    </row>
    <row r="95" spans="1:1" ht="12.75" x14ac:dyDescent="0.2">
      <c r="A95" s="285" t="s">
        <v>2974</v>
      </c>
    </row>
    <row r="96" spans="1:1" ht="12.75" x14ac:dyDescent="0.2">
      <c r="A96" s="285" t="s">
        <v>2975</v>
      </c>
    </row>
    <row r="97" spans="1:1" ht="12.75" x14ac:dyDescent="0.2">
      <c r="A97" s="285" t="s">
        <v>2976</v>
      </c>
    </row>
    <row r="98" spans="1:1" ht="12.75" x14ac:dyDescent="0.2">
      <c r="A98" s="285" t="s">
        <v>2977</v>
      </c>
    </row>
    <row r="99" spans="1:1" ht="12.75" x14ac:dyDescent="0.2">
      <c r="A99" s="285" t="s">
        <v>2978</v>
      </c>
    </row>
    <row r="100" spans="1:1" ht="12.75" x14ac:dyDescent="0.2">
      <c r="A100" s="285" t="s">
        <v>2979</v>
      </c>
    </row>
    <row r="101" spans="1:1" ht="12.75" x14ac:dyDescent="0.2">
      <c r="A101" s="285" t="s">
        <v>2980</v>
      </c>
    </row>
    <row r="102" spans="1:1" ht="12.75" x14ac:dyDescent="0.2">
      <c r="A102" s="285" t="s">
        <v>2981</v>
      </c>
    </row>
    <row r="103" spans="1:1" ht="12.75" x14ac:dyDescent="0.2">
      <c r="A103" s="285" t="s">
        <v>2982</v>
      </c>
    </row>
    <row r="104" spans="1:1" ht="12.75" x14ac:dyDescent="0.2">
      <c r="A104" s="285" t="s">
        <v>2983</v>
      </c>
    </row>
    <row r="105" spans="1:1" ht="12.75" x14ac:dyDescent="0.2">
      <c r="A105" s="285" t="s">
        <v>2984</v>
      </c>
    </row>
    <row r="106" spans="1:1" ht="12.75" x14ac:dyDescent="0.2">
      <c r="A106" s="285" t="s">
        <v>2985</v>
      </c>
    </row>
    <row r="107" spans="1:1" ht="12.75" x14ac:dyDescent="0.2">
      <c r="A107" s="285" t="s">
        <v>2986</v>
      </c>
    </row>
    <row r="108" spans="1:1" ht="12.75" x14ac:dyDescent="0.2">
      <c r="A108" s="285" t="s">
        <v>2987</v>
      </c>
    </row>
    <row r="109" spans="1:1" ht="12.75" x14ac:dyDescent="0.2">
      <c r="A109" s="285" t="s">
        <v>2988</v>
      </c>
    </row>
    <row r="110" spans="1:1" ht="12.75" x14ac:dyDescent="0.2">
      <c r="A110" s="285" t="s">
        <v>2989</v>
      </c>
    </row>
  </sheetData>
  <pageMargins left="0.05" right="0.05" top="1" bottom="1" header="0.5" footer="0.5"/>
  <pageSetup scale="85" orientation="portrait" verticalDpi="0" r:id="rId1"/>
  <headerFooter alignWithMargins="0">
    <oddFooter>&amp;L&amp;"Arial,Bold"Teradata Corporation Confidential&amp;R&amp;"Arial,Bold"Page &amp;P 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5"/>
  </sheetPr>
  <dimension ref="A1:AI48"/>
  <sheetViews>
    <sheetView workbookViewId="0"/>
  </sheetViews>
  <sheetFormatPr defaultRowHeight="12.75" x14ac:dyDescent="0.25"/>
  <cols>
    <col min="1" max="1" width="2.7109375" style="324" customWidth="1"/>
    <col min="2" max="2" width="5.28515625" style="324" customWidth="1"/>
    <col min="3" max="3" width="0.85546875" style="324" customWidth="1"/>
    <col min="4" max="4" width="14.7109375" style="324" customWidth="1"/>
    <col min="5" max="5" width="0.85546875" style="324" customWidth="1"/>
    <col min="6" max="6" width="27.7109375" style="324" customWidth="1"/>
    <col min="7" max="7" width="11.28515625" style="324" customWidth="1"/>
    <col min="8" max="8" width="11.140625" style="324" customWidth="1"/>
    <col min="9" max="9" width="10.42578125" style="324" customWidth="1"/>
    <col min="10" max="10" width="9.140625" style="324"/>
    <col min="11" max="16384" width="9.140625" style="16"/>
  </cols>
  <sheetData>
    <row r="1" spans="1:35" ht="39" thickBot="1" x14ac:dyDescent="0.3">
      <c r="A1" s="724"/>
      <c r="B1" s="288"/>
      <c r="C1" s="288"/>
      <c r="D1" s="725"/>
      <c r="E1" s="726"/>
      <c r="F1" s="727" t="s">
        <v>3003</v>
      </c>
      <c r="G1" s="288"/>
      <c r="H1" s="288"/>
      <c r="I1" s="288" t="s">
        <v>0</v>
      </c>
      <c r="J1" s="288">
        <v>0</v>
      </c>
      <c r="T1" s="338"/>
      <c r="U1" s="340" t="s">
        <v>3</v>
      </c>
      <c r="V1" s="340" t="s">
        <v>3006</v>
      </c>
      <c r="W1" s="340" t="s">
        <v>7</v>
      </c>
      <c r="X1" s="340" t="s">
        <v>10</v>
      </c>
      <c r="Y1" s="340" t="s">
        <v>13</v>
      </c>
      <c r="Z1" s="340" t="s">
        <v>38</v>
      </c>
      <c r="AA1" s="340" t="s">
        <v>23</v>
      </c>
      <c r="AB1" s="340" t="s">
        <v>41</v>
      </c>
      <c r="AC1" s="340" t="s">
        <v>3007</v>
      </c>
      <c r="AD1" s="339"/>
      <c r="AE1" s="332"/>
      <c r="AF1" s="332"/>
      <c r="AG1" s="332"/>
      <c r="AH1" s="332"/>
      <c r="AI1" s="332"/>
    </row>
    <row r="2" spans="1:35" ht="15.75" thickTop="1" x14ac:dyDescent="0.25">
      <c r="A2" s="289"/>
      <c r="B2" s="290" t="s">
        <v>1</v>
      </c>
      <c r="C2" s="291"/>
      <c r="D2" s="728">
        <v>46010</v>
      </c>
      <c r="E2" s="291"/>
      <c r="F2" s="292" t="s">
        <v>2</v>
      </c>
      <c r="G2" s="293" t="s">
        <v>3</v>
      </c>
      <c r="H2" s="729" t="s">
        <v>4</v>
      </c>
      <c r="I2" s="730" t="s">
        <v>5</v>
      </c>
      <c r="J2" s="731"/>
      <c r="K2" s="23"/>
      <c r="T2" s="338"/>
      <c r="U2" s="340" t="s">
        <v>4</v>
      </c>
      <c r="V2" s="340" t="s">
        <v>3008</v>
      </c>
      <c r="W2" s="340" t="s">
        <v>3009</v>
      </c>
      <c r="X2" s="340" t="s">
        <v>3009</v>
      </c>
      <c r="Y2" s="340" t="s">
        <v>3010</v>
      </c>
      <c r="Z2" s="340">
        <v>127</v>
      </c>
      <c r="AA2" s="340" t="s">
        <v>2878</v>
      </c>
      <c r="AB2" s="340" t="s">
        <v>31</v>
      </c>
      <c r="AC2" s="340" t="s">
        <v>3009</v>
      </c>
      <c r="AD2" s="339"/>
      <c r="AE2" s="332"/>
      <c r="AF2" s="332"/>
      <c r="AG2" s="332"/>
      <c r="AH2" s="332"/>
      <c r="AI2" s="332"/>
    </row>
    <row r="3" spans="1:35" ht="25.5" x14ac:dyDescent="0.25">
      <c r="A3" s="289"/>
      <c r="B3" s="294"/>
      <c r="C3" s="295"/>
      <c r="D3" s="732"/>
      <c r="E3" s="295"/>
      <c r="F3" s="733" t="s">
        <v>6</v>
      </c>
      <c r="G3" s="296" t="s">
        <v>7</v>
      </c>
      <c r="H3" s="734" t="s">
        <v>8</v>
      </c>
      <c r="I3" s="735"/>
      <c r="J3" s="736"/>
      <c r="K3" s="23"/>
      <c r="T3" s="338"/>
      <c r="U3" s="340" t="s">
        <v>3011</v>
      </c>
      <c r="V3" s="340" t="s">
        <v>3012</v>
      </c>
      <c r="W3" s="340" t="s">
        <v>3013</v>
      </c>
      <c r="X3" s="340" t="s">
        <v>3013</v>
      </c>
      <c r="Y3" s="340" t="s">
        <v>3014</v>
      </c>
      <c r="Z3" s="340">
        <v>254</v>
      </c>
      <c r="AA3" s="340" t="s">
        <v>3015</v>
      </c>
      <c r="AB3" s="340" t="s">
        <v>568</v>
      </c>
      <c r="AC3" s="340" t="s">
        <v>3013</v>
      </c>
      <c r="AD3" s="339"/>
      <c r="AE3" s="332"/>
      <c r="AF3" s="332"/>
      <c r="AG3" s="332"/>
      <c r="AH3" s="332"/>
      <c r="AI3" s="332"/>
    </row>
    <row r="4" spans="1:35" ht="15" x14ac:dyDescent="0.25">
      <c r="A4" s="289"/>
      <c r="B4" s="294" t="s">
        <v>9</v>
      </c>
      <c r="C4" s="295"/>
      <c r="D4" s="297" t="s">
        <v>68</v>
      </c>
      <c r="E4" s="295"/>
      <c r="F4" s="733"/>
      <c r="G4" s="296" t="s">
        <v>10</v>
      </c>
      <c r="H4" s="734" t="s">
        <v>8</v>
      </c>
      <c r="I4" s="383"/>
      <c r="J4" s="384"/>
      <c r="K4" s="23"/>
      <c r="T4" s="338"/>
      <c r="U4" s="340" t="s">
        <v>3016</v>
      </c>
      <c r="V4" s="340" t="s">
        <v>3017</v>
      </c>
      <c r="W4" s="340" t="s">
        <v>8</v>
      </c>
      <c r="X4" s="340" t="s">
        <v>8</v>
      </c>
      <c r="Y4" s="340" t="s">
        <v>14</v>
      </c>
      <c r="Z4" s="340">
        <v>512</v>
      </c>
      <c r="AA4" s="340"/>
      <c r="AB4" s="340"/>
      <c r="AC4" s="340" t="s">
        <v>3018</v>
      </c>
      <c r="AD4" s="339"/>
      <c r="AE4" s="332"/>
      <c r="AF4" s="332"/>
      <c r="AG4" s="332"/>
      <c r="AH4" s="332"/>
      <c r="AI4" s="332"/>
    </row>
    <row r="5" spans="1:35" ht="15" x14ac:dyDescent="0.25">
      <c r="A5" s="289"/>
      <c r="B5" s="300"/>
      <c r="C5" s="295"/>
      <c r="D5" s="301" t="s">
        <v>11</v>
      </c>
      <c r="E5" s="295"/>
      <c r="F5" s="737" t="s">
        <v>12</v>
      </c>
      <c r="G5" s="296" t="s">
        <v>13</v>
      </c>
      <c r="H5" s="734" t="s">
        <v>14</v>
      </c>
      <c r="I5" s="738"/>
      <c r="J5" s="384"/>
      <c r="K5" s="23"/>
      <c r="T5" s="338"/>
      <c r="U5" s="340" t="s">
        <v>3019</v>
      </c>
      <c r="V5" s="340" t="s">
        <v>3020</v>
      </c>
      <c r="W5" s="340" t="s">
        <v>3021</v>
      </c>
      <c r="X5" s="340"/>
      <c r="Y5" s="340" t="s">
        <v>33</v>
      </c>
      <c r="Z5" s="340">
        <v>1024</v>
      </c>
      <c r="AA5" s="340"/>
      <c r="AB5" s="340"/>
      <c r="AC5" s="340"/>
      <c r="AD5" s="339"/>
      <c r="AE5" s="332"/>
      <c r="AF5" s="332"/>
      <c r="AG5" s="332"/>
      <c r="AH5" s="332"/>
      <c r="AI5" s="332"/>
    </row>
    <row r="6" spans="1:35" ht="15" x14ac:dyDescent="0.25">
      <c r="A6" s="289"/>
      <c r="B6" s="300"/>
      <c r="C6" s="295"/>
      <c r="D6" s="301" t="s">
        <v>15</v>
      </c>
      <c r="E6" s="295"/>
      <c r="F6" s="739" t="s">
        <v>16</v>
      </c>
      <c r="G6" s="296"/>
      <c r="H6" s="302"/>
      <c r="I6" s="298"/>
      <c r="J6" s="299"/>
      <c r="K6" s="23"/>
      <c r="T6" s="338"/>
      <c r="U6" s="340" t="s">
        <v>3022</v>
      </c>
      <c r="V6" s="340" t="s">
        <v>3023</v>
      </c>
      <c r="W6" s="340"/>
      <c r="X6" s="340"/>
      <c r="Y6" s="340"/>
      <c r="Z6" s="340"/>
      <c r="AA6" s="340"/>
      <c r="AB6" s="340"/>
      <c r="AC6" s="340"/>
      <c r="AD6" s="339"/>
      <c r="AE6" s="332"/>
      <c r="AF6" s="332"/>
      <c r="AG6" s="332"/>
      <c r="AH6" s="332"/>
      <c r="AI6" s="332"/>
    </row>
    <row r="7" spans="1:35" ht="15" x14ac:dyDescent="0.25">
      <c r="A7" s="289"/>
      <c r="B7" s="300"/>
      <c r="C7" s="295"/>
      <c r="D7" s="301" t="s">
        <v>17</v>
      </c>
      <c r="E7" s="295"/>
      <c r="F7" s="740" t="s">
        <v>18</v>
      </c>
      <c r="G7" s="301" t="s">
        <v>19</v>
      </c>
      <c r="H7" s="303" t="s">
        <v>69</v>
      </c>
      <c r="I7" s="383"/>
      <c r="J7" s="384"/>
      <c r="K7" s="23"/>
      <c r="T7" s="338"/>
      <c r="U7" s="340" t="s">
        <v>3024</v>
      </c>
      <c r="V7" s="340" t="s">
        <v>3025</v>
      </c>
      <c r="W7" s="340"/>
      <c r="X7" s="340"/>
      <c r="Y7" s="340"/>
      <c r="Z7" s="340"/>
      <c r="AA7" s="340"/>
      <c r="AB7" s="340"/>
      <c r="AC7" s="340"/>
      <c r="AD7" s="339"/>
      <c r="AE7" s="332"/>
      <c r="AF7" s="332"/>
      <c r="AG7" s="332"/>
      <c r="AH7" s="332"/>
      <c r="AI7" s="332"/>
    </row>
    <row r="8" spans="1:35" ht="15" x14ac:dyDescent="0.25">
      <c r="A8" s="289"/>
      <c r="B8" s="300"/>
      <c r="C8" s="295"/>
      <c r="D8" s="301" t="s">
        <v>21</v>
      </c>
      <c r="E8" s="295"/>
      <c r="F8" s="737" t="s">
        <v>22</v>
      </c>
      <c r="G8" s="296" t="s">
        <v>23</v>
      </c>
      <c r="H8" s="287" t="s">
        <v>3001</v>
      </c>
      <c r="I8" s="383"/>
      <c r="J8" s="384"/>
      <c r="K8" s="23"/>
      <c r="T8" s="338"/>
      <c r="U8" s="340" t="s">
        <v>3026</v>
      </c>
      <c r="V8" s="340" t="s">
        <v>5</v>
      </c>
      <c r="W8" s="340"/>
      <c r="X8" s="340"/>
      <c r="Y8" s="340"/>
      <c r="Z8" s="340"/>
      <c r="AA8" s="340"/>
      <c r="AB8" s="340"/>
      <c r="AC8" s="340"/>
      <c r="AD8" s="339"/>
      <c r="AE8" s="332"/>
      <c r="AF8" s="332"/>
      <c r="AG8" s="332"/>
      <c r="AH8" s="332"/>
      <c r="AI8" s="332"/>
    </row>
    <row r="9" spans="1:35" ht="15" x14ac:dyDescent="0.25">
      <c r="A9" s="289"/>
      <c r="B9" s="300"/>
      <c r="C9" s="295"/>
      <c r="D9" s="301" t="s">
        <v>25</v>
      </c>
      <c r="E9" s="295"/>
      <c r="F9" s="737"/>
      <c r="G9" s="296" t="s">
        <v>26</v>
      </c>
      <c r="H9" s="734" t="s">
        <v>22</v>
      </c>
      <c r="I9" s="296" t="s">
        <v>27</v>
      </c>
      <c r="J9" s="741" t="s">
        <v>22</v>
      </c>
      <c r="K9" s="23"/>
      <c r="T9" s="338"/>
      <c r="U9" s="340"/>
      <c r="V9" s="340"/>
      <c r="W9" s="340"/>
      <c r="X9" s="340"/>
      <c r="Y9" s="340"/>
      <c r="Z9" s="340"/>
      <c r="AA9" s="340"/>
      <c r="AB9" s="340"/>
      <c r="AC9" s="340"/>
      <c r="AD9" s="23"/>
    </row>
    <row r="10" spans="1:35" ht="15" x14ac:dyDescent="0.25">
      <c r="A10" s="289"/>
      <c r="B10" s="300"/>
      <c r="C10" s="295"/>
      <c r="D10" s="301" t="s">
        <v>28</v>
      </c>
      <c r="E10" s="295"/>
      <c r="F10" s="737" t="s">
        <v>22</v>
      </c>
      <c r="G10" s="296" t="s">
        <v>29</v>
      </c>
      <c r="H10" s="734" t="s">
        <v>22</v>
      </c>
      <c r="I10" s="301" t="s">
        <v>30</v>
      </c>
      <c r="J10" s="741" t="s">
        <v>31</v>
      </c>
      <c r="K10" s="23"/>
      <c r="T10" s="338"/>
      <c r="U10" s="340"/>
      <c r="V10" s="340"/>
      <c r="W10" s="340"/>
      <c r="X10" s="340"/>
      <c r="Y10" s="340"/>
      <c r="Z10" s="340"/>
      <c r="AA10" s="340"/>
      <c r="AB10" s="340"/>
      <c r="AC10" s="340"/>
      <c r="AD10" s="23"/>
    </row>
    <row r="11" spans="1:35" ht="15" x14ac:dyDescent="0.25">
      <c r="A11" s="289"/>
      <c r="B11" s="300"/>
      <c r="C11" s="295"/>
      <c r="D11" s="301" t="s">
        <v>32</v>
      </c>
      <c r="E11" s="295"/>
      <c r="F11" s="737" t="s">
        <v>33</v>
      </c>
      <c r="G11" s="296" t="s">
        <v>34</v>
      </c>
      <c r="H11" s="302" t="s">
        <v>22</v>
      </c>
      <c r="I11" s="296" t="s">
        <v>35</v>
      </c>
      <c r="J11" s="304" t="s">
        <v>22</v>
      </c>
      <c r="K11" s="23"/>
      <c r="T11" s="338"/>
      <c r="U11" s="340"/>
      <c r="V11" s="340"/>
      <c r="W11" s="340"/>
      <c r="X11" s="340"/>
      <c r="Y11" s="340"/>
      <c r="Z11" s="340"/>
      <c r="AA11" s="340"/>
      <c r="AB11" s="340"/>
      <c r="AC11" s="340"/>
      <c r="AD11" s="23"/>
    </row>
    <row r="12" spans="1:35" ht="15" x14ac:dyDescent="0.25">
      <c r="A12" s="289"/>
      <c r="B12" s="300"/>
      <c r="C12" s="295"/>
      <c r="D12" s="301" t="s">
        <v>36</v>
      </c>
      <c r="E12" s="295"/>
      <c r="F12" s="737" t="s">
        <v>37</v>
      </c>
      <c r="G12" s="296" t="s">
        <v>38</v>
      </c>
      <c r="H12" s="734" t="s">
        <v>22</v>
      </c>
      <c r="I12" s="296" t="s">
        <v>39</v>
      </c>
      <c r="J12" s="305" t="s">
        <v>22</v>
      </c>
      <c r="K12" s="23"/>
      <c r="T12" s="338"/>
      <c r="U12" s="340"/>
      <c r="V12" s="340"/>
      <c r="W12" s="340"/>
      <c r="X12" s="340"/>
      <c r="Y12" s="340"/>
      <c r="Z12" s="340"/>
      <c r="AA12" s="340"/>
      <c r="AB12" s="340"/>
      <c r="AC12" s="340"/>
      <c r="AD12" s="23"/>
    </row>
    <row r="13" spans="1:35" ht="15" x14ac:dyDescent="0.25">
      <c r="A13" s="289"/>
      <c r="B13" s="300"/>
      <c r="C13" s="295"/>
      <c r="D13" s="301" t="s">
        <v>40</v>
      </c>
      <c r="E13" s="295"/>
      <c r="F13" s="737" t="s">
        <v>22</v>
      </c>
      <c r="G13" s="296" t="s">
        <v>41</v>
      </c>
      <c r="H13" s="734" t="s">
        <v>31</v>
      </c>
      <c r="I13" s="381"/>
      <c r="J13" s="382"/>
      <c r="K13" s="23"/>
      <c r="T13" s="338"/>
      <c r="U13" s="340"/>
      <c r="V13" s="340"/>
      <c r="W13" s="340"/>
      <c r="X13" s="340"/>
      <c r="Y13" s="340"/>
      <c r="Z13" s="340"/>
      <c r="AA13" s="340"/>
      <c r="AB13" s="340"/>
      <c r="AC13" s="340"/>
      <c r="AD13" s="23"/>
    </row>
    <row r="14" spans="1:35" ht="15.75" thickBot="1" x14ac:dyDescent="0.3">
      <c r="A14" s="289"/>
      <c r="B14" s="306"/>
      <c r="C14" s="307"/>
      <c r="D14" s="308"/>
      <c r="E14" s="307"/>
      <c r="F14" s="307"/>
      <c r="G14" s="308" t="s">
        <v>42</v>
      </c>
      <c r="H14" s="309" t="s">
        <v>43</v>
      </c>
      <c r="I14" s="308" t="s">
        <v>44</v>
      </c>
      <c r="J14" s="310" t="s">
        <v>45</v>
      </c>
      <c r="K14" s="23"/>
      <c r="T14" s="338"/>
      <c r="U14" s="340"/>
      <c r="V14" s="340"/>
      <c r="W14" s="340"/>
      <c r="X14" s="340"/>
      <c r="Y14" s="340"/>
      <c r="Z14" s="340"/>
      <c r="AA14" s="340"/>
      <c r="AB14" s="340"/>
      <c r="AC14" s="340"/>
      <c r="AD14" s="23"/>
    </row>
    <row r="15" spans="1:35" ht="15.75" thickTop="1" x14ac:dyDescent="0.25">
      <c r="A15" s="289"/>
      <c r="B15" s="311"/>
      <c r="C15" s="291"/>
      <c r="D15" s="293"/>
      <c r="E15" s="291"/>
      <c r="F15" s="292" t="s">
        <v>46</v>
      </c>
      <c r="G15" s="293"/>
      <c r="H15" s="312"/>
      <c r="I15" s="291"/>
      <c r="J15" s="313"/>
      <c r="K15" s="23"/>
      <c r="T15" s="338"/>
      <c r="U15" s="340"/>
      <c r="V15" s="340"/>
      <c r="W15" s="340"/>
      <c r="X15" s="340"/>
      <c r="Y15" s="340"/>
      <c r="Z15" s="340"/>
      <c r="AA15" s="340"/>
      <c r="AB15" s="340"/>
      <c r="AC15" s="340"/>
      <c r="AD15" s="23"/>
    </row>
    <row r="16" spans="1:35" x14ac:dyDescent="0.2">
      <c r="A16" s="289"/>
      <c r="B16" s="300"/>
      <c r="C16" s="295"/>
      <c r="D16" s="296" t="s">
        <v>47</v>
      </c>
      <c r="E16" s="295"/>
      <c r="F16" s="295" t="s">
        <v>48</v>
      </c>
      <c r="G16" s="296" t="s">
        <v>49</v>
      </c>
      <c r="H16" s="314" t="s">
        <v>50</v>
      </c>
      <c r="I16" s="295"/>
      <c r="J16" s="315"/>
      <c r="K16" s="23"/>
      <c r="U16" s="24"/>
      <c r="V16" s="24"/>
      <c r="W16" s="24"/>
      <c r="X16" s="24"/>
      <c r="Y16" s="24"/>
      <c r="Z16" s="24"/>
      <c r="AA16" s="24"/>
      <c r="AB16" s="24"/>
      <c r="AC16" s="24"/>
    </row>
    <row r="17" spans="1:11" x14ac:dyDescent="0.2">
      <c r="A17" s="289"/>
      <c r="B17" s="300"/>
      <c r="C17" s="295"/>
      <c r="D17" s="296" t="s">
        <v>51</v>
      </c>
      <c r="E17" s="295"/>
      <c r="F17" s="295" t="s">
        <v>52</v>
      </c>
      <c r="G17" s="296"/>
      <c r="H17" s="314"/>
      <c r="I17" s="295"/>
      <c r="J17" s="315"/>
      <c r="K17" s="23"/>
    </row>
    <row r="18" spans="1:11" x14ac:dyDescent="0.2">
      <c r="A18" s="289"/>
      <c r="B18" s="300"/>
      <c r="C18" s="295"/>
      <c r="D18" s="296" t="s">
        <v>53</v>
      </c>
      <c r="E18" s="295"/>
      <c r="F18" s="295" t="s">
        <v>54</v>
      </c>
      <c r="G18" s="296" t="s">
        <v>49</v>
      </c>
      <c r="H18" s="314" t="s">
        <v>55</v>
      </c>
      <c r="I18" s="295"/>
      <c r="J18" s="315"/>
      <c r="K18" s="23"/>
    </row>
    <row r="19" spans="1:11" x14ac:dyDescent="0.2">
      <c r="A19" s="289"/>
      <c r="B19" s="300"/>
      <c r="C19" s="295"/>
      <c r="D19" s="296" t="s">
        <v>51</v>
      </c>
      <c r="E19" s="295"/>
      <c r="F19" s="295" t="s">
        <v>56</v>
      </c>
      <c r="G19" s="296"/>
      <c r="H19" s="314"/>
      <c r="I19" s="295"/>
      <c r="J19" s="315"/>
      <c r="K19" s="23"/>
    </row>
    <row r="20" spans="1:11" x14ac:dyDescent="0.2">
      <c r="A20" s="289"/>
      <c r="B20" s="300"/>
      <c r="C20" s="295"/>
      <c r="D20" s="296" t="s">
        <v>57</v>
      </c>
      <c r="E20" s="295"/>
      <c r="F20" s="732" t="s">
        <v>58</v>
      </c>
      <c r="G20" s="296" t="s">
        <v>49</v>
      </c>
      <c r="H20" s="314" t="s">
        <v>59</v>
      </c>
      <c r="I20" s="295"/>
      <c r="J20" s="315"/>
      <c r="K20" s="23"/>
    </row>
    <row r="21" spans="1:11" x14ac:dyDescent="0.2">
      <c r="A21" s="289"/>
      <c r="B21" s="300"/>
      <c r="C21" s="295"/>
      <c r="D21" s="296" t="s">
        <v>51</v>
      </c>
      <c r="E21" s="295"/>
      <c r="F21" s="732" t="s">
        <v>60</v>
      </c>
      <c r="G21" s="296"/>
      <c r="H21" s="314"/>
      <c r="I21" s="295"/>
      <c r="J21" s="315"/>
      <c r="K21" s="23"/>
    </row>
    <row r="22" spans="1:11" x14ac:dyDescent="0.2">
      <c r="A22" s="289"/>
      <c r="B22" s="300"/>
      <c r="C22" s="295"/>
      <c r="D22" s="296" t="s">
        <v>61</v>
      </c>
      <c r="E22" s="295"/>
      <c r="F22" s="295" t="s">
        <v>2880</v>
      </c>
      <c r="G22" s="296" t="s">
        <v>49</v>
      </c>
      <c r="H22" s="314" t="s">
        <v>2882</v>
      </c>
      <c r="I22" s="295"/>
      <c r="J22" s="315"/>
      <c r="K22" s="23"/>
    </row>
    <row r="23" spans="1:11" x14ac:dyDescent="0.2">
      <c r="A23" s="289"/>
      <c r="B23" s="300"/>
      <c r="C23" s="295"/>
      <c r="D23" s="296" t="s">
        <v>51</v>
      </c>
      <c r="E23" s="295"/>
      <c r="F23" s="295" t="s">
        <v>2881</v>
      </c>
      <c r="G23" s="296"/>
      <c r="H23" s="314"/>
      <c r="I23" s="295"/>
      <c r="J23" s="315"/>
      <c r="K23" s="23"/>
    </row>
    <row r="24" spans="1:11" ht="13.5" thickBot="1" x14ac:dyDescent="0.25">
      <c r="A24" s="289"/>
      <c r="B24" s="306"/>
      <c r="C24" s="307"/>
      <c r="D24" s="307"/>
      <c r="E24" s="307"/>
      <c r="F24" s="307"/>
      <c r="G24" s="307"/>
      <c r="H24" s="307"/>
      <c r="I24" s="307"/>
      <c r="J24" s="316"/>
      <c r="K24" s="23"/>
    </row>
    <row r="25" spans="1:11" ht="42" customHeight="1" thickTop="1" thickBot="1" x14ac:dyDescent="0.25">
      <c r="A25" s="289"/>
      <c r="B25" s="317" t="s">
        <v>2888</v>
      </c>
      <c r="C25" s="318"/>
      <c r="D25" s="318"/>
      <c r="E25" s="318"/>
      <c r="F25" s="318"/>
      <c r="G25" s="318"/>
      <c r="H25" s="318"/>
      <c r="I25" s="318"/>
      <c r="J25" s="319"/>
      <c r="K25" s="23"/>
    </row>
    <row r="26" spans="1:11" ht="14.25" thickTop="1" thickBot="1" x14ac:dyDescent="0.3">
      <c r="A26" s="320"/>
      <c r="B26" s="321" t="s">
        <v>62</v>
      </c>
      <c r="C26" s="322"/>
      <c r="D26" s="322" t="s">
        <v>63</v>
      </c>
      <c r="E26" s="322"/>
      <c r="F26" s="322" t="s">
        <v>64</v>
      </c>
      <c r="G26" s="322" t="s">
        <v>65</v>
      </c>
      <c r="H26" s="322" t="s">
        <v>66</v>
      </c>
      <c r="I26" s="322"/>
      <c r="J26" s="323" t="s">
        <v>67</v>
      </c>
      <c r="K26" s="23"/>
    </row>
    <row r="27" spans="1:11" ht="13.5" thickTop="1" x14ac:dyDescent="0.25">
      <c r="B27" s="325"/>
      <c r="C27" s="325"/>
      <c r="D27" s="325"/>
      <c r="E27" s="325"/>
      <c r="F27" s="325"/>
      <c r="G27" s="326"/>
      <c r="H27" s="16"/>
      <c r="I27" s="16"/>
      <c r="J27" s="16"/>
    </row>
    <row r="28" spans="1:11" x14ac:dyDescent="0.25">
      <c r="A28" s="320"/>
      <c r="D28" s="327" t="s">
        <v>71</v>
      </c>
      <c r="F28" s="328" t="s">
        <v>70</v>
      </c>
      <c r="H28" s="16"/>
      <c r="I28" s="16"/>
      <c r="J28" s="16"/>
    </row>
    <row r="29" spans="1:11" x14ac:dyDescent="0.25">
      <c r="A29" s="320"/>
      <c r="H29" s="16"/>
      <c r="I29" s="16"/>
      <c r="J29" s="16"/>
    </row>
    <row r="30" spans="1:11" x14ac:dyDescent="0.25">
      <c r="A30" s="320" t="s">
        <v>72</v>
      </c>
      <c r="B30" s="330"/>
      <c r="D30" s="327" t="s">
        <v>73</v>
      </c>
      <c r="F30" s="328" t="s">
        <v>74</v>
      </c>
      <c r="H30" s="16"/>
      <c r="I30" s="16"/>
      <c r="J30" s="16"/>
    </row>
    <row r="31" spans="1:11" x14ac:dyDescent="0.25">
      <c r="A31" s="320"/>
      <c r="H31" s="16"/>
      <c r="I31" s="16"/>
      <c r="J31" s="16"/>
    </row>
    <row r="32" spans="1:11" x14ac:dyDescent="0.25">
      <c r="A32" s="320"/>
      <c r="B32" s="324">
        <v>1</v>
      </c>
      <c r="D32" s="324" t="s">
        <v>75</v>
      </c>
      <c r="F32" s="324" t="s">
        <v>76</v>
      </c>
      <c r="H32" s="16"/>
      <c r="I32" s="16"/>
      <c r="J32" s="16"/>
    </row>
    <row r="33" spans="1:10" x14ac:dyDescent="0.25">
      <c r="A33" s="320"/>
      <c r="B33" s="324">
        <v>6</v>
      </c>
      <c r="D33" s="324" t="s">
        <v>77</v>
      </c>
      <c r="F33" s="324" t="s">
        <v>78</v>
      </c>
      <c r="H33" s="16"/>
      <c r="I33" s="16"/>
      <c r="J33" s="16"/>
    </row>
    <row r="34" spans="1:10" x14ac:dyDescent="0.25">
      <c r="A34" s="320"/>
      <c r="B34" s="324">
        <v>14</v>
      </c>
      <c r="D34" s="324" t="s">
        <v>79</v>
      </c>
      <c r="F34" s="324" t="s">
        <v>80</v>
      </c>
      <c r="H34" s="16"/>
      <c r="I34" s="16"/>
      <c r="J34" s="16"/>
    </row>
    <row r="35" spans="1:10" x14ac:dyDescent="0.25">
      <c r="A35" s="320"/>
      <c r="B35" s="324">
        <v>1</v>
      </c>
      <c r="D35" s="324" t="s">
        <v>81</v>
      </c>
      <c r="F35" s="324" t="s">
        <v>82</v>
      </c>
      <c r="H35" s="16"/>
      <c r="I35" s="16"/>
      <c r="J35" s="16"/>
    </row>
    <row r="36" spans="1:10" x14ac:dyDescent="0.25">
      <c r="A36" s="320"/>
      <c r="B36" s="324">
        <v>1</v>
      </c>
      <c r="D36" s="324" t="s">
        <v>83</v>
      </c>
      <c r="F36" s="324" t="s">
        <v>84</v>
      </c>
      <c r="H36" s="16"/>
      <c r="I36" s="16"/>
      <c r="J36" s="16"/>
    </row>
    <row r="37" spans="1:10" x14ac:dyDescent="0.25">
      <c r="A37" s="320"/>
      <c r="B37" s="324">
        <v>1</v>
      </c>
      <c r="D37" s="324" t="s">
        <v>85</v>
      </c>
      <c r="F37" s="324" t="s">
        <v>86</v>
      </c>
      <c r="H37" s="16"/>
      <c r="I37" s="16"/>
      <c r="J37" s="16"/>
    </row>
    <row r="38" spans="1:10" x14ac:dyDescent="0.25">
      <c r="A38" s="320"/>
      <c r="H38" s="16"/>
      <c r="I38" s="16"/>
      <c r="J38" s="16"/>
    </row>
    <row r="39" spans="1:10" x14ac:dyDescent="0.25">
      <c r="A39" s="320"/>
      <c r="D39" s="327" t="s">
        <v>71</v>
      </c>
      <c r="F39" s="328" t="s">
        <v>87</v>
      </c>
      <c r="H39" s="16"/>
      <c r="I39" s="16"/>
      <c r="J39" s="16"/>
    </row>
    <row r="40" spans="1:10" x14ac:dyDescent="0.25">
      <c r="A40" s="320"/>
      <c r="B40" s="324">
        <v>1</v>
      </c>
      <c r="D40" s="324" t="s">
        <v>88</v>
      </c>
      <c r="F40" s="324" t="s">
        <v>89</v>
      </c>
      <c r="H40" s="16"/>
      <c r="I40" s="16"/>
      <c r="J40" s="16"/>
    </row>
    <row r="41" spans="1:10" x14ac:dyDescent="0.25">
      <c r="A41" s="320"/>
      <c r="H41" s="16"/>
      <c r="I41" s="16"/>
      <c r="J41" s="16"/>
    </row>
    <row r="42" spans="1:10" x14ac:dyDescent="0.25">
      <c r="A42" s="320"/>
      <c r="F42" s="324" t="s">
        <v>66</v>
      </c>
      <c r="H42" s="16"/>
      <c r="I42" s="16"/>
      <c r="J42" s="16"/>
    </row>
    <row r="43" spans="1:10" x14ac:dyDescent="0.25">
      <c r="A43" s="320"/>
      <c r="I43" s="329"/>
    </row>
    <row r="44" spans="1:10" x14ac:dyDescent="0.25">
      <c r="A44" s="320"/>
      <c r="D44" s="330" t="s">
        <v>90</v>
      </c>
      <c r="I44" s="329"/>
    </row>
    <row r="45" spans="1:10" x14ac:dyDescent="0.25">
      <c r="A45" s="320"/>
      <c r="I45" s="329"/>
    </row>
    <row r="46" spans="1:10" x14ac:dyDescent="0.25">
      <c r="A46" s="320"/>
      <c r="I46" s="329"/>
    </row>
    <row r="47" spans="1:10" x14ac:dyDescent="0.25">
      <c r="A47" s="320"/>
      <c r="I47" s="329"/>
    </row>
    <row r="48" spans="1:10" x14ac:dyDescent="0.25">
      <c r="B48" s="326"/>
      <c r="C48" s="326"/>
      <c r="D48" s="326"/>
      <c r="E48" s="326"/>
      <c r="F48" s="326"/>
      <c r="G48" s="326"/>
      <c r="H48" s="326"/>
    </row>
  </sheetData>
  <mergeCells count="7">
    <mergeCell ref="I13:J13"/>
    <mergeCell ref="I2:J2"/>
    <mergeCell ref="I3:J3"/>
    <mergeCell ref="I4:J4"/>
    <mergeCell ref="I5:J5"/>
    <mergeCell ref="I7:J7"/>
    <mergeCell ref="I8:J8"/>
  </mergeCells>
  <dataValidations count="2">
    <dataValidation allowBlank="1" showInputMessage="1" showErrorMessage="1" sqref="H13"/>
    <dataValidation allowBlank="1" showInputMessage="1" showErrorMessage="1" sqref="H2:H5 D3 I2:J2 J10"/>
  </dataValidations>
  <pageMargins left="0.05" right="0.05" top="0.75" bottom="0.75" header="0.3" footer="0.3"/>
  <pageSetup scale="85" orientation="portrait" verticalDpi="0" r:id="rId1"/>
  <headerFooter>
    <oddFooter>&amp;L&amp;"Arial,Bold"Teradata Corporation Confidential&amp;R&amp;"Arial,Bold"Page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OrderSum</vt:lpstr>
      <vt:lpstr>QuoteSum</vt:lpstr>
      <vt:lpstr>P&amp;L</vt:lpstr>
      <vt:lpstr>BAR</vt:lpstr>
      <vt:lpstr>UDA Network</vt:lpstr>
      <vt:lpstr>Revision History</vt:lpstr>
      <vt:lpstr>ReadMe</vt:lpstr>
      <vt:lpstr>FlextronicsTab</vt:lpstr>
      <vt:lpstr>FlextronicsTab!Print_Area</vt:lpstr>
      <vt:lpstr>OrderSum!Print_Area</vt:lpstr>
      <vt:lpstr>QuoteSum!Print_Area</vt:lpstr>
      <vt:lpstr>'Revision History'!Print_Area</vt:lpstr>
    </vt:vector>
  </TitlesOfParts>
  <Company>SHANGHAI STOCK 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GSSID 46010 / SD45492A01 / 700336047</dc:title>
  <dc:subject>SHANGHAI STOCK EXCHANGE / 4122167 / SSE-NV8.6 (PROD A)</dc:subject>
  <dc:creator>PY180000</dc:creator>
  <dc:description>SSE-NV(Prod A 6n2800) / Production / BAR Only</dc:description>
  <cp:lastModifiedBy>PY180000</cp:lastModifiedBy>
  <dcterms:created xsi:type="dcterms:W3CDTF">2015-07-06T15:16:02Z</dcterms:created>
  <dcterms:modified xsi:type="dcterms:W3CDTF">2015-07-06T15:21:35Z</dcterms:modified>
  <cp:category>CRB Approval: Not Required</cp:category>
</cp:coreProperties>
</file>